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 defaultThemeVersion="124226"/>
  <bookViews>
    <workbookView xWindow="-120" yWindow="-120" windowWidth="29040" windowHeight="15840" tabRatio="813"/>
  </bookViews>
  <sheets>
    <sheet name="Плант.1кг и 0,5кг" sheetId="4" r:id="rId1"/>
    <sheet name="Аром.1кг и 0,5 кг" sheetId="13" r:id="rId2"/>
    <sheet name=" Уп-200 гр " sheetId="6" r:id="rId3"/>
    <sheet name="Дрип,Саше,Чапуты,VFR,капсулы" sheetId="24" r:id="rId4"/>
    <sheet name="Кофе в тубе" sheetId="27" r:id="rId5"/>
    <sheet name="Подарки" sheetId="5" r:id="rId6"/>
    <sheet name="Сопутка" sheetId="8" r:id="rId7"/>
    <sheet name="Условия раб." sheetId="28" r:id="rId8"/>
  </sheets>
  <calcPr calcId="125725"/>
</workbook>
</file>

<file path=xl/calcChain.xml><?xml version="1.0" encoding="utf-8"?>
<calcChain xmlns="http://schemas.openxmlformats.org/spreadsheetml/2006/main">
  <c r="I58" i="24"/>
  <c r="H58"/>
  <c r="I57"/>
  <c r="H19"/>
  <c r="D18" s="1"/>
  <c r="I18" s="1"/>
  <c r="G242" i="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86"/>
  <c r="I48" i="24"/>
  <c r="I49"/>
  <c r="I50"/>
  <c r="I51"/>
  <c r="I52"/>
  <c r="I53"/>
  <c r="I54"/>
  <c r="I55"/>
  <c r="I56"/>
  <c r="H30" l="1"/>
  <c r="D27" l="1"/>
  <c r="I27" s="1"/>
  <c r="D25"/>
  <c r="I25" s="1"/>
  <c r="D29"/>
  <c r="I29" s="1"/>
  <c r="D28"/>
  <c r="I28" s="1"/>
  <c r="D26"/>
  <c r="I26" s="1"/>
  <c r="I30" l="1"/>
  <c r="L23" i="5"/>
  <c r="H63" i="24"/>
  <c r="H65"/>
  <c r="L22" i="5"/>
  <c r="K24"/>
  <c r="D169" i="6"/>
  <c r="G169" s="1"/>
  <c r="D170"/>
  <c r="G170" s="1"/>
  <c r="D171"/>
  <c r="D172"/>
  <c r="G172" s="1"/>
  <c r="D173"/>
  <c r="G173" s="1"/>
  <c r="D174"/>
  <c r="G174" s="1"/>
  <c r="D175"/>
  <c r="G175" s="1"/>
  <c r="D176"/>
  <c r="G176" s="1"/>
  <c r="D177"/>
  <c r="G177" s="1"/>
  <c r="D178"/>
  <c r="G178" s="1"/>
  <c r="D179"/>
  <c r="G179" s="1"/>
  <c r="D180"/>
  <c r="G180" s="1"/>
  <c r="D181"/>
  <c r="G181" s="1"/>
  <c r="D182"/>
  <c r="D183"/>
  <c r="D184"/>
  <c r="G184" s="1"/>
  <c r="D185"/>
  <c r="G185" s="1"/>
  <c r="D186"/>
  <c r="G186" s="1"/>
  <c r="D187"/>
  <c r="G187" s="1"/>
  <c r="D188"/>
  <c r="G188" s="1"/>
  <c r="D189"/>
  <c r="G189" s="1"/>
  <c r="D190"/>
  <c r="D191"/>
  <c r="G191" s="1"/>
  <c r="D192"/>
  <c r="G192" s="1"/>
  <c r="D193"/>
  <c r="G193" s="1"/>
  <c r="D194"/>
  <c r="G194" s="1"/>
  <c r="D195"/>
  <c r="G195" s="1"/>
  <c r="D196"/>
  <c r="G196" s="1"/>
  <c r="D197"/>
  <c r="G197" s="1"/>
  <c r="D198"/>
  <c r="G198" s="1"/>
  <c r="D199"/>
  <c r="G199" s="1"/>
  <c r="D200"/>
  <c r="G200" s="1"/>
  <c r="D201"/>
  <c r="G201" s="1"/>
  <c r="D202"/>
  <c r="D203"/>
  <c r="G203" s="1"/>
  <c r="D204"/>
  <c r="G204" s="1"/>
  <c r="D205"/>
  <c r="G205" s="1"/>
  <c r="D206"/>
  <c r="G206" s="1"/>
  <c r="D207"/>
  <c r="G207" s="1"/>
  <c r="D208"/>
  <c r="G208" s="1"/>
  <c r="D209"/>
  <c r="G209" s="1"/>
  <c r="D210"/>
  <c r="D211"/>
  <c r="G211" s="1"/>
  <c r="D212"/>
  <c r="G212" s="1"/>
  <c r="D213"/>
  <c r="G213" s="1"/>
  <c r="D214"/>
  <c r="G214" s="1"/>
  <c r="D215"/>
  <c r="G215" s="1"/>
  <c r="D216"/>
  <c r="G216"/>
  <c r="D217"/>
  <c r="G217" s="1"/>
  <c r="D218"/>
  <c r="D219"/>
  <c r="G219" s="1"/>
  <c r="D220"/>
  <c r="G220" s="1"/>
  <c r="D221"/>
  <c r="G221" s="1"/>
  <c r="D222"/>
  <c r="G222" s="1"/>
  <c r="D223"/>
  <c r="D224"/>
  <c r="G224" s="1"/>
  <c r="D225"/>
  <c r="G225" s="1"/>
  <c r="D226"/>
  <c r="G226" s="1"/>
  <c r="D227"/>
  <c r="G227" s="1"/>
  <c r="D228"/>
  <c r="G228" s="1"/>
  <c r="D229"/>
  <c r="G229" s="1"/>
  <c r="D230"/>
  <c r="G230" s="1"/>
  <c r="D231"/>
  <c r="G231" s="1"/>
  <c r="D232"/>
  <c r="G232" s="1"/>
  <c r="D233"/>
  <c r="G233" s="1"/>
  <c r="D234"/>
  <c r="D235"/>
  <c r="G235" s="1"/>
  <c r="D236"/>
  <c r="G236" s="1"/>
  <c r="D237"/>
  <c r="G237" s="1"/>
  <c r="D238"/>
  <c r="G238" s="1"/>
  <c r="D239"/>
  <c r="G239" s="1"/>
  <c r="D240"/>
  <c r="G240" s="1"/>
  <c r="D241"/>
  <c r="G241" s="1"/>
  <c r="D168"/>
  <c r="G92"/>
  <c r="G93"/>
  <c r="G95"/>
  <c r="G96"/>
  <c r="G97"/>
  <c r="G98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4"/>
  <c r="G145"/>
  <c r="G147"/>
  <c r="G148"/>
  <c r="G150"/>
  <c r="G151"/>
  <c r="G152"/>
  <c r="G153"/>
  <c r="G154"/>
  <c r="G155"/>
  <c r="G156"/>
  <c r="G157"/>
  <c r="G158"/>
  <c r="G159"/>
  <c r="G87"/>
  <c r="G88"/>
  <c r="G89"/>
  <c r="G90"/>
  <c r="G91"/>
  <c r="G86"/>
  <c r="G99"/>
  <c r="L17" i="13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16"/>
  <c r="K90"/>
  <c r="J90"/>
  <c r="I90"/>
  <c r="H90"/>
  <c r="G90"/>
  <c r="F90"/>
  <c r="E90"/>
  <c r="D90"/>
  <c r="E44" i="4"/>
  <c r="H44" s="1"/>
  <c r="E45"/>
  <c r="H45" s="1"/>
  <c r="H46"/>
  <c r="H47"/>
  <c r="E48"/>
  <c r="H48" s="1"/>
  <c r="E49"/>
  <c r="H49" s="1"/>
  <c r="H50"/>
  <c r="H51"/>
  <c r="E52"/>
  <c r="H52" s="1"/>
  <c r="E53"/>
  <c r="H53" s="1"/>
  <c r="E54"/>
  <c r="H54" s="1"/>
  <c r="H55"/>
  <c r="E56"/>
  <c r="H56" s="1"/>
  <c r="E57"/>
  <c r="H57" s="1"/>
  <c r="E58"/>
  <c r="H58" s="1"/>
  <c r="E59"/>
  <c r="H59" s="1"/>
  <c r="E60"/>
  <c r="H60" s="1"/>
  <c r="E61"/>
  <c r="H61" s="1"/>
  <c r="E62"/>
  <c r="H62" s="1"/>
  <c r="H63"/>
  <c r="E64"/>
  <c r="H64" s="1"/>
  <c r="H65"/>
  <c r="E66"/>
  <c r="H66" s="1"/>
  <c r="E67"/>
  <c r="H67" s="1"/>
  <c r="E68"/>
  <c r="H68" s="1"/>
  <c r="E69"/>
  <c r="H69" s="1"/>
  <c r="E70"/>
  <c r="H70" s="1"/>
  <c r="E71"/>
  <c r="H71" s="1"/>
  <c r="E72"/>
  <c r="H72" s="1"/>
  <c r="H73"/>
  <c r="E74"/>
  <c r="H74" s="1"/>
  <c r="E75"/>
  <c r="H75" s="1"/>
  <c r="H76"/>
  <c r="H77"/>
  <c r="H78"/>
  <c r="E79"/>
  <c r="H79" s="1"/>
  <c r="E80"/>
  <c r="H80" s="1"/>
  <c r="E81"/>
  <c r="H81" s="1"/>
  <c r="E82"/>
  <c r="H82" s="1"/>
  <c r="E83"/>
  <c r="H83" s="1"/>
  <c r="E84"/>
  <c r="H84" s="1"/>
  <c r="E85"/>
  <c r="H85" s="1"/>
  <c r="E86"/>
  <c r="H86" s="1"/>
  <c r="E87"/>
  <c r="H87" s="1"/>
  <c r="H88"/>
  <c r="E89"/>
  <c r="H89" s="1"/>
  <c r="E90"/>
  <c r="H90" s="1"/>
  <c r="E91"/>
  <c r="H91" s="1"/>
  <c r="E92"/>
  <c r="H92" s="1"/>
  <c r="E93"/>
  <c r="H93" s="1"/>
  <c r="E24"/>
  <c r="H24" s="1"/>
  <c r="E25"/>
  <c r="H25" s="1"/>
  <c r="E26"/>
  <c r="H26" s="1"/>
  <c r="E27"/>
  <c r="H27" s="1"/>
  <c r="E28"/>
  <c r="H28" s="1"/>
  <c r="E29"/>
  <c r="H29" s="1"/>
  <c r="E30"/>
  <c r="H30" s="1"/>
  <c r="E31"/>
  <c r="H31" s="1"/>
  <c r="E33"/>
  <c r="H33" s="1"/>
  <c r="E34"/>
  <c r="H34" s="1"/>
  <c r="E35"/>
  <c r="H35"/>
  <c r="E36"/>
  <c r="H36" s="1"/>
  <c r="E37"/>
  <c r="H37" s="1"/>
  <c r="H38"/>
  <c r="H39"/>
  <c r="E40"/>
  <c r="H40" s="1"/>
  <c r="E41"/>
  <c r="H41" s="1"/>
  <c r="E42"/>
  <c r="H42" s="1"/>
  <c r="E23"/>
  <c r="H23" s="1"/>
  <c r="E14"/>
  <c r="H14" s="1"/>
  <c r="E15"/>
  <c r="H15" s="1"/>
  <c r="E16"/>
  <c r="H16" s="1"/>
  <c r="E17"/>
  <c r="H17" s="1"/>
  <c r="E18"/>
  <c r="H18" s="1"/>
  <c r="E19"/>
  <c r="H19" s="1"/>
  <c r="E20"/>
  <c r="H20" s="1"/>
  <c r="E21"/>
  <c r="H21" s="1"/>
  <c r="E13"/>
  <c r="H13" s="1"/>
  <c r="J94"/>
  <c r="I94"/>
  <c r="G94"/>
  <c r="K18" i="27"/>
  <c r="L17"/>
  <c r="L16"/>
  <c r="L15"/>
  <c r="L14"/>
  <c r="L13"/>
  <c r="L12"/>
  <c r="L11"/>
  <c r="L11" i="5"/>
  <c r="G62" i="6"/>
  <c r="G61"/>
  <c r="G28"/>
  <c r="G29"/>
  <c r="G30"/>
  <c r="G33"/>
  <c r="D249"/>
  <c r="F249" s="1"/>
  <c r="D248"/>
  <c r="F248" s="1"/>
  <c r="D99" i="4"/>
  <c r="H99" s="1"/>
  <c r="D98"/>
  <c r="H98" s="1"/>
  <c r="G24" i="6"/>
  <c r="G25"/>
  <c r="D26"/>
  <c r="G26" s="1"/>
  <c r="D27"/>
  <c r="G27" s="1"/>
  <c r="D31"/>
  <c r="G31" s="1"/>
  <c r="D32"/>
  <c r="G32" s="1"/>
  <c r="G14"/>
  <c r="G18"/>
  <c r="G20"/>
  <c r="G16"/>
  <c r="G73"/>
  <c r="G60"/>
  <c r="G46"/>
  <c r="G44"/>
  <c r="G40"/>
  <c r="G41"/>
  <c r="G42"/>
  <c r="G43"/>
  <c r="G45"/>
  <c r="G47"/>
  <c r="G48"/>
  <c r="G49"/>
  <c r="G50"/>
  <c r="G51"/>
  <c r="G52"/>
  <c r="G234"/>
  <c r="G223"/>
  <c r="F160"/>
  <c r="G15"/>
  <c r="E121" i="8"/>
  <c r="F120"/>
  <c r="F119"/>
  <c r="F118"/>
  <c r="F117"/>
  <c r="F115"/>
  <c r="F114"/>
  <c r="F112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8"/>
  <c r="F77"/>
  <c r="F76"/>
  <c r="F75"/>
  <c r="F74"/>
  <c r="F72"/>
  <c r="F71"/>
  <c r="F70"/>
  <c r="F69"/>
  <c r="F68"/>
  <c r="F67"/>
  <c r="F66"/>
  <c r="F65"/>
  <c r="F63"/>
  <c r="F62"/>
  <c r="F61"/>
  <c r="F60"/>
  <c r="F59"/>
  <c r="F58"/>
  <c r="F57"/>
  <c r="F56"/>
  <c r="F54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8"/>
  <c r="F27"/>
  <c r="F26"/>
  <c r="F242" i="6"/>
  <c r="E242"/>
  <c r="G182"/>
  <c r="G183"/>
  <c r="G190"/>
  <c r="G202"/>
  <c r="G210"/>
  <c r="G218"/>
  <c r="G171"/>
  <c r="G168"/>
  <c r="H64" i="24"/>
  <c r="G68" i="6"/>
  <c r="L64" i="5"/>
  <c r="G22" i="6"/>
  <c r="G19"/>
  <c r="G21"/>
  <c r="F21" i="8"/>
  <c r="K65" i="5"/>
  <c r="L21"/>
  <c r="L20"/>
  <c r="L19"/>
  <c r="L18"/>
  <c r="L17"/>
  <c r="L16"/>
  <c r="L15"/>
  <c r="I43" i="24"/>
  <c r="I42"/>
  <c r="I41"/>
  <c r="H37"/>
  <c r="K50" i="5"/>
  <c r="J50"/>
  <c r="K57"/>
  <c r="E160" i="6"/>
  <c r="F94" i="4"/>
  <c r="G36" i="6"/>
  <c r="G37"/>
  <c r="G38"/>
  <c r="G39"/>
  <c r="G53"/>
  <c r="G54"/>
  <c r="G55"/>
  <c r="G56"/>
  <c r="G57"/>
  <c r="G58"/>
  <c r="G59"/>
  <c r="G63"/>
  <c r="G64"/>
  <c r="G65"/>
  <c r="G66"/>
  <c r="G67"/>
  <c r="G69"/>
  <c r="G70"/>
  <c r="G71"/>
  <c r="G72"/>
  <c r="G74"/>
  <c r="G76"/>
  <c r="G77"/>
  <c r="G78"/>
  <c r="G79"/>
  <c r="G80"/>
  <c r="G81"/>
  <c r="G82"/>
  <c r="G83"/>
  <c r="G84"/>
  <c r="G35"/>
  <c r="G17"/>
  <c r="L63" i="5"/>
  <c r="L62"/>
  <c r="L61"/>
  <c r="L14"/>
  <c r="L13"/>
  <c r="L12"/>
  <c r="L55"/>
  <c r="L56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F13" i="8"/>
  <c r="F17"/>
  <c r="G146" i="6"/>
  <c r="G143"/>
  <c r="G149"/>
  <c r="G94"/>
  <c r="I46" i="24"/>
  <c r="I45"/>
  <c r="I47"/>
  <c r="I44"/>
  <c r="D36" l="1"/>
  <c r="I36" s="1"/>
  <c r="D35"/>
  <c r="I35" s="1"/>
  <c r="D34"/>
  <c r="I34" s="1"/>
  <c r="D15"/>
  <c r="I15" s="1"/>
  <c r="D14"/>
  <c r="I14" s="1"/>
  <c r="D13"/>
  <c r="I13" s="1"/>
  <c r="D12"/>
  <c r="I12" s="1"/>
  <c r="D17"/>
  <c r="I17" s="1"/>
  <c r="D11"/>
  <c r="I11" s="1"/>
  <c r="D16"/>
  <c r="I16" s="1"/>
  <c r="F161" i="6"/>
  <c r="F121" i="8"/>
  <c r="J100" i="4"/>
  <c r="G250" i="6"/>
  <c r="F243"/>
  <c r="L18" i="27"/>
  <c r="L90" i="13"/>
  <c r="L24" i="5"/>
  <c r="K51"/>
  <c r="L57"/>
  <c r="L65"/>
  <c r="L50"/>
  <c r="H94" i="4"/>
  <c r="G243" i="6"/>
  <c r="G160"/>
  <c r="I19" i="24" l="1"/>
  <c r="I37"/>
</calcChain>
</file>

<file path=xl/comments1.xml><?xml version="1.0" encoding="utf-8"?>
<comments xmlns="http://schemas.openxmlformats.org/spreadsheetml/2006/main">
  <authors>
    <author>User</author>
    <author>Svetlana</author>
  </authors>
  <commentLis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 xml:space="preserve">
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55" authorId="1">
      <text>
        <r>
          <rPr>
            <sz val="9"/>
            <color indexed="81"/>
            <rFont val="Tahoma"/>
            <family val="2"/>
            <charset val="204"/>
          </rPr>
          <t xml:space="preserve"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
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
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6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Камерун - Африканская арабика, произведенная в благоприятных климатических условиях на склонах потухшего вулкана. Насыщенность - высокая, крепость - умеренная. Букет состоит из выраженных горьких ноток и пикантных хлебных оттенков. Приятное и долгое цветочное послевкусие без кислинки.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7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7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7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Классический бразильский марагоджип, для которого характерны крепость в сочетании с узнаваемым ароматом тропических фруктов. Во вкусовой палитре явственно проступают шоколадные и цитрусовые оттенки. После кофепития - длительное и приятное фруктовое ощущение.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77" authorId="1">
      <text>
        <r>
          <rPr>
            <b/>
            <sz val="9"/>
            <color indexed="81"/>
            <rFont val="Tahoma"/>
            <family val="2"/>
            <charset val="204"/>
          </rPr>
          <t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8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9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
</t>
        </r>
      </text>
    </comment>
    <comment ref="B9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</commentList>
</comments>
</file>

<file path=xl/comments2.xml><?xml version="1.0" encoding="utf-8"?>
<comments xmlns="http://schemas.openxmlformats.org/spreadsheetml/2006/main">
  <authors>
    <author>User</author>
    <author>Svetlana</author>
  </authors>
  <commentLis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22" authorId="1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5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6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66" authorId="0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6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72" authorId="0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7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7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76" authorId="0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78" authorId="1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80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Необычное сочетание сладости карамели и морской соли, так полюбившееся в последнее время.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82" authorId="1">
      <text>
        <r>
          <rPr>
            <sz val="9"/>
            <color indexed="81"/>
            <rFont val="Tahoma"/>
            <family val="2"/>
            <charset val="204"/>
          </rPr>
          <t xml:space="preserve">Ощутите вкус традиционного десерта с нотками сливок, ванили и свежей выпечки.
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8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3.xml><?xml version="1.0" encoding="utf-8"?>
<comments xmlns="http://schemas.openxmlformats.org/spreadsheetml/2006/main">
  <authors>
    <author>User</author>
    <author>Svetlana</author>
  </authors>
  <commentLis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>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46" authorId="1">
      <text>
        <r>
          <rPr>
            <b/>
            <sz val="9"/>
            <color indexed="81"/>
            <rFont val="Tahoma"/>
            <family val="2"/>
            <charset val="204"/>
          </rPr>
          <t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5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Панамский кофе относится к самым дорогим и редким сортам. Зерна выращиваются на богатой вулканическими примесями почве в окружении фруктовых деревьев. Напиток с относительно легкой консистенцией и довольно высокой крепостью. Вкус с выраженной горчинкой, которая удачно приглушается фруктовыми тонами. В букет входят шоколадные, ореховые и цитрусовые тона.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6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Классический бразильский марагоджип, для которого характерны крепость в сочетании с узнаваемым ароматом тропических фруктов. Во вкусовой палитре явственно проступают шоколадные и цитрусовые оттенки. После кофепития - длительное и приятное фруктовое ощущение.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68" authorId="1">
      <text>
        <r>
          <rPr>
            <sz val="9"/>
            <color indexed="81"/>
            <rFont val="Tahoma"/>
            <family val="2"/>
            <charset val="204"/>
          </rPr>
          <t xml:space="preserve"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
</t>
        </r>
      </text>
    </comment>
    <comment ref="B6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73" authorId="1">
      <text>
        <r>
          <rPr>
            <sz val="9"/>
            <color indexed="81"/>
            <rFont val="Tahoma"/>
            <family val="2"/>
            <charset val="204"/>
          </rPr>
          <t xml:space="preserve">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
</t>
        </r>
      </text>
    </comment>
    <comment ref="B7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Нежные ирландские сливки в комбинации с настоящей арабикой дают взрывной и одновременно лёгкий вкус с присутствием терпких ноток. Благодаря сливочной пенке напиток имеет приятную и необычную текстуру. Густой аромат удачно комбинируется с приятным молочным привкусом.</t>
        </r>
      </text>
    </comment>
    <comment ref="B8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9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9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92" authorId="1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0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0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0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0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0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0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16" authorId="0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1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11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11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1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12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12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12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12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12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128" authorId="0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13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13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13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13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13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136" authorId="0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13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13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142" authorId="0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14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14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146" authorId="0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14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148" authorId="1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150" authorId="1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152" authorId="1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1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15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1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15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15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1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  <comment ref="B16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6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7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174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Традиционный аромат свежеиспеченных вафель с нотками карамели и ванили.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17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17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17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17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18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8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8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8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8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9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9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9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9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9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9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9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98" authorId="0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9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20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20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20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20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20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20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20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20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210" authorId="0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21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21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21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2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2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2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218" authorId="0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21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22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2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222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 Яркий фруктовый аромат с преобладанием сладости цитрусов.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3" authorId="1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4" authorId="0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22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22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22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228" authorId="0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230" authorId="1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23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234" authorId="1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23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23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24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24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4.xml><?xml version="1.0" encoding="utf-8"?>
<comments xmlns="http://schemas.openxmlformats.org/spreadsheetml/2006/main">
  <authors>
    <author>Admin</author>
    <author>Svetlana</author>
  </authors>
  <commentList>
    <comment ref="B25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Флоренсия – смесь с шоколадным оттенком и легкой кислинкой во вкусе.
</t>
        </r>
      </text>
    </comment>
    <comment ref="B26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Бленд - смесь из отборных сортов Арабики стран Центральной и Южной Америки различной степени обжарки. Крепкий кофе с преобладающей горчинкой на фоне общей сбалансированности вкуса.
</t>
        </r>
      </text>
    </comment>
    <comment ref="B27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Бразилия Моджиана - сорт кофе с классическим густым и насыщенным вкусом. Дополнен шоколадно-ореховой горчинкой и легкой апельсиновой кислинкой. В букете присутствуют нотки сухофруктов.
</t>
        </r>
      </text>
    </comment>
    <comment ref="B28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
Ирландские сливки – 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
</t>
        </r>
      </text>
    </comment>
    <comment ref="B29" authorId="0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Английская карамель – аромат молочной карамели делает кофе удивительно мягким и нежным.
</t>
        </r>
      </text>
    </comment>
    <comment ref="B63" authorId="1">
      <text>
        <r>
          <rPr>
            <sz val="9"/>
            <color indexed="81"/>
            <rFont val="Tahoma"/>
            <family val="2"/>
            <charset val="204"/>
          </rPr>
          <t xml:space="preserve">Капсулы"Аймаро"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
</t>
        </r>
      </text>
    </comment>
    <comment ref="B64" authorId="1">
      <text>
        <r>
          <rPr>
            <b/>
            <sz val="9"/>
            <color indexed="81"/>
            <rFont val="Tahoma"/>
            <family val="2"/>
            <charset val="204"/>
          </rPr>
          <t>Флоренсия
Для этих капсул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5" authorId="1">
      <text>
        <r>
          <rPr>
            <sz val="9"/>
            <color indexed="81"/>
            <rFont val="Tahoma"/>
            <family val="2"/>
            <charset val="204"/>
          </rPr>
          <t xml:space="preserve">Секрет уникального вкусового букета капсул «Морена»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
</t>
        </r>
      </text>
    </comment>
  </commentList>
</comments>
</file>

<file path=xl/comments5.xml><?xml version="1.0" encoding="utf-8"?>
<comments xmlns="http://schemas.openxmlformats.org/spreadsheetml/2006/main">
  <authors>
    <author>Svetlana</author>
  </authors>
  <commentList>
    <comment ref="E1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" authorId="0">
      <text/>
    </comment>
    <comment ref="E1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<sst xmlns="http://schemas.openxmlformats.org/spreadsheetml/2006/main" count="789" uniqueCount="511">
  <si>
    <t>Кения</t>
  </si>
  <si>
    <t>Эфиопия Иргачифф</t>
  </si>
  <si>
    <t xml:space="preserve">Баварский шоколад                 </t>
  </si>
  <si>
    <t xml:space="preserve">Вишня в коньяке </t>
  </si>
  <si>
    <t xml:space="preserve">Английская карамель </t>
  </si>
  <si>
    <t xml:space="preserve">Английские сливки </t>
  </si>
  <si>
    <t>Бэйлис</t>
  </si>
  <si>
    <t>Ваниль</t>
  </si>
  <si>
    <t xml:space="preserve">Вишневый десерт </t>
  </si>
  <si>
    <t xml:space="preserve">Тирамису                        </t>
  </si>
  <si>
    <t>Ирландский крем</t>
  </si>
  <si>
    <t xml:space="preserve">Черная лилия </t>
  </si>
  <si>
    <t xml:space="preserve">Французский букет </t>
  </si>
  <si>
    <t>Шоколад</t>
  </si>
  <si>
    <t xml:space="preserve">Амаретто </t>
  </si>
  <si>
    <t xml:space="preserve">Коньяк  </t>
  </si>
  <si>
    <t xml:space="preserve">Гавайский орех </t>
  </si>
  <si>
    <t xml:space="preserve">Апельсин </t>
  </si>
  <si>
    <t xml:space="preserve">Кокос </t>
  </si>
  <si>
    <t xml:space="preserve">Ром  </t>
  </si>
  <si>
    <t xml:space="preserve">Лесной орех </t>
  </si>
  <si>
    <t xml:space="preserve">Медовый орех </t>
  </si>
  <si>
    <t xml:space="preserve">                                         ПЛАНТАЦИОННЫЕ СОРТА</t>
  </si>
  <si>
    <t xml:space="preserve">Млечный путь                  </t>
  </si>
  <si>
    <t xml:space="preserve">Вдохновение                  </t>
  </si>
  <si>
    <t xml:space="preserve">Ванильное небо                  </t>
  </si>
  <si>
    <t>Гватемала</t>
  </si>
  <si>
    <t xml:space="preserve">Индия Монсунд Малабар </t>
  </si>
  <si>
    <t xml:space="preserve">Индонезия Суматра                 </t>
  </si>
  <si>
    <t>Мексика</t>
  </si>
  <si>
    <t>Блю Маунт (Ямайка)</t>
  </si>
  <si>
    <t xml:space="preserve">                                           ЭКСКЛЮЗИВНЫЕ  СОРТА</t>
  </si>
  <si>
    <t xml:space="preserve">Сальвадор                      </t>
  </si>
  <si>
    <t xml:space="preserve">Шоколадный  миндаль </t>
  </si>
  <si>
    <t xml:space="preserve">Имбирный пряник        </t>
  </si>
  <si>
    <t xml:space="preserve">Шерри-Бренди            </t>
  </si>
  <si>
    <t xml:space="preserve">Эфиопия Сидамо Мокка </t>
  </si>
  <si>
    <t xml:space="preserve">                                   СВЕЖЕОБЖАРЕННЫЙ КОФЕ</t>
  </si>
  <si>
    <t xml:space="preserve">                                          ПЛАНТАЦИОННЫЕ СОРТА</t>
  </si>
  <si>
    <t xml:space="preserve">Папуа Новая Гвинея  </t>
  </si>
  <si>
    <t xml:space="preserve">Никарагуа                         </t>
  </si>
  <si>
    <t>Кленовый сироп</t>
  </si>
  <si>
    <t xml:space="preserve">                              ЭЛИТНЫЕ ЭКСКЛЮЗИВНЫЕ  СОРТА</t>
  </si>
  <si>
    <t>Ирландские сливки</t>
  </si>
  <si>
    <t>кол-во</t>
  </si>
  <si>
    <t>сумма</t>
  </si>
  <si>
    <t xml:space="preserve">Капучино    </t>
  </si>
  <si>
    <t xml:space="preserve">Шоколад-Орех-Кардамон  </t>
  </si>
  <si>
    <t xml:space="preserve">Клубничный коктейль </t>
  </si>
  <si>
    <t xml:space="preserve">Пломбир      </t>
  </si>
  <si>
    <t xml:space="preserve">Сливки     </t>
  </si>
  <si>
    <t xml:space="preserve">Шоколадный трюфель  </t>
  </si>
  <si>
    <t>Мокко</t>
  </si>
  <si>
    <t>кофе в зерне</t>
  </si>
  <si>
    <t>Форма заказа</t>
  </si>
  <si>
    <t xml:space="preserve">молотый кофе </t>
  </si>
  <si>
    <t>Миндаль</t>
  </si>
  <si>
    <t>Пралине</t>
  </si>
  <si>
    <t>цветом отмечены ходовые позиции</t>
  </si>
  <si>
    <r>
      <t xml:space="preserve">Корица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</si>
  <si>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>Малина со сливками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</si>
  <si>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Сабро 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</si>
  <si>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Виски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</si>
  <si>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Зимняя вишня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10"/>
        <rFont val="Times New Roman"/>
        <family val="1"/>
        <charset val="204"/>
      </rPr>
      <t xml:space="preserve">     </t>
    </r>
  </si>
  <si>
    <r>
      <t xml:space="preserve">Кокосовый рай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     </t>
    </r>
  </si>
  <si>
    <t xml:space="preserve">                                             ФИРМЕННЫЕ  СМЕСИ</t>
  </si>
  <si>
    <t>Турецкий мед</t>
  </si>
  <si>
    <t>Робуста Индонезия</t>
  </si>
  <si>
    <r>
      <t>Декаф (</t>
    </r>
    <r>
      <rPr>
        <b/>
        <sz val="10"/>
        <rFont val="Times New Roman"/>
        <family val="1"/>
        <charset val="204"/>
      </rPr>
      <t>без кофеина)</t>
    </r>
  </si>
  <si>
    <t>Шоколадный Тоффи</t>
  </si>
  <si>
    <t>Тоффи</t>
  </si>
  <si>
    <t xml:space="preserve">Сливочная Ваниль </t>
  </si>
  <si>
    <t>заказ</t>
  </si>
  <si>
    <t>Эспрессо Мейджик Арома (100% арабика)</t>
  </si>
  <si>
    <t>Эспрессо Дисалё (80/20)</t>
  </si>
  <si>
    <t>Эспрессо  Верона (60/40)</t>
  </si>
  <si>
    <t>Эспрессо  Аймаро (95/5)</t>
  </si>
  <si>
    <t>Эспрессо  Ле-Ман (20/80)</t>
  </si>
  <si>
    <t>Эспрессо  Бленд (80/20)</t>
  </si>
  <si>
    <t>Эспрессо Ла-Вита (80/20)</t>
  </si>
  <si>
    <t>итого</t>
  </si>
  <si>
    <t>Смесь № 2 (40/60)</t>
  </si>
  <si>
    <t>Смесь № 4 (50/50)</t>
  </si>
  <si>
    <t>Смесь № 6 (70/30)</t>
  </si>
  <si>
    <t>Смесь № 7 (50/50)</t>
  </si>
  <si>
    <t>Смесь № 8 (60/40)</t>
  </si>
  <si>
    <t>Смесь № 9 (70/30)</t>
  </si>
  <si>
    <t>Смесь Эспрессо итальянская обжарка (10/90)</t>
  </si>
  <si>
    <t>Смесь Эспрессо (10/90)</t>
  </si>
  <si>
    <t xml:space="preserve">                                           ФИРМЕННЫЕ  СМЕСИ (арабика/робуста)</t>
  </si>
  <si>
    <t xml:space="preserve">                                            СМЕСИ ДЛЯ ВЕНДИНГА (арабика/робуста)</t>
  </si>
  <si>
    <t xml:space="preserve">Индия Плантейшн АА </t>
  </si>
  <si>
    <t xml:space="preserve">Бараона АА </t>
  </si>
  <si>
    <t xml:space="preserve"> 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</si>
  <si>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 xml:space="preserve">сумма </t>
  </si>
  <si>
    <t>Итого</t>
  </si>
  <si>
    <t xml:space="preserve">Вьетнам Далат </t>
  </si>
  <si>
    <t>www.koandfe.ru</t>
  </si>
  <si>
    <t xml:space="preserve">                                                                                           </t>
  </si>
  <si>
    <t>ООО "Ко энд Фе"</t>
  </si>
  <si>
    <t>тел.: (499) 613-54-54</t>
  </si>
  <si>
    <t xml:space="preserve">Топленое молоко </t>
  </si>
  <si>
    <r>
      <t xml:space="preserve">Ипанема Дульче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</si>
  <si>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Ипанема Дульче </t>
  </si>
  <si>
    <t xml:space="preserve">Эфиопия Иргачифф </t>
  </si>
  <si>
    <t xml:space="preserve">                                        АРОМАТИЗИРОВАННЫЙ КОФЕ (на Бразилии)</t>
  </si>
  <si>
    <t>Лимон</t>
  </si>
  <si>
    <t>Личи</t>
  </si>
  <si>
    <t>Крем-брюле</t>
  </si>
  <si>
    <t>Миндальный бисквит</t>
  </si>
  <si>
    <t>Ваниль ореховая</t>
  </si>
  <si>
    <t>Банан</t>
  </si>
  <si>
    <t>Ликер Малибу</t>
  </si>
  <si>
    <t>Марципан</t>
  </si>
  <si>
    <t>Паннетоне</t>
  </si>
  <si>
    <t>Забаглионе</t>
  </si>
  <si>
    <t>Рождественская выпечка</t>
  </si>
  <si>
    <t>Рафаэлло</t>
  </si>
  <si>
    <t>Ирисо-сливочный</t>
  </si>
  <si>
    <t>Овсяное печенье</t>
  </si>
  <si>
    <t>Гран Марнье</t>
  </si>
  <si>
    <r>
      <t>Панама Элида</t>
    </r>
    <r>
      <rPr>
        <b/>
        <sz val="10"/>
        <color indexed="10"/>
        <rFont val="Times New Roman"/>
        <family val="1"/>
        <charset val="204"/>
      </rPr>
      <t xml:space="preserve"> </t>
    </r>
  </si>
  <si>
    <t>Панама Элида</t>
  </si>
  <si>
    <t>цена за 200 гр. руб.с НДС</t>
  </si>
  <si>
    <t>наименование</t>
  </si>
  <si>
    <t>итого (шт.)</t>
  </si>
  <si>
    <t>фото</t>
  </si>
  <si>
    <t>цена за шт. с НДС</t>
  </si>
  <si>
    <t xml:space="preserve">наименование </t>
  </si>
  <si>
    <t>Подарочный пакет черный с логотипом (рзазмер 27,7 х 16 х 10 см)</t>
  </si>
  <si>
    <t>Подарочный набор "БЛЮ МАУНТИН" в бочонке, 200гр</t>
  </si>
  <si>
    <t xml:space="preserve">заказ молотый </t>
  </si>
  <si>
    <t>цена с НДС</t>
  </si>
  <si>
    <t>заказ                                        зерно</t>
  </si>
  <si>
    <t>Кофе в подарочном бархатном мешочке с открыткой, 100гр (зерно/молотый)</t>
  </si>
  <si>
    <t>Вдохновение, 100гр</t>
  </si>
  <si>
    <t>Вишня в коньяке, 100гр</t>
  </si>
  <si>
    <t>Кокосовый рай, 100гр</t>
  </si>
  <si>
    <t>Ваниль, 100гр</t>
  </si>
  <si>
    <t>Тоффи шоколадный, 100гр</t>
  </si>
  <si>
    <t>Шоколад, 100гр</t>
  </si>
  <si>
    <t>Английские сливки, 100гр</t>
  </si>
  <si>
    <t>Бейлис, 100гр</t>
  </si>
  <si>
    <t>Баварский шоколад, 100гр</t>
  </si>
  <si>
    <t>Ирландский крем, 100гр</t>
  </si>
  <si>
    <t>Сливочная ваниль, 100гр</t>
  </si>
  <si>
    <t>Английская карамель, 100гр</t>
  </si>
  <si>
    <t>Эспрессо Флоренсия, 100гр</t>
  </si>
  <si>
    <t>Марагоджип Никарагуа, 100гр</t>
  </si>
  <si>
    <t>Колумбия, 100гр</t>
  </si>
  <si>
    <t>Танзания, 100гр</t>
  </si>
  <si>
    <t>Эфиопия Сидамо Мокка, 100гр</t>
  </si>
  <si>
    <t>Бразилия Сантос, 100гр</t>
  </si>
  <si>
    <t>Коста Рика, 100гр</t>
  </si>
  <si>
    <t>Гватемала, 100гр</t>
  </si>
  <si>
    <t xml:space="preserve">Кения, 100гр </t>
  </si>
  <si>
    <t xml:space="preserve">            Помпа-дозаторы</t>
  </si>
  <si>
    <t xml:space="preserve">                Помпа-дозатор для сиропов 10 мл(1 литр)</t>
  </si>
  <si>
    <t xml:space="preserve">            Сиропы Monin, 0,25л</t>
  </si>
  <si>
    <t xml:space="preserve">                Сироп Монин Амаретто, 0,25л.</t>
  </si>
  <si>
    <t xml:space="preserve">                Сироп Монин Блю Курасао, 0,25л.</t>
  </si>
  <si>
    <t xml:space="preserve">                Сироп Монин Ваниль, 0,25л.</t>
  </si>
  <si>
    <t xml:space="preserve">                Сироп Монин Гренадин, 0,25л.</t>
  </si>
  <si>
    <t xml:space="preserve">                Сироп Монин Земляника, 0,25л.</t>
  </si>
  <si>
    <t xml:space="preserve">                Сироп Монин Карамель, 0,25л.</t>
  </si>
  <si>
    <t xml:space="preserve">                Сироп Монин Клубника, 0,25л.</t>
  </si>
  <si>
    <t xml:space="preserve">                Сироп Монин Кокос, 0,25л.</t>
  </si>
  <si>
    <t xml:space="preserve">                Сироп Монин Лесной орех, 0,25л.</t>
  </si>
  <si>
    <t xml:space="preserve">                Сироп Монин Миндаль, 0,25л.</t>
  </si>
  <si>
    <t xml:space="preserve">                Сироп Монин Мохито ментол", 0,25л.</t>
  </si>
  <si>
    <t xml:space="preserve">                Сироп Монин Шоколад, 0,25л.</t>
  </si>
  <si>
    <t xml:space="preserve">            Сиропы Monin, 0,7л.</t>
  </si>
  <si>
    <t xml:space="preserve">            Сиропы Monin, 1л.</t>
  </si>
  <si>
    <t xml:space="preserve">                Сироп Монин Дыня 1л.</t>
  </si>
  <si>
    <t xml:space="preserve">                Сироп Монин Мохито, 1л.</t>
  </si>
  <si>
    <t xml:space="preserve">        Аксессуары бариста</t>
  </si>
  <si>
    <t xml:space="preserve">            Ложка для кофе  JoeFrex с клипсой 7гр </t>
  </si>
  <si>
    <t xml:space="preserve">            Ложка-весы JoeFrex, электронная</t>
  </si>
  <si>
    <t xml:space="preserve">        Альтернативный кофе Hario</t>
  </si>
  <si>
    <t xml:space="preserve">            Воронка-пуровер, пластик VD-02R Арт.3.1.1.34</t>
  </si>
  <si>
    <t xml:space="preserve">            Кофеварка - декантер Hario VDD-02B</t>
  </si>
  <si>
    <t xml:space="preserve">        Посуда</t>
  </si>
  <si>
    <t xml:space="preserve">            Блюдце "Кашуб-хел"d=12см. фарфор</t>
  </si>
  <si>
    <t xml:space="preserve">            Блюдце "Кашуб-хел"d=13,5см. фарфор</t>
  </si>
  <si>
    <t xml:space="preserve">            Блюдце "Кашуб-хел"d=15см. фарфор</t>
  </si>
  <si>
    <t xml:space="preserve">            Блюдце "Паула"d=12см. фарфор</t>
  </si>
  <si>
    <t xml:space="preserve">            Блюдце "Паула"d=13см. фарфор</t>
  </si>
  <si>
    <t xml:space="preserve">            Блюдце "Паула"d=14см. фарфор</t>
  </si>
  <si>
    <t xml:space="preserve">            Емкость д/какао, корицы, полипроп, сталь, нерж. 150мл, Китай</t>
  </si>
  <si>
    <t xml:space="preserve">            Емкость д/соусов 230мл. белая</t>
  </si>
  <si>
    <t xml:space="preserve">            Емкость д/соусов 230мл. желтая</t>
  </si>
  <si>
    <t xml:space="preserve">            Емкость д/соусов 230мл. красная</t>
  </si>
  <si>
    <t xml:space="preserve">            Емкость д/соусов 350мл. белая</t>
  </si>
  <si>
    <t xml:space="preserve">            Емкость д/соусов 350мл. желтая</t>
  </si>
  <si>
    <t xml:space="preserve">            Емкость д/соусов 350мл. красная</t>
  </si>
  <si>
    <t xml:space="preserve">            Кофеварка "Турчаночка" в блистер. уп.(370мл)</t>
  </si>
  <si>
    <t xml:space="preserve">            Кофемолка "Колумбия ретро"</t>
  </si>
  <si>
    <t xml:space="preserve">            Френч-пресс, 350 мл.</t>
  </si>
  <si>
    <t xml:space="preserve">            Чашка коф."Кашуб-хел" 150мл. фарфор</t>
  </si>
  <si>
    <t xml:space="preserve">            Чашка коф."Кашуб-хел" 200мл. фарфор</t>
  </si>
  <si>
    <t xml:space="preserve">            Чашка коф."Кашуб-хел" 90мл. фарфор</t>
  </si>
  <si>
    <t xml:space="preserve">            Чашка коф."Паула" 150мл. фарфор</t>
  </si>
  <si>
    <t xml:space="preserve">            Чашка коф."Паула" 200мл. фарфор</t>
  </si>
  <si>
    <t xml:space="preserve">            Чашка коф."Паула" 70мл. фарфор</t>
  </si>
  <si>
    <t xml:space="preserve">            Сахарные стики 5гр. с логотипом</t>
  </si>
  <si>
    <t xml:space="preserve">        Шоколад молочный 5 гр 35*35мм </t>
  </si>
  <si>
    <t xml:space="preserve">       Шоколад</t>
  </si>
  <si>
    <t xml:space="preserve">            Кофе в шоколаде</t>
  </si>
  <si>
    <t>Кофе в шоколадной глазури. шоу-бокс (ДхВхШ 15,8х5,7х8,25 см)  12 пачек по 20 гр.</t>
  </si>
  <si>
    <t>Кофе в шоколадной глазури, 20 гр пачка (ДхВхШ 8х1,7х3,75 см)</t>
  </si>
  <si>
    <t>итого:</t>
  </si>
  <si>
    <t xml:space="preserve">        Шоколад темный 5 гр 35*35мм </t>
  </si>
  <si>
    <t>Стрип-лента с 5 карманами для продажи дрип и саше россыпью</t>
  </si>
  <si>
    <t xml:space="preserve">Листовка дрип </t>
  </si>
  <si>
    <t>Пакет п/э логотипный с ручкой (черный)</t>
  </si>
  <si>
    <t>Фреш-пакет крафт логотипный 100гр</t>
  </si>
  <si>
    <t>Каталог Ко энд Фе</t>
  </si>
  <si>
    <t xml:space="preserve">       Доп. материалы </t>
  </si>
  <si>
    <t xml:space="preserve">стикер круглый </t>
  </si>
  <si>
    <t>Ручка для Латте JoeFrex</t>
  </si>
  <si>
    <t xml:space="preserve">Шоколадная карамель </t>
  </si>
  <si>
    <t>Перу</t>
  </si>
  <si>
    <t xml:space="preserve">Перу  </t>
  </si>
  <si>
    <t>Традиционный Вьетнамский пресс фильтр для кофе! Он же кофейная капельница, или просто "Фин". Технические параметры : Вес изделия 90 грамм, материал нержавеющая сталь, обьем жидкости 50 мл. Закладка кофе рекомендуется 10гр на чашку 50 мл. Или 20гр на чашку большего размера. ПОМОЛ ПОД ФРЕНЧ-ПРЕСС. Диаметр блюдца 9 см ( подойдет на любую чашку)</t>
  </si>
  <si>
    <r>
      <rPr>
        <b/>
        <sz val="9"/>
        <color indexed="8"/>
        <rFont val="Times New Roman"/>
        <family val="1"/>
        <charset val="204"/>
      </rPr>
      <t>«Для неѐ»</t>
    </r>
    <r>
      <rPr>
        <sz val="9"/>
        <color indexed="8"/>
        <rFont val="Times New Roman"/>
        <family val="1"/>
        <charset val="204"/>
      </rPr>
      <t>, Состав: «МарагоджипНикарагуа» 100 гр–1шт, «Индия МонсундМалабар» 100 гр–1шт, Картонная коробка с окошком (20*20*4 см) –1 шт, Декор</t>
    </r>
  </si>
  <si>
    <r>
      <t xml:space="preserve">Непал Эверест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</si>
  <si>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t xml:space="preserve">Сабайон  </t>
  </si>
  <si>
    <r>
      <t xml:space="preserve">Тоффи карамельный </t>
    </r>
    <r>
      <rPr>
        <b/>
        <sz val="10"/>
        <color indexed="10"/>
        <rFont val="Times New Roman"/>
        <family val="1"/>
        <charset val="204"/>
      </rPr>
      <t xml:space="preserve"> </t>
    </r>
  </si>
  <si>
    <t>Страчиателла</t>
  </si>
  <si>
    <t xml:space="preserve">Нуга </t>
  </si>
  <si>
    <t xml:space="preserve">Страчиателла </t>
  </si>
  <si>
    <t xml:space="preserve">Тоффи карамельный </t>
  </si>
  <si>
    <r>
      <t>Непал Эверест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</si>
  <si>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Замбия АА 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</si>
  <si>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r>
      <t>Замбия АА</t>
    </r>
    <r>
      <rPr>
        <b/>
        <sz val="10"/>
        <color indexed="10"/>
        <rFont val="Times New Roman"/>
        <family val="1"/>
        <charset val="204"/>
      </rPr>
      <t xml:space="preserve">   (нет в наличии )</t>
    </r>
  </si>
  <si>
    <r>
      <t>ДОМИНИКАНА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</si>
  <si>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"Взрывная энергия"</t>
    </r>
    <r>
      <rPr>
        <sz val="9"/>
        <color indexed="8"/>
        <rFont val="Times New Roman"/>
        <family val="1"/>
        <charset val="204"/>
      </rPr>
      <t>, Состав: "Бразилия Моджиана", 100гр-1шт, Кофе в шоколаде 100гр-1шт,  Картонная коробка с окошком (20*20*4 см) –1 шт, Декор</t>
    </r>
  </si>
  <si>
    <r>
      <rPr>
        <b/>
        <sz val="9"/>
        <color indexed="8"/>
        <rFont val="Times New Roman"/>
        <family val="1"/>
        <charset val="204"/>
      </rPr>
      <t>"Всегда на подъеме"</t>
    </r>
    <r>
      <rPr>
        <sz val="9"/>
        <color indexed="8"/>
        <rFont val="Times New Roman"/>
        <family val="1"/>
        <charset val="204"/>
      </rPr>
      <t>, Состав: "Флоренсия" 200гр-1 шт, "Коста Рика", 200гр-1 шт, Деревянная коробка с сургучной печатью (25*20,5*7см)-1шт, декор</t>
    </r>
  </si>
  <si>
    <t xml:space="preserve">        Сахар . Минимальный заказ 10кг</t>
  </si>
  <si>
    <t xml:space="preserve">На молотый кофе плюс 1р. к цене </t>
  </si>
  <si>
    <t>ПОМОЛ ПО УМОЛЧАНИЮ ТОНКИЙ!</t>
  </si>
  <si>
    <t>Темпер CS стандарт +   58 мм, черный, венге,натуральный (Бук/нержавейка (пищевая нержавеющая сталь и деревянная ручка)</t>
  </si>
  <si>
    <t xml:space="preserve">           Темпер CS Элит, 58 мм, черный, венге (Ясень/нержавейка (пищевая нержавеющая сталь и деревянная ручка)</t>
  </si>
  <si>
    <t xml:space="preserve">            Таблетки для кофемашин KMR-Tabs (2г-100шт) , 1 таб. на 1 цикл.</t>
  </si>
  <si>
    <t>Кофе зеленый в зернах и молотый   упаковка 200г</t>
  </si>
  <si>
    <t>зерно</t>
  </si>
  <si>
    <t>молотый</t>
  </si>
  <si>
    <t>Кофе (З) уп. 200 гр  "Бразилия Сантос"</t>
  </si>
  <si>
    <t>Кофе (З)  уп. 200 гр  "Конголезский кофе (робуста  индонезия 100%)"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</si>
  <si>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</si>
  <si>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t xml:space="preserve">Бразилия Моджиана </t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</si>
  <si>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   ( нет в наличии)</t>
    </r>
  </si>
  <si>
    <t>Бразилия Моджиана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</si>
  <si>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</si>
  <si>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t>Зажим ( дерево) с логотипом Ко энд Фе,                                                          общая длина 15см</t>
  </si>
  <si>
    <t>Сладкарница (100% арабика)</t>
  </si>
  <si>
    <r>
      <t>ПОДАРОЧНЫЕ НАБОРЫ , можно выбрать любую крышку из предложенных, или сделать свой собственный логотип или картинку</t>
    </r>
    <r>
      <rPr>
        <b/>
        <sz val="18"/>
        <color indexed="10"/>
        <rFont val="Times New Roman"/>
        <family val="1"/>
        <charset val="204"/>
      </rPr>
      <t>*</t>
    </r>
  </si>
  <si>
    <r>
      <t>цена за шт. с НДС</t>
    </r>
    <r>
      <rPr>
        <b/>
        <sz val="14"/>
        <color indexed="10"/>
        <rFont val="Times New Roman"/>
        <family val="1"/>
        <charset val="204"/>
      </rPr>
      <t>**</t>
    </r>
  </si>
  <si>
    <r>
      <rPr>
        <sz val="14"/>
        <color indexed="10"/>
        <rFont val="Times New Roman"/>
        <family val="1"/>
        <charset val="204"/>
      </rPr>
      <t>**</t>
    </r>
    <r>
      <rPr>
        <sz val="12"/>
        <color indexed="8"/>
        <rFont val="Times New Roman"/>
        <family val="1"/>
        <charset val="204"/>
      </rPr>
      <t xml:space="preserve"> - стоимость при заказе ящиков без наполнения с нашим логотипом </t>
    </r>
  </si>
  <si>
    <r>
      <t xml:space="preserve">На крышке подарочной коробки возможно размещение логотипа Вашей компании, надписи или монохромной картинки, нанесенной с помощью лазера. 
</t>
    </r>
    <r>
      <rPr>
        <sz val="14"/>
        <color indexed="10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 xml:space="preserve">Стоимость нанесения от 100 руб./шт, в зависимости от сложности и площади.
Стоимость адаптации индивидуальной печати от 500 руб. (при предоставлении макета)
Разработка индивидуального дизайна от 1500 руб. </t>
    </r>
  </si>
  <si>
    <r>
      <rPr>
        <b/>
        <sz val="9"/>
        <color indexed="8"/>
        <rFont val="Times New Roman"/>
        <family val="1"/>
        <charset val="204"/>
      </rPr>
      <t>"Императрица"</t>
    </r>
    <r>
      <rPr>
        <sz val="9"/>
        <color indexed="8"/>
        <rFont val="Times New Roman"/>
        <family val="1"/>
        <charset val="204"/>
      </rPr>
      <t>, Состав: Дрип Колумбия, 10шт*8гр, Кофе в шоколаде 20гр, 1 шт, Чай черный "Екатерина Великая" 100гр-1шт,  Картонная коробка с окошком (20*20*4 см) –1 шт, Декор</t>
    </r>
  </si>
  <si>
    <t>скидки не предоставляются , ЦЕНЫ и колличество товара МОГУТ МЕНЯТЬСЯ ОТ ПОСТАВОК</t>
  </si>
  <si>
    <t xml:space="preserve">ЦЕНА за шт.  руб. с НДС </t>
  </si>
  <si>
    <r>
      <t>Камерун</t>
    </r>
    <r>
      <rPr>
        <b/>
        <sz val="10"/>
        <color indexed="10"/>
        <rFont val="Times New Roman"/>
        <family val="1"/>
        <charset val="204"/>
      </rPr>
      <t xml:space="preserve">   ( нет в наличии)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</si>
  <si>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>(нет в наличии)</t>
    </r>
  </si>
  <si>
    <t xml:space="preserve">                Сироп Монин "Французская ваниль" 1 л.</t>
  </si>
  <si>
    <t>ИТОГО:</t>
  </si>
  <si>
    <r>
      <t xml:space="preserve">Вьетнам КРАСНЫЙ МЁД 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</si>
  <si>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Вьетнам КРАСНЫЙ МЁД  </t>
    </r>
    <r>
      <rPr>
        <b/>
        <sz val="10"/>
        <color indexed="10"/>
        <rFont val="Times New Roman"/>
        <family val="1"/>
        <charset val="204"/>
      </rPr>
      <t xml:space="preserve">(нет в наличии) </t>
    </r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</si>
  <si>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</si>
  <si>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t>Сироп "Черная смородина" 250мл</t>
  </si>
  <si>
    <t>Сироп "Ирландский"  250мл</t>
  </si>
  <si>
    <t>Сироп "Шоколадное печенье" 250мл</t>
  </si>
  <si>
    <r>
      <t xml:space="preserve">                                        АРОМАТИЗИРОВАННЫЙ КОФЕ (</t>
    </r>
    <r>
      <rPr>
        <b/>
        <sz val="12"/>
        <color indexed="10"/>
        <rFont val="Times New Roman"/>
        <family val="1"/>
        <charset val="204"/>
      </rPr>
      <t>на МАРАГОДЖИПЕ</t>
    </r>
    <r>
      <rPr>
        <b/>
        <sz val="12"/>
        <color indexed="8"/>
        <rFont val="Times New Roman"/>
        <family val="1"/>
        <charset val="204"/>
      </rPr>
      <t xml:space="preserve">)  </t>
    </r>
    <r>
      <rPr>
        <b/>
        <sz val="12"/>
        <color indexed="40"/>
        <rFont val="Times New Roman"/>
        <family val="1"/>
        <charset val="204"/>
      </rPr>
      <t>NEW!</t>
    </r>
  </si>
  <si>
    <t>Кения АА ТОП</t>
  </si>
  <si>
    <r>
      <t>Кения АА ТОП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</si>
  <si>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Бразилия Сантос </t>
  </si>
  <si>
    <t>Конголезский кофе  (100% Робуста Индонезия )</t>
  </si>
  <si>
    <t>Саше Бразилия Сантос (8г.х 8 шт.)</t>
  </si>
  <si>
    <t>Саше Флоренсия (8г.х 8 шт.)</t>
  </si>
  <si>
    <t>Саше Ирландский крем (8г.х 8 шт.)</t>
  </si>
  <si>
    <r>
      <t xml:space="preserve">Камерун  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</si>
  <si>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t>Бокал Паб «Айриш Кофе»; стекло; 215мл; D=75, H=145, L=108мм; прозр.</t>
  </si>
  <si>
    <t xml:space="preserve">   Кружка «Глинтвейн»; стекло; 200мл; D=75, H=135, L=330мм</t>
  </si>
  <si>
    <t xml:space="preserve">            Бокал  "Айриш кофе" стекло, 240мл,</t>
  </si>
  <si>
    <t xml:space="preserve">        Сироп Монин "Имбирь" 1 л.  </t>
  </si>
  <si>
    <t xml:space="preserve">                Помпа-дозатор для сиропов 10 мл,(0.7 ЛИТР)</t>
  </si>
  <si>
    <r>
      <t xml:space="preserve">Сироп "Макадамия"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</si>
  <si>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"Черная Бузина" «Монин»;250мл; </t>
    </r>
    <r>
      <rPr>
        <b/>
        <sz val="10"/>
        <color indexed="10"/>
        <rFont val="Times New Roman"/>
        <family val="1"/>
        <charset val="204"/>
      </rPr>
      <t xml:space="preserve">NEW    </t>
    </r>
    <r>
      <rPr>
        <sz val="10"/>
        <color indexed="8"/>
        <rFont val="Times New Roman"/>
        <family val="1"/>
        <charset val="204"/>
      </rPr>
      <t xml:space="preserve">                                  </t>
    </r>
  </si>
  <si>
    <r>
      <t xml:space="preserve">Сироп "Имбирный пряник"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</si>
  <si>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"Маракуйя"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</si>
  <si>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"Пина Колада"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</si>
  <si>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>Сироп "Корица" «Монин»;стекло;250мл;</t>
    </r>
    <r>
      <rPr>
        <b/>
        <sz val="10"/>
        <color indexed="10"/>
        <rFont val="Times New Roman"/>
        <family val="1"/>
        <charset val="204"/>
      </rPr>
      <t xml:space="preserve"> NEW</t>
    </r>
  </si>
  <si>
    <r>
      <t xml:space="preserve">Сироп "Персик" «Монин»;стекло;250мл; </t>
    </r>
    <r>
      <rPr>
        <sz val="10"/>
        <color indexed="10"/>
        <rFont val="Times New Roman"/>
        <family val="1"/>
        <charset val="204"/>
      </rPr>
      <t>NEW</t>
    </r>
  </si>
  <si>
    <r>
      <t xml:space="preserve">Сироп "Роза"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</si>
  <si>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t>Емкость для сыпучих продуктов APS Streuer, fein Ø 5,5 cm, H: 7,5 cm</t>
  </si>
  <si>
    <t>КОФЕЙНИК HARIO V60 CLEAR RANGE SERVER 800 МЛ</t>
  </si>
  <si>
    <t>koandfe@koandfe.ru</t>
  </si>
  <si>
    <t>г. Москва, Каширское ш., д. 17 корп. 5 стр.2</t>
  </si>
  <si>
    <t xml:space="preserve">8-800-555-10-65 </t>
  </si>
  <si>
    <r>
      <t xml:space="preserve">Бельгийские вафли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</si>
  <si>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Солнечный микс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</si>
  <si>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</t>
    </r>
    <r>
      <rPr>
        <b/>
        <sz val="10"/>
        <color indexed="10"/>
        <rFont val="Times New Roman"/>
        <family val="1"/>
        <charset val="204"/>
      </rPr>
      <t xml:space="preserve">      NEW!</t>
    </r>
  </si>
  <si>
    <r>
      <t xml:space="preserve">Фисташка                                  </t>
    </r>
    <r>
      <rPr>
        <b/>
        <sz val="10"/>
        <color indexed="10"/>
        <rFont val="Times New Roman"/>
        <family val="1"/>
        <charset val="204"/>
      </rPr>
      <t xml:space="preserve">    NEW!</t>
    </r>
  </si>
  <si>
    <r>
      <t xml:space="preserve">Халва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NEW!</t>
    </r>
  </si>
  <si>
    <r>
      <t xml:space="preserve">Чизкейк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</si>
  <si>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Бельгийские вафли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     NEW!</t>
    </r>
  </si>
  <si>
    <r>
      <t xml:space="preserve">Солнечный микс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</si>
  <si>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</si>
  <si>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</si>
  <si>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Халва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NEW!</t>
    </r>
  </si>
  <si>
    <r>
      <t xml:space="preserve">Чизкейк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 NEW!</t>
    </r>
  </si>
  <si>
    <r>
      <t xml:space="preserve">Бельгийские вафли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</si>
  <si>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Солнечный микс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</si>
  <si>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</si>
  <si>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>NEW!</t>
    </r>
  </si>
  <si>
    <r>
      <t xml:space="preserve">Халва 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</si>
  <si>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Чизкейк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</si>
  <si>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t>Новые ароматы кофе в ассортименте!</t>
  </si>
  <si>
    <t xml:space="preserve">           Новые ароматы кофе в ассортименте!                                                               </t>
  </si>
  <si>
    <t xml:space="preserve">            Фильтры бумажные белые для воронок большие (100шт) V60 Размер 02, Китай</t>
  </si>
  <si>
    <t>1)Дрип Бразилия Сантос (8г.х 8 шт.)</t>
  </si>
  <si>
    <t>2)Дрип Колумбия (8г.х 8 шт.)</t>
  </si>
  <si>
    <t>3)Дрип Флоренсия (8г.х 8 шт.)</t>
  </si>
  <si>
    <t>4)Дрип Ирландский крем (8г.х 8 шт.)</t>
  </si>
  <si>
    <t>5)Дрип Вишневый десерт  (8г.х 8 шт.)</t>
  </si>
  <si>
    <t xml:space="preserve">6)Дрип Шоколадный тоффи    (8г.х 8 шт.) </t>
  </si>
  <si>
    <r>
      <t>Марагоджип Бразилия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</si>
  <si>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Ииндонезия БАЛИ  </t>
    </r>
    <r>
      <rPr>
        <b/>
        <sz val="10"/>
        <color indexed="10"/>
        <rFont val="Times New Roman"/>
        <family val="1"/>
        <charset val="204"/>
      </rPr>
      <t xml:space="preserve"> ( нет в наличии)         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36"/>
        <rFont val="Times New Roman"/>
        <family val="1"/>
        <charset val="204"/>
      </rPr>
      <t xml:space="preserve">   </t>
    </r>
  </si>
  <si>
    <r>
      <t xml:space="preserve">Ииндонезия БАЛИ      </t>
    </r>
    <r>
      <rPr>
        <b/>
        <sz val="10"/>
        <color indexed="10"/>
        <rFont val="Times New Roman"/>
        <family val="1"/>
        <charset val="204"/>
      </rPr>
      <t xml:space="preserve">   ( нет в наличии)             </t>
    </r>
    <r>
      <rPr>
        <b/>
        <sz val="10"/>
        <color indexed="8"/>
        <rFont val="Times New Roman"/>
        <family val="1"/>
        <charset val="204"/>
      </rPr>
      <t xml:space="preserve">  </t>
    </r>
    <r>
      <rPr>
        <b/>
        <sz val="10"/>
        <color indexed="36"/>
        <rFont val="Times New Roman"/>
        <family val="1"/>
        <charset val="204"/>
      </rPr>
      <t xml:space="preserve">     </t>
    </r>
  </si>
  <si>
    <r>
      <t xml:space="preserve">Марагоджип Бразилия 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</si>
  <si>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</si>
  <si>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Гондурас  </t>
    </r>
    <r>
      <rPr>
        <b/>
        <sz val="10"/>
        <rFont val="Times New Roman"/>
        <family val="1"/>
        <charset val="204"/>
      </rPr>
      <t xml:space="preserve">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</si>
  <si>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Гондурас   </t>
    </r>
    <r>
      <rPr>
        <b/>
        <sz val="10"/>
        <color indexed="10"/>
        <rFont val="Times New Roman"/>
        <family val="1"/>
        <charset val="204"/>
      </rPr>
      <t xml:space="preserve">        </t>
    </r>
    <r>
      <rPr>
        <b/>
        <sz val="10"/>
        <rFont val="Times New Roman"/>
        <family val="1"/>
        <charset val="204"/>
      </rPr>
      <t xml:space="preserve">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</si>
  <si>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Вьетнам 18 СКРИН</t>
  </si>
  <si>
    <t>Кения (узнать) НЕТ В НАЛИЧИИ</t>
  </si>
  <si>
    <t>Колумбия Супремо</t>
  </si>
  <si>
    <r>
      <t xml:space="preserve">Никарагуа  Роял </t>
    </r>
    <r>
      <rPr>
        <b/>
        <sz val="10"/>
        <color indexed="10"/>
        <rFont val="Times New Roman"/>
        <family val="1"/>
        <charset val="204"/>
      </rPr>
      <t xml:space="preserve">  (нет в наличии)               </t>
    </r>
  </si>
  <si>
    <r>
      <t>Никарагуа Роял (</t>
    </r>
    <r>
      <rPr>
        <b/>
        <sz val="10"/>
        <color indexed="10"/>
        <rFont val="Times New Roman"/>
        <family val="1"/>
        <charset val="204"/>
      </rPr>
      <t xml:space="preserve">нет в наличии)         </t>
    </r>
    <r>
      <rPr>
        <b/>
        <sz val="10"/>
        <color indexed="8"/>
        <rFont val="Times New Roman"/>
        <family val="1"/>
        <charset val="204"/>
      </rPr>
      <t xml:space="preserve">               </t>
    </r>
  </si>
  <si>
    <t>Перу  washed (нет в наличии)</t>
  </si>
  <si>
    <r>
      <t xml:space="preserve">Перу  washed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</si>
  <si>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 xml:space="preserve">Робуста Уганда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</si>
  <si>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Робуста Уганда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</si>
  <si>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t>Бразилия Сантос Файн кап</t>
  </si>
  <si>
    <r>
      <t xml:space="preserve">Бразилия Гуд кап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</si>
  <si>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Бразилия Гуд кап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</si>
  <si>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8"/>
        <rFont val="Times New Roman"/>
        <family val="1"/>
        <charset val="204"/>
      </rPr>
      <t xml:space="preserve"> </t>
    </r>
  </si>
  <si>
    <r>
      <t>Танзания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</si>
  <si>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</si>
  <si>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Танзания </t>
  </si>
  <si>
    <t>Наименование</t>
  </si>
  <si>
    <r>
      <t xml:space="preserve">                Сироп Монин "Апельсин" 1 л.</t>
    </r>
    <r>
      <rPr>
        <b/>
        <sz val="10"/>
        <color indexed="8"/>
        <rFont val="Times New Roman"/>
        <family val="1"/>
        <charset val="204"/>
      </rPr>
      <t xml:space="preserve"> (3ш)</t>
    </r>
  </si>
  <si>
    <r>
      <t xml:space="preserve">                Сироп Монин Ирландский, 1л. </t>
    </r>
    <r>
      <rPr>
        <b/>
        <sz val="10"/>
        <color indexed="8"/>
        <rFont val="Times New Roman"/>
        <family val="1"/>
        <charset val="204"/>
      </rPr>
      <t>(3шт)</t>
    </r>
  </si>
  <si>
    <r>
      <t xml:space="preserve">                Сироп Монин "Корица"1 л. </t>
    </r>
    <r>
      <rPr>
        <b/>
        <sz val="10"/>
        <color indexed="8"/>
        <rFont val="Times New Roman"/>
        <family val="1"/>
        <charset val="204"/>
      </rPr>
      <t>(3 шт)</t>
    </r>
  </si>
  <si>
    <r>
      <t xml:space="preserve">                Сироп Монин "Киви"1 л. </t>
    </r>
    <r>
      <rPr>
        <b/>
        <sz val="10"/>
        <color indexed="8"/>
        <rFont val="Times New Roman"/>
        <family val="1"/>
        <charset val="204"/>
      </rPr>
      <t>(2шт) октябрь 22</t>
    </r>
  </si>
  <si>
    <t xml:space="preserve">                Сироп Монин "Жасмин" 0,7л. (октябрь 22)</t>
  </si>
  <si>
    <t xml:space="preserve">            Коврик для темпинга СS(нет в наличии)</t>
  </si>
  <si>
    <t xml:space="preserve">            Молочник 0,15л. метал. ,Prohotel Индия</t>
  </si>
  <si>
    <t xml:space="preserve">            Молочник 0,35л. метал.,Prohotel Индия</t>
  </si>
  <si>
    <t xml:space="preserve">            Молочник 0,6л. метал. ,Prohotel Индия</t>
  </si>
  <si>
    <t xml:space="preserve">            Молочник 1л. метал. ,Prohotel Индия</t>
  </si>
  <si>
    <t xml:space="preserve">            Воронка стеклянная для приготовления кофе (прозрачная)</t>
  </si>
  <si>
    <t xml:space="preserve">Коста Рика </t>
  </si>
  <si>
    <t>Бразилия Бурбон</t>
  </si>
  <si>
    <r>
      <t>Бразилия Бурбон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</si>
  <si>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«Запад &amp; Восток»</t>
    </r>
    <r>
      <rPr>
        <sz val="9"/>
        <color indexed="8"/>
        <rFont val="Times New Roman"/>
        <family val="1"/>
        <charset val="204"/>
      </rPr>
      <t>, Состав: «ЭспрессоФлоренсия» 100 гр–1шт, «Колумбия» 100 гр–1шт, З</t>
    </r>
    <r>
      <rPr>
        <sz val="9"/>
        <rFont val="Times New Roman"/>
        <family val="1"/>
        <charset val="204"/>
      </rPr>
      <t>еленый чай «Сенча» 100 гр–1 шт,Черный чай цейлон «Черный Махаон»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100 гр–1 шт, Френч-пресс 350 мл –1шт, 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</si>
  <si>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"В дорогу АССОРТИ"</t>
    </r>
    <r>
      <rPr>
        <sz val="9"/>
        <color indexed="8"/>
        <rFont val="Times New Roman"/>
        <family val="1"/>
        <charset val="204"/>
      </rPr>
      <t xml:space="preserve"> Дрип-кофе в ассортименте 8гр- 10шт, коробка деревянная (11*13,5*8,5см) с сургучной печатью 1 шт</t>
    </r>
  </si>
  <si>
    <t>Кофе «Кения» в подарочном тубусе, 250 гр., в зерне</t>
  </si>
  <si>
    <t>Кофе «Колумбия Супремо» в подарочном тубусе, 250 гр., в зерне</t>
  </si>
  <si>
    <t>Кофе «Бразилия Бурбон» в подарочном тубусе, 250 гр., в зерне</t>
  </si>
  <si>
    <t>Кофе «Марагоджип Никарагуа» в подарочном тубусе, 250 гр., в зерне</t>
  </si>
  <si>
    <t>Кофе «Йемен Мокка» в подарочном тубусе, 250 гр., в зерне</t>
  </si>
  <si>
    <t>Кофе «Блю Маунтин» в подарочном тубусе, 250 гр., в зерне</t>
  </si>
  <si>
    <t xml:space="preserve">Кофе «Доминикана» в подарочном тубусе, 250 гр., в зерне </t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</si>
  <si>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</si>
  <si>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</si>
  <si>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(молотый)</t>
    </r>
  </si>
  <si>
    <t>ИТОГО  (руб.)</t>
  </si>
  <si>
    <r>
      <t xml:space="preserve">Кофе зеленый в зернах и молотый  </t>
    </r>
    <r>
      <rPr>
        <b/>
        <sz val="11"/>
        <color indexed="10"/>
        <rFont val="Times New Roman"/>
        <family val="1"/>
        <charset val="204"/>
      </rPr>
      <t xml:space="preserve"> упаковка 1000г</t>
    </r>
  </si>
  <si>
    <t>цена /1кг/молотый</t>
  </si>
  <si>
    <t>цена /1кг/    зерно</t>
  </si>
  <si>
    <t>кол-во/кг</t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</si>
  <si>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(В ЗЕРНЕ)</t>
    </r>
  </si>
  <si>
    <t>Ф О Р М А      З А К А З А</t>
  </si>
  <si>
    <r>
      <t xml:space="preserve">Цена </t>
    </r>
    <r>
      <rPr>
        <b/>
        <sz val="10"/>
        <color indexed="10"/>
        <rFont val="Times New Roman"/>
        <family val="1"/>
        <charset val="204"/>
      </rPr>
      <t>/</t>
    </r>
    <r>
      <rPr>
        <b/>
        <sz val="12"/>
        <color indexed="10"/>
        <rFont val="Times New Roman"/>
        <family val="1"/>
        <charset val="204"/>
      </rPr>
      <t>0,5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>кг</t>
    </r>
    <r>
      <rPr>
        <b/>
        <sz val="10"/>
        <rFont val="Times New Roman"/>
        <family val="1"/>
        <charset val="204"/>
      </rPr>
      <t xml:space="preserve"> (с ндс)</t>
    </r>
  </si>
  <si>
    <t>помол:  тонкий/  средний</t>
  </si>
  <si>
    <r>
      <t>Цена /</t>
    </r>
    <r>
      <rPr>
        <b/>
        <sz val="10"/>
        <color indexed="10"/>
        <rFont val="Times New Roman"/>
        <family val="1"/>
        <charset val="204"/>
      </rPr>
      <t>1 кг</t>
    </r>
    <r>
      <rPr>
        <b/>
        <sz val="10"/>
        <rFont val="Times New Roman"/>
        <family val="1"/>
        <charset val="204"/>
      </rPr>
      <t xml:space="preserve"> (с ндс)</t>
    </r>
  </si>
  <si>
    <t>форма заказа АРОМАТИКА  БРАЗИЛИЯ</t>
  </si>
  <si>
    <t>форма заказа АРОМАТИКА  Марагоджип</t>
  </si>
  <si>
    <r>
      <t xml:space="preserve">кол-во в   0,5КГ / 1шт.   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</si>
  <si>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в   0,5КГ / 1шт.    </t>
    </r>
    <r>
      <rPr>
        <sz val="9"/>
        <color indexed="10"/>
        <rFont val="Times New Roman"/>
        <family val="1"/>
        <charset val="204"/>
      </rPr>
      <t xml:space="preserve"> (В ЗЕРНЕ)</t>
    </r>
  </si>
  <si>
    <r>
      <t xml:space="preserve">кол-во     1КГ / 1 шт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</si>
  <si>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</si>
  <si>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</si>
  <si>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 кол-во             1КГ / 1 шт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</si>
  <si>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</si>
  <si>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АРОМАТИКА  БРАЗИЛИЯ </t>
    </r>
    <r>
      <rPr>
        <b/>
        <sz val="9"/>
        <color indexed="10"/>
        <rFont val="Times New Roman"/>
        <family val="1"/>
        <charset val="204"/>
      </rPr>
      <t xml:space="preserve">  1кг</t>
    </r>
    <r>
      <rPr>
        <b/>
        <sz val="9"/>
        <color indexed="8"/>
        <rFont val="Times New Roman"/>
        <family val="1"/>
        <charset val="204"/>
      </rPr>
      <t xml:space="preserve">  (с ндс)                </t>
    </r>
  </si>
  <si>
    <r>
      <t xml:space="preserve">АРОМАТИКА  БРАЗИЛИЯ  </t>
    </r>
    <r>
      <rPr>
        <b/>
        <sz val="9"/>
        <color indexed="10"/>
        <rFont val="Times New Roman"/>
        <family val="1"/>
        <charset val="204"/>
      </rPr>
      <t xml:space="preserve"> 0,5 кг</t>
    </r>
    <r>
      <rPr>
        <b/>
        <sz val="9"/>
        <color indexed="8"/>
        <rFont val="Times New Roman"/>
        <family val="1"/>
        <charset val="204"/>
      </rPr>
      <t xml:space="preserve"> (с ндс)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</si>
  <si>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0,5кг</t>
    </r>
    <r>
      <rPr>
        <b/>
        <sz val="9"/>
        <color indexed="8"/>
        <rFont val="Times New Roman"/>
        <family val="1"/>
        <charset val="204"/>
      </rPr>
      <t xml:space="preserve"> (с ндс)        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</si>
  <si>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1кг </t>
    </r>
    <r>
      <rPr>
        <b/>
        <sz val="9"/>
        <color indexed="8"/>
        <rFont val="Times New Roman"/>
        <family val="1"/>
        <charset val="204"/>
      </rPr>
      <t xml:space="preserve"> (с ндс)                </t>
    </r>
  </si>
  <si>
    <r>
      <t xml:space="preserve">кол-во 1КГ / 1 шт </t>
    </r>
    <r>
      <rPr>
        <sz val="9"/>
        <color indexed="10"/>
        <rFont val="Times New Roman"/>
        <family val="1"/>
        <charset val="204"/>
      </rPr>
      <t>(В ЗЕРНЕ)</t>
    </r>
  </si>
  <si>
    <r>
      <rPr>
        <b/>
        <sz val="9"/>
        <color indexed="8"/>
        <rFont val="Times New Roman"/>
        <family val="1"/>
        <charset val="204"/>
      </rPr>
      <t>"Чудесное пробуждение</t>
    </r>
    <r>
      <rPr>
        <sz val="9"/>
        <color indexed="8"/>
        <rFont val="Times New Roman"/>
        <family val="1"/>
        <charset val="204"/>
      </rPr>
      <t>", Сосав: "Бразилия Моджиана", 100гр-1 шт,  Кофе в шоколаде 100гр-1 шт, Чай черный "Император" 100гр-1 шт, Деревянная коробка с сургучной печатью (25*20,5*7см)-1шт, декор</t>
    </r>
  </si>
  <si>
    <r>
      <rPr>
        <b/>
        <sz val="9"/>
        <color indexed="8"/>
        <rFont val="Times New Roman"/>
        <family val="1"/>
        <charset val="204"/>
      </rPr>
      <t>"Жаркий сюрприз"</t>
    </r>
    <r>
      <rPr>
        <sz val="9"/>
        <color indexed="8"/>
        <rFont val="Times New Roman"/>
        <family val="1"/>
        <charset val="204"/>
      </rPr>
      <t>, Сос</t>
    </r>
    <r>
      <rPr>
        <sz val="9"/>
        <rFont val="Times New Roman"/>
        <family val="1"/>
        <charset val="204"/>
      </rPr>
      <t>тав: "Эфиопия Сидамо Мокка 200гр -1 шт,</t>
    </r>
    <r>
      <rPr>
        <sz val="9"/>
        <color indexed="8"/>
        <rFont val="Times New Roman"/>
        <family val="1"/>
        <charset val="204"/>
      </rPr>
      <t xml:space="preserve">  Кофе в шоколаде 100гр-1 уп., Шоколад молочный 5гр - 5 шт, </t>
    </r>
    <r>
      <rPr>
        <sz val="9"/>
        <rFont val="Times New Roman"/>
        <family val="1"/>
        <charset val="204"/>
      </rPr>
      <t xml:space="preserve"> Бокал Паб (стекло)-1 шт, Деревянная коробка (30*20*10 см) –1 шт, Декор</t>
    </r>
  </si>
  <si>
    <t xml:space="preserve">Капсула Флоренсия (5,5г) </t>
  </si>
  <si>
    <t xml:space="preserve">Капсула Аймаро (5,5г) 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</si>
  <si>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до 10 пачек</t>
    </r>
  </si>
  <si>
    <t xml:space="preserve">Капсула Морено (5,5г) </t>
  </si>
  <si>
    <t>КАПСУЛЫ,  тип капсул: nespresso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</si>
  <si>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от 11 пачек</t>
    </r>
  </si>
  <si>
    <t>Эспрессо  Флоренсия (100% арабика)</t>
  </si>
  <si>
    <r>
      <rPr>
        <b/>
        <sz val="9"/>
        <color indexed="8"/>
        <rFont val="Times New Roman"/>
        <family val="1"/>
        <charset val="204"/>
      </rPr>
      <t>«Мегаполис»</t>
    </r>
    <r>
      <rPr>
        <sz val="9"/>
        <color indexed="8"/>
        <rFont val="Times New Roman"/>
        <family val="1"/>
        <charset val="204"/>
      </rPr>
      <t>, Состав: «Эспрессо Флоренсия» 200 гр–1 шт, Drip Coffee«Флоренсия» 8 гр–8 шт,Кофейные зерна в шоколаде -100 гр, Шоколад темный 5 гр–5 шт,Деревянная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</si>
  <si>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"Карнавал"</t>
    </r>
    <r>
      <rPr>
        <sz val="9"/>
        <color indexed="8"/>
        <rFont val="Times New Roman"/>
        <family val="1"/>
        <charset val="204"/>
      </rPr>
      <t xml:space="preserve"> Состав: "Сидамо Мокка" 200гр-1 шт, Френч-пресс 350мл-1шт, Кофе в шоколаде 100гр-1шт, Чай черный "Мишки Га</t>
    </r>
    <r>
      <rPr>
        <sz val="9"/>
        <rFont val="Times New Roman"/>
        <family val="1"/>
        <charset val="204"/>
      </rPr>
      <t>мми" 100гр-1 шт,  Шоколад молочный 5 гр-5 шт, Бокал Паб  стекло; 200мл</t>
    </r>
    <r>
      <rPr>
        <sz val="9"/>
        <color indexed="8"/>
        <rFont val="Times New Roman"/>
        <family val="1"/>
        <charset val="204"/>
      </rPr>
      <t xml:space="preserve">, деревянная коробка (30*20*10 см) –1 шт, Декор </t>
    </r>
  </si>
  <si>
    <t>Заказ до 10 пачек (по 10 шт)</t>
  </si>
  <si>
    <t>Заказ ОТ 11 пачек (по 10 шт)</t>
  </si>
  <si>
    <r>
      <t>Марагоджип Колумбия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</si>
  <si>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Смесь № 1 (60% /40)</t>
  </si>
  <si>
    <r>
      <t>Марагоджип Колумбия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</si>
  <si>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r>
      <t xml:space="preserve">Марагоджип Мексика  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</si>
  <si>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>Марагоджип Мексика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</si>
  <si>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>Марагоджип Никарагуа</t>
    </r>
    <r>
      <rPr>
        <b/>
        <sz val="10"/>
        <color indexed="10"/>
        <rFont val="Times New Roman"/>
        <family val="1"/>
        <charset val="204"/>
      </rPr>
      <t xml:space="preserve">  </t>
    </r>
  </si>
  <si>
    <t>Марагоджип Никарагуа</t>
  </si>
  <si>
    <r>
      <t xml:space="preserve">Бразилия Фенси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</si>
  <si>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 xml:space="preserve">ДОМИНИКАНА </t>
  </si>
  <si>
    <r>
      <t xml:space="preserve">Бурунди  </t>
    </r>
    <r>
      <rPr>
        <b/>
        <sz val="10"/>
        <color indexed="10"/>
        <rFont val="Times New Roman"/>
        <family val="1"/>
        <charset val="204"/>
      </rPr>
      <t xml:space="preserve">  нет в наличии</t>
    </r>
  </si>
  <si>
    <t>Чапут Флоренсия (8г.х 8 шт.)</t>
  </si>
  <si>
    <t>Чапут Бленд (8г.х 8 шт.)</t>
  </si>
  <si>
    <t>Чапут Ирландские сливки (8г.х 8 шт.)</t>
  </si>
  <si>
    <t>Чапут Английская карамель  (8г.х 8 шт.)</t>
  </si>
  <si>
    <t>Чапут Бразилия Моджиана (8г.х 8 шт.)</t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</si>
  <si>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Бразилия Сантос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</si>
  <si>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</si>
  <si>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>Колумбия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</si>
  <si>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Ирландский крем 8г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</si>
  <si>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Шоколадный тоффи                   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</si>
  <si>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Вишневый десерт 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</si>
  <si>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Ирландский крем 8г.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</si>
  <si>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</si>
  <si>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0070C0"/>
        <rFont val="Times New Roman"/>
        <family val="1"/>
        <charset val="204"/>
      </rPr>
      <t xml:space="preserve">Саше </t>
    </r>
    <r>
      <rPr>
        <b/>
        <sz val="10"/>
        <color theme="1"/>
        <rFont val="Times New Roman"/>
        <family val="1"/>
        <charset val="204"/>
      </rPr>
      <t>Бразилия Сантос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</si>
  <si>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Флоренсия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</si>
  <si>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Бразилия Моджиана 8г.</t>
    </r>
  </si>
  <si>
    <r>
      <rPr>
        <b/>
        <sz val="10"/>
        <color rgb="FF7030A0"/>
        <rFont val="Times New Roman"/>
        <family val="1"/>
        <charset val="204"/>
      </rPr>
      <t>Чапут</t>
    </r>
    <r>
      <rPr>
        <b/>
        <sz val="10"/>
        <color theme="1"/>
        <rFont val="Times New Roman"/>
        <family val="1"/>
        <charset val="204"/>
      </rPr>
      <t xml:space="preserve"> Английская карамель  8г.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</si>
  <si>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заказе до 10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</si>
  <si>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11 до 50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</si>
  <si>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51 до 100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</si>
  <si>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более 100 упак.</t>
    </r>
  </si>
  <si>
    <r>
      <t xml:space="preserve">КОФЕ В ФИЛЬТР-ПАКЕТАХ </t>
    </r>
    <r>
      <rPr>
        <b/>
        <sz val="14"/>
        <color indexed="10"/>
        <rFont val="Times New Roman"/>
        <family val="1"/>
        <charset val="204"/>
      </rPr>
      <t>РОССЫПЬЮ</t>
    </r>
  </si>
  <si>
    <r>
      <t>КОФЕ В ЧАПУТАХ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rgb="FF0070C0"/>
        <rFont val="Times New Roman"/>
        <family val="1"/>
        <charset val="204"/>
      </rPr>
      <t>- БЕЗ ДОСТУПА КИСЛОРОДА!</t>
    </r>
    <r>
      <rPr>
        <b/>
        <sz val="11"/>
        <color indexed="10"/>
        <rFont val="Times New Roman"/>
        <family val="1"/>
        <charset val="204"/>
      </rPr>
      <t xml:space="preserve">   </t>
    </r>
    <r>
      <rPr>
        <b/>
        <sz val="11"/>
        <color theme="1"/>
        <rFont val="Times New Roman"/>
        <family val="1"/>
        <charset val="204"/>
      </rPr>
      <t>В одной упаковке - 8шт!</t>
    </r>
  </si>
  <si>
    <r>
      <t>КОФЕ В САШЕ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b/>
        <sz val="11"/>
        <color theme="1"/>
        <rFont val="Times New Roman"/>
        <family val="1"/>
        <charset val="204"/>
      </rPr>
      <t xml:space="preserve"> В одной упаковке - 8шт!</t>
    </r>
  </si>
  <si>
    <t>*пакет запаивается в камере с азотной средой без доступа кислорода.</t>
  </si>
  <si>
    <t xml:space="preserve">https://disk.yandex.ru/i/NgVCOrsFZkruwQ </t>
  </si>
  <si>
    <t>https://disk.yandex.ru/i/Fk8siUW99GtQHA</t>
  </si>
  <si>
    <t>https://disk.yandex.ru/i/drqm2PVhZRRGHw</t>
  </si>
  <si>
    <t>видео</t>
  </si>
  <si>
    <r>
      <t>Бурунди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</si>
  <si>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t>Условия работы  ООО  "Ко энд Фе"</t>
  </si>
  <si>
    <t>2. После согласования оплачиваете счет.</t>
  </si>
  <si>
    <t>3. Доставка до любой транспортной компании и по Москве бесплатно</t>
  </si>
  <si>
    <t xml:space="preserve"> Цены за доставку можно узнать на сайте транспортной компании. </t>
  </si>
  <si>
    <t>Все необходимые сертификаты</t>
  </si>
  <si>
    <t>Для заключения договора необходимо предоставить копии документов</t>
  </si>
  <si>
    <t>Для юридических лиц:</t>
  </si>
  <si>
    <t>Устав (1-5 и последние страницы)</t>
  </si>
  <si>
    <t>Решение учредителей о назначении генерального директора</t>
  </si>
  <si>
    <t>Свидетельство о гос. регистрации</t>
  </si>
  <si>
    <t>Свидетельство ИНН</t>
  </si>
  <si>
    <t>Решение о вступлении в должность ген. Директора</t>
  </si>
  <si>
    <t>Банковские реквизиты</t>
  </si>
  <si>
    <t>Для ИП (ПБЮЛ):</t>
  </si>
  <si>
    <t>Паспорт предпринимателя с пропиской</t>
  </si>
  <si>
    <t>Свидетельство о постановке на учет в налоговом органе (ИНН)</t>
  </si>
  <si>
    <t>Для физических лиц:</t>
  </si>
  <si>
    <t>ФИО</t>
  </si>
  <si>
    <t>Тел.</t>
  </si>
  <si>
    <t>1. Оформляете заказ в прайсе и отправляете на почту Вашего менеджера.</t>
  </si>
  <si>
    <t>5. При получении товара в ТК - оплачиваете доставку при получении.</t>
  </si>
  <si>
    <t xml:space="preserve">Вместе с 1кг кофе Вы получаете 10 этикеток +10 пакетов (100 гр) на 1 кг.  </t>
  </si>
  <si>
    <t xml:space="preserve"> Остальные все товары по оптовой цене от 1единицы.</t>
  </si>
  <si>
    <t>Если в заказе только дрип пакеты, саше, чапуты- минимальный заказ для оптовой цены от  400шт.(поштучно), 5коробок</t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</si>
  <si>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Бленд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</si>
  <si>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Ирландские сливки 8г.</t>
    </r>
  </si>
  <si>
    <r>
      <t xml:space="preserve">Бразилия Руби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</si>
  <si>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Йемен Мокка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</si>
  <si>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r>
      <t xml:space="preserve">Йемен Мокка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</si>
  <si>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Фенси 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</si>
  <si>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Индонезия Лювак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</si>
  <si>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7)Дрип АССОРТИ (8г.х 6 шт.) </t>
    </r>
    <r>
      <rPr>
        <b/>
        <sz val="10"/>
        <color theme="3" tint="0.39997558519241921"/>
        <rFont val="Times New Roman"/>
        <family val="1"/>
        <charset val="204"/>
      </rPr>
      <t>6 вкусов   НОВИНКА 22г!</t>
    </r>
  </si>
  <si>
    <r>
      <t xml:space="preserve">КОФЕ В ДРИП-ПАКЕТЕ и </t>
    </r>
    <r>
      <rPr>
        <b/>
        <sz val="10"/>
        <color rgb="FFFF0000"/>
        <rFont val="Times New Roman"/>
        <family val="1"/>
        <charset val="204"/>
      </rPr>
      <t>VFR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</t>
    </r>
    <r>
      <rPr>
        <b/>
        <sz val="10"/>
        <color rgb="FF0070C0"/>
        <rFont val="Times New Roman"/>
        <family val="1"/>
        <charset val="204"/>
      </rPr>
      <t xml:space="preserve">  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theme="1"/>
        <rFont val="Times New Roman"/>
        <family val="1"/>
        <charset val="204"/>
      </rPr>
      <t xml:space="preserve">В одной упаковке- 8шт! </t>
    </r>
  </si>
  <si>
    <t>видео дрип</t>
  </si>
  <si>
    <r>
      <rPr>
        <b/>
        <sz val="10"/>
        <color rgb="FFFF0000"/>
        <rFont val="Times New Roman"/>
        <family val="1"/>
        <charset val="204"/>
      </rPr>
      <t xml:space="preserve">VFR </t>
    </r>
    <r>
      <rPr>
        <b/>
        <sz val="10"/>
        <color theme="1"/>
        <rFont val="Times New Roman"/>
        <family val="1"/>
        <charset val="204"/>
      </rPr>
      <t>Бразилия Сантос  8г.</t>
    </r>
  </si>
  <si>
    <r>
      <rPr>
        <b/>
        <sz val="10"/>
        <color rgb="FFFF0000"/>
        <rFont val="Times New Roman"/>
        <family val="1"/>
        <charset val="204"/>
      </rPr>
      <t xml:space="preserve">НОВИНКА 23г!     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8) Бразилия Сантос в </t>
    </r>
    <r>
      <rPr>
        <b/>
        <sz val="14"/>
        <color rgb="FFFF0000"/>
        <rFont val="Times New Roman"/>
        <family val="1"/>
        <charset val="204"/>
      </rPr>
      <t>VFR</t>
    </r>
    <r>
      <rPr>
        <b/>
        <sz val="10"/>
        <color theme="1"/>
        <rFont val="Times New Roman"/>
        <family val="1"/>
        <charset val="204"/>
      </rPr>
      <t xml:space="preserve">  (8г.х 6 шт.)       
</t>
    </r>
    <r>
      <rPr>
        <sz val="10"/>
        <color theme="1"/>
        <rFont val="Times New Roman"/>
        <family val="1"/>
        <charset val="204"/>
      </rPr>
      <t>Фильтр-пакет VFR – устойчив и крепится в 3 точках на чашке. Широкая горловина позволяет проливать воду круговыми движениями, насыщая кофе и позволяя ему завариваться более равномерно.</t>
    </r>
  </si>
  <si>
    <t xml:space="preserve">     Паб «Айриш Кофе»; стекло; 263мл; .</t>
  </si>
  <si>
    <r>
      <rPr>
        <b/>
        <sz val="9"/>
        <color indexed="8"/>
        <rFont val="Times New Roman"/>
        <family val="1"/>
        <charset val="204"/>
      </rPr>
      <t xml:space="preserve">"Для него" </t>
    </r>
    <r>
      <rPr>
        <sz val="9"/>
        <color indexed="8"/>
        <rFont val="Times New Roman"/>
        <family val="1"/>
        <charset val="204"/>
      </rPr>
      <t xml:space="preserve"> Состав: пачка дрип- пакет (8ш*8г), Кофе 200гр зерно "Флоренсия" (1), пакет подарочный</t>
    </r>
  </si>
  <si>
    <r>
      <rPr>
        <b/>
        <sz val="9"/>
        <color indexed="8"/>
        <rFont val="Times New Roman"/>
        <family val="1"/>
        <charset val="204"/>
      </rPr>
      <t>"Магия бодрости"</t>
    </r>
    <r>
      <rPr>
        <sz val="9"/>
        <color indexed="8"/>
        <rFont val="Times New Roman"/>
        <family val="1"/>
        <charset val="204"/>
      </rPr>
      <t xml:space="preserve">   Состав: кофе в дрип- пакете (8ш*8г) Бразилия Сантос, 10 капсул Флоренсия,  пакет подарочный</t>
    </r>
  </si>
  <si>
    <r>
      <rPr>
        <b/>
        <sz val="9"/>
        <color indexed="8"/>
        <rFont val="Times New Roman"/>
        <family val="1"/>
        <charset val="204"/>
      </rPr>
      <t>«Вкус Ирландии»</t>
    </r>
    <r>
      <rPr>
        <sz val="9"/>
        <color indexed="8"/>
        <rFont val="Times New Roman"/>
        <family val="1"/>
        <charset val="204"/>
      </rPr>
      <t xml:space="preserve">, Состав: «Рождественская выпечка» 200 гр–1шт, Drip Coffee «Ирландский крем» 8 гр–5 </t>
    </r>
    <r>
      <rPr>
        <sz val="9"/>
        <rFont val="Times New Roman"/>
        <family val="1"/>
        <charset val="204"/>
      </rPr>
      <t>шт, Кофейные зерна в шоколаде -100 гр,Бокал "Акапулько" "Айриш Кофе"; стекло; 280мл.</t>
    </r>
    <r>
      <rPr>
        <sz val="9"/>
        <color indexed="8"/>
        <rFont val="Times New Roman"/>
        <family val="1"/>
        <charset val="204"/>
      </rPr>
      <t>, Деревянная коробка (30*20*10 см) –1 шт, Декор</t>
    </r>
  </si>
  <si>
    <r>
      <t xml:space="preserve">Индонезия Сулавеси       </t>
    </r>
    <r>
      <rPr>
        <b/>
        <sz val="10"/>
        <color rgb="FFFF0000"/>
        <rFont val="Times New Roman"/>
        <family val="1"/>
        <charset val="204"/>
      </rPr>
      <t>(нет в наличии)</t>
    </r>
    <r>
      <rPr>
        <b/>
        <sz val="10"/>
        <color indexed="8"/>
        <rFont val="Times New Roman"/>
        <family val="1"/>
        <charset val="204"/>
      </rPr>
      <t xml:space="preserve">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</si>
  <si>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Гватемала Пакамара      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</si>
  <si>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</si>
  <si>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Руанда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</si>
  <si>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Куба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color theme="3" tint="0.39997558519241921"/>
        <rFont val="Times New Roman"/>
        <family val="1"/>
        <charset val="204"/>
      </rPr>
      <t>(ожидаем в марте)</t>
    </r>
  </si>
  <si>
    <r>
      <t xml:space="preserve">Гватемала Пакамара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</si>
  <si>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Индонезия Сулавеси   </t>
    </r>
    <r>
      <rPr>
        <b/>
        <sz val="10"/>
        <color rgb="FFFF0000"/>
        <rFont val="Times New Roman"/>
        <family val="1"/>
        <charset val="204"/>
      </rPr>
      <t xml:space="preserve">(нет в наличии)   </t>
    </r>
    <r>
      <rPr>
        <b/>
        <sz val="10"/>
        <color indexed="8"/>
        <rFont val="Times New Roman"/>
        <family val="1"/>
        <charset val="204"/>
      </rPr>
      <t xml:space="preserve">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</si>
  <si>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 xml:space="preserve"> (нет в наличии) </t>
    </r>
    <r>
      <rPr>
        <b/>
        <sz val="10"/>
        <color indexed="8"/>
        <rFont val="Times New Roman"/>
        <family val="1"/>
        <charset val="204"/>
      </rPr>
      <t xml:space="preserve">          </t>
    </r>
  </si>
  <si>
    <r>
      <t xml:space="preserve">Куба   </t>
    </r>
    <r>
      <rPr>
        <b/>
        <sz val="12"/>
        <color theme="3" tint="0.39997558519241921"/>
        <rFont val="Times New Roman"/>
        <family val="1"/>
        <charset val="204"/>
      </rPr>
      <t>(ожидаем в марте)</t>
    </r>
  </si>
  <si>
    <r>
      <t>Руанда</t>
    </r>
    <r>
      <rPr>
        <b/>
        <sz val="10"/>
        <color rgb="FFFF0000"/>
        <rFont val="Times New Roman"/>
        <family val="1"/>
        <charset val="204"/>
      </rPr>
      <t xml:space="preserve"> (нет в наличии)   </t>
    </r>
  </si>
  <si>
    <t>Оптовые цены действительны от 10кг кофе (в ассортименте)</t>
  </si>
  <si>
    <r>
      <t>Бразилия Паже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</si>
  <si>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Бразилия Паже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</si>
  <si>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 xml:space="preserve">Марагоджип Гватемала </t>
  </si>
  <si>
    <t xml:space="preserve">Марагоджип Гватемала  </t>
  </si>
  <si>
    <r>
      <t xml:space="preserve">Колумбия Эксельсо </t>
    </r>
    <r>
      <rPr>
        <b/>
        <sz val="10"/>
        <color rgb="FFFF0000"/>
        <rFont val="Times New Roman"/>
        <family val="1"/>
        <charset val="204"/>
      </rPr>
      <t xml:space="preserve">нет в наличии </t>
    </r>
  </si>
  <si>
    <r>
      <t xml:space="preserve">Колумбия Эксельсо </t>
    </r>
    <r>
      <rPr>
        <b/>
        <sz val="10"/>
        <color rgb="FFFF0000"/>
        <rFont val="Times New Roman"/>
        <family val="1"/>
        <charset val="204"/>
      </rPr>
      <t xml:space="preserve">нет в налчии </t>
    </r>
  </si>
</sst>
</file>

<file path=xl/styles.xml><?xml version="1.0" encoding="utf-8"?>
<styleSheet xmlns="http://schemas.openxmlformats.org/spreadsheetml/2006/main">
  <numFmts count="14">
    <numFmt numFmtId="7" formatCode="#,##0.00\ &quot;₽&quot;;\-#,##0.00\ &quot;₽&quot;"/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0.0"/>
    <numFmt numFmtId="166" formatCode="&quot;Вкл&quot;;&quot;Вкл&quot;;&quot;Выкл&quot;"/>
    <numFmt numFmtId="167" formatCode="0.000000"/>
    <numFmt numFmtId="168" formatCode="#,##0.0\ &quot;₽&quot;"/>
    <numFmt numFmtId="169" formatCode="#,##0\ &quot;₽&quot;"/>
    <numFmt numFmtId="170" formatCode="0&quot; категория&quot;"/>
    <numFmt numFmtId="171" formatCode="0.000;[Red]\-0.000"/>
    <numFmt numFmtId="172" formatCode="#,##0.000;[Red]\-#,##0.000"/>
    <numFmt numFmtId="173" formatCode="_-* #,##0.00\ [$₽-419]_-;\-* #,##0.00\ [$₽-419]_-;_-* &quot;-&quot;??\ [$₽-419]_-;_-@_-"/>
    <numFmt numFmtId="174" formatCode="#,##0.0"/>
    <numFmt numFmtId="175" formatCode="#,##0.00\ [$₽-419];\-#,##0.00\ [$₽-419]"/>
  </numFmts>
  <fonts count="9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Georgia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b/>
      <sz val="12"/>
      <color indexed="40"/>
      <name val="Times New Roman"/>
      <family val="1"/>
      <charset val="204"/>
    </font>
    <font>
      <b/>
      <sz val="10"/>
      <color indexed="36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46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5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8"/>
      <color rgb="FFFF0000"/>
      <name val="Calibri"/>
      <family val="2"/>
      <charset val="204"/>
    </font>
    <font>
      <b/>
      <sz val="12"/>
      <color rgb="FF000000"/>
      <name val="GothamPro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0"/>
      <color theme="3" tint="0.3999755851924192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2"/>
      <color theme="3" tint="0.3999755851924192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9">
    <xf numFmtId="0" fontId="0" fillId="0" borderId="0"/>
    <xf numFmtId="167" fontId="19" fillId="0" borderId="0" applyFont="0" applyFill="0" applyBorder="0" applyAlignment="0" applyProtection="0"/>
    <xf numFmtId="0" fontId="1" fillId="0" borderId="0"/>
    <xf numFmtId="0" fontId="18" fillId="2" borderId="1" applyNumberFormat="0" applyAlignment="0" applyProtection="0"/>
    <xf numFmtId="166" fontId="20" fillId="0" borderId="0" applyFont="0" applyFill="0" applyBorder="0" applyAlignment="0" applyProtection="0"/>
    <xf numFmtId="0" fontId="21" fillId="0" borderId="0"/>
    <xf numFmtId="0" fontId="18" fillId="2" borderId="1" applyNumberFormat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6" fillId="0" borderId="0">
      <alignment horizontal="left"/>
    </xf>
    <xf numFmtId="0" fontId="27" fillId="0" borderId="0"/>
    <xf numFmtId="0" fontId="51" fillId="0" borderId="0"/>
    <xf numFmtId="0" fontId="1" fillId="0" borderId="0"/>
    <xf numFmtId="0" fontId="25" fillId="0" borderId="0"/>
    <xf numFmtId="0" fontId="24" fillId="0" borderId="0">
      <alignment vertical="center"/>
    </xf>
    <xf numFmtId="9" fontId="25" fillId="0" borderId="0" applyFont="0" applyFill="0" applyBorder="0" applyAlignment="0" applyProtection="0"/>
    <xf numFmtId="0" fontId="1" fillId="0" borderId="2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2" fillId="4" borderId="0" applyNumberFormat="0" applyBorder="0" applyAlignment="0" applyProtection="0"/>
    <xf numFmtId="44" fontId="7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82">
    <xf numFmtId="0" fontId="0" fillId="0" borderId="0" xfId="0"/>
    <xf numFmtId="0" fontId="0" fillId="3" borderId="0" xfId="0" applyFill="1"/>
    <xf numFmtId="0" fontId="0" fillId="0" borderId="0" xfId="0" applyAlignment="1">
      <alignment wrapText="1"/>
    </xf>
    <xf numFmtId="1" fontId="0" fillId="0" borderId="0" xfId="0" applyNumberFormat="1"/>
    <xf numFmtId="1" fontId="0" fillId="3" borderId="0" xfId="0" applyNumberFormat="1" applyFill="1"/>
    <xf numFmtId="0" fontId="53" fillId="0" borderId="0" xfId="0" applyFont="1"/>
    <xf numFmtId="1" fontId="53" fillId="0" borderId="0" xfId="0" applyNumberFormat="1" applyFont="1"/>
    <xf numFmtId="1" fontId="10" fillId="0" borderId="0" xfId="0" applyNumberFormat="1" applyFont="1"/>
    <xf numFmtId="0" fontId="11" fillId="0" borderId="0" xfId="0" applyFont="1"/>
    <xf numFmtId="0" fontId="54" fillId="0" borderId="0" xfId="0" applyFont="1"/>
    <xf numFmtId="1" fontId="11" fillId="0" borderId="0" xfId="0" applyNumberFormat="1" applyFont="1"/>
    <xf numFmtId="0" fontId="5" fillId="3" borderId="0" xfId="0" applyFont="1" applyFill="1"/>
    <xf numFmtId="0" fontId="53" fillId="0" borderId="0" xfId="0" applyFont="1" applyAlignment="1">
      <alignment wrapText="1"/>
    </xf>
    <xf numFmtId="1" fontId="8" fillId="5" borderId="3" xfId="0" applyNumberFormat="1" applyFont="1" applyFill="1" applyBorder="1" applyAlignment="1">
      <alignment vertical="center" wrapText="1"/>
    </xf>
    <xf numFmtId="0" fontId="54" fillId="0" borderId="4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54" fillId="5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3" fillId="0" borderId="0" xfId="0" applyNumberFormat="1" applyFont="1" applyAlignment="1">
      <alignment horizontal="center" vertical="center"/>
    </xf>
    <xf numFmtId="168" fontId="53" fillId="0" borderId="0" xfId="0" applyNumberFormat="1" applyFont="1" applyAlignment="1">
      <alignment horizontal="center" vertical="center"/>
    </xf>
    <xf numFmtId="168" fontId="54" fillId="0" borderId="5" xfId="0" applyNumberFormat="1" applyFont="1" applyBorder="1" applyAlignment="1">
      <alignment horizontal="center" vertical="center"/>
    </xf>
    <xf numFmtId="169" fontId="53" fillId="0" borderId="4" xfId="0" applyNumberFormat="1" applyFont="1" applyBorder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169" fontId="53" fillId="0" borderId="0" xfId="0" applyNumberFormat="1" applyFont="1" applyAlignment="1">
      <alignment horizontal="center" vertical="center"/>
    </xf>
    <xf numFmtId="0" fontId="28" fillId="3" borderId="0" xfId="0" applyFont="1" applyFill="1"/>
    <xf numFmtId="0" fontId="55" fillId="0" borderId="0" xfId="0" applyFont="1"/>
    <xf numFmtId="0" fontId="55" fillId="3" borderId="0" xfId="0" applyFont="1" applyFill="1"/>
    <xf numFmtId="0" fontId="56" fillId="0" borderId="4" xfId="0" applyFont="1" applyBorder="1"/>
    <xf numFmtId="0" fontId="55" fillId="0" borderId="0" xfId="0" applyFont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169" fontId="55" fillId="0" borderId="4" xfId="0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169" fontId="56" fillId="0" borderId="4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1" fillId="0" borderId="0" xfId="0" applyFont="1"/>
    <xf numFmtId="0" fontId="21" fillId="0" borderId="4" xfId="0" applyFont="1" applyBorder="1" applyAlignment="1">
      <alignment horizontal="center"/>
    </xf>
    <xf numFmtId="0" fontId="53" fillId="3" borderId="4" xfId="0" applyFont="1" applyFill="1" applyBorder="1" applyAlignment="1">
      <alignment horizontal="center" vertical="center" wrapText="1"/>
    </xf>
    <xf numFmtId="0" fontId="53" fillId="3" borderId="4" xfId="0" applyFont="1" applyFill="1" applyBorder="1" applyAlignment="1">
      <alignment horizontal="center" vertical="center"/>
    </xf>
    <xf numFmtId="169" fontId="53" fillId="3" borderId="4" xfId="0" applyNumberFormat="1" applyFont="1" applyFill="1" applyBorder="1" applyAlignment="1">
      <alignment horizontal="center" vertical="center" wrapText="1"/>
    </xf>
    <xf numFmtId="169" fontId="8" fillId="0" borderId="4" xfId="0" applyNumberFormat="1" applyFont="1" applyBorder="1" applyAlignment="1">
      <alignment horizontal="center" vertical="center"/>
    </xf>
    <xf numFmtId="171" fontId="53" fillId="3" borderId="6" xfId="0" applyNumberFormat="1" applyFont="1" applyFill="1" applyBorder="1" applyAlignment="1">
      <alignment vertical="center"/>
    </xf>
    <xf numFmtId="171" fontId="53" fillId="3" borderId="4" xfId="0" applyNumberFormat="1" applyFont="1" applyFill="1" applyBorder="1" applyAlignment="1">
      <alignment vertical="center"/>
    </xf>
    <xf numFmtId="0" fontId="53" fillId="0" borderId="7" xfId="0" applyFont="1" applyBorder="1" applyAlignment="1">
      <alignment horizontal="center" vertical="center"/>
    </xf>
    <xf numFmtId="169" fontId="53" fillId="0" borderId="7" xfId="0" applyNumberFormat="1" applyFont="1" applyBorder="1" applyAlignment="1">
      <alignment horizontal="center" vertical="center"/>
    </xf>
    <xf numFmtId="169" fontId="54" fillId="0" borderId="8" xfId="0" applyNumberFormat="1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/>
    </xf>
    <xf numFmtId="172" fontId="53" fillId="3" borderId="7" xfId="0" applyNumberFormat="1" applyFont="1" applyFill="1" applyBorder="1" applyAlignment="1">
      <alignment vertical="center"/>
    </xf>
    <xf numFmtId="172" fontId="53" fillId="3" borderId="10" xfId="0" applyNumberFormat="1" applyFont="1" applyFill="1" applyBorder="1" applyAlignment="1">
      <alignment vertical="center"/>
    </xf>
    <xf numFmtId="3" fontId="53" fillId="3" borderId="4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0" fontId="54" fillId="5" borderId="4" xfId="0" applyFont="1" applyFill="1" applyBorder="1" applyAlignment="1">
      <alignment horizontal="center" vertical="center" wrapText="1"/>
    </xf>
    <xf numFmtId="0" fontId="53" fillId="3" borderId="11" xfId="0" applyFont="1" applyFill="1" applyBorder="1" applyAlignment="1">
      <alignment horizontal="center" vertical="center" wrapText="1"/>
    </xf>
    <xf numFmtId="0" fontId="53" fillId="3" borderId="12" xfId="0" applyFont="1" applyFill="1" applyBorder="1" applyAlignment="1">
      <alignment horizontal="center" vertical="center" wrapText="1"/>
    </xf>
    <xf numFmtId="171" fontId="53" fillId="0" borderId="4" xfId="0" applyNumberFormat="1" applyFont="1" applyBorder="1" applyAlignment="1">
      <alignment horizontal="center" vertical="center"/>
    </xf>
    <xf numFmtId="169" fontId="53" fillId="0" borderId="4" xfId="0" applyNumberFormat="1" applyFont="1" applyBorder="1" applyAlignment="1">
      <alignment horizontal="center" vertical="center" wrapText="1"/>
    </xf>
    <xf numFmtId="3" fontId="53" fillId="0" borderId="4" xfId="0" applyNumberFormat="1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 vertical="center"/>
    </xf>
    <xf numFmtId="1" fontId="12" fillId="0" borderId="4" xfId="21" applyNumberFormat="1" applyFont="1" applyFill="1" applyBorder="1" applyAlignment="1">
      <alignment horizontal="center" vertical="center"/>
    </xf>
    <xf numFmtId="1" fontId="9" fillId="0" borderId="4" xfId="22" applyNumberFormat="1" applyFont="1" applyFill="1" applyBorder="1" applyAlignment="1">
      <alignment horizontal="center" vertical="center"/>
    </xf>
    <xf numFmtId="165" fontId="53" fillId="0" borderId="4" xfId="0" applyNumberFormat="1" applyFont="1" applyBorder="1" applyAlignment="1">
      <alignment horizontal="center" vertical="center"/>
    </xf>
    <xf numFmtId="0" fontId="0" fillId="0" borderId="4" xfId="0" applyBorder="1"/>
    <xf numFmtId="1" fontId="11" fillId="0" borderId="4" xfId="21" applyNumberFormat="1" applyFont="1" applyFill="1" applyBorder="1" applyAlignment="1">
      <alignment horizontal="center" vertical="center"/>
    </xf>
    <xf numFmtId="0" fontId="10" fillId="0" borderId="4" xfId="0" applyFont="1" applyBorder="1"/>
    <xf numFmtId="1" fontId="11" fillId="0" borderId="4" xfId="0" applyNumberFormat="1" applyFont="1" applyBorder="1" applyAlignment="1">
      <alignment horizontal="center" vertical="center"/>
    </xf>
    <xf numFmtId="1" fontId="53" fillId="0" borderId="4" xfId="0" applyNumberFormat="1" applyFont="1" applyBorder="1"/>
    <xf numFmtId="1" fontId="11" fillId="0" borderId="4" xfId="0" applyNumberFormat="1" applyFont="1" applyBorder="1"/>
    <xf numFmtId="1" fontId="11" fillId="0" borderId="4" xfId="0" applyNumberFormat="1" applyFont="1" applyBorder="1" applyAlignment="1">
      <alignment horizontal="center" vertical="distributed"/>
    </xf>
    <xf numFmtId="1" fontId="11" fillId="6" borderId="4" xfId="0" applyNumberFormat="1" applyFont="1" applyFill="1" applyBorder="1" applyAlignment="1">
      <alignment horizontal="center" vertical="distributed"/>
    </xf>
    <xf numFmtId="1" fontId="53" fillId="0" borderId="4" xfId="0" applyNumberFormat="1" applyFont="1" applyBorder="1" applyAlignment="1">
      <alignment horizontal="center" vertical="distributed"/>
    </xf>
    <xf numFmtId="0" fontId="8" fillId="0" borderId="4" xfId="0" applyFont="1" applyBorder="1"/>
    <xf numFmtId="1" fontId="6" fillId="0" borderId="4" xfId="0" applyNumberFormat="1" applyFont="1" applyBorder="1" applyAlignment="1">
      <alignment horizontal="center" vertical="distributed"/>
    </xf>
    <xf numFmtId="0" fontId="8" fillId="0" borderId="4" xfId="0" applyFont="1" applyBorder="1" applyAlignment="1">
      <alignment wrapText="1"/>
    </xf>
    <xf numFmtId="0" fontId="57" fillId="7" borderId="0" xfId="0" applyFont="1" applyFill="1"/>
    <xf numFmtId="1" fontId="58" fillId="7" borderId="0" xfId="0" applyNumberFormat="1" applyFont="1" applyFill="1"/>
    <xf numFmtId="0" fontId="59" fillId="7" borderId="0" xfId="7" applyFont="1" applyFill="1" applyAlignment="1" applyProtection="1"/>
    <xf numFmtId="1" fontId="60" fillId="7" borderId="0" xfId="0" applyNumberFormat="1" applyFont="1" applyFill="1"/>
    <xf numFmtId="1" fontId="61" fillId="7" borderId="0" xfId="0" applyNumberFormat="1" applyFont="1" applyFill="1"/>
    <xf numFmtId="0" fontId="61" fillId="7" borderId="0" xfId="0" applyFont="1" applyFill="1"/>
    <xf numFmtId="0" fontId="62" fillId="7" borderId="0" xfId="0" applyFont="1" applyFill="1"/>
    <xf numFmtId="0" fontId="62" fillId="7" borderId="0" xfId="0" applyFont="1" applyFill="1" applyAlignment="1">
      <alignment horizontal="center"/>
    </xf>
    <xf numFmtId="1" fontId="10" fillId="7" borderId="13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0" fontId="54" fillId="0" borderId="4" xfId="0" applyFont="1" applyBorder="1"/>
    <xf numFmtId="0" fontId="53" fillId="0" borderId="4" xfId="0" applyFont="1" applyBorder="1"/>
    <xf numFmtId="1" fontId="11" fillId="8" borderId="0" xfId="0" applyNumberFormat="1" applyFont="1" applyFill="1"/>
    <xf numFmtId="0" fontId="10" fillId="9" borderId="0" xfId="0" applyFont="1" applyFill="1"/>
    <xf numFmtId="0" fontId="10" fillId="9" borderId="4" xfId="0" applyFont="1" applyFill="1" applyBorder="1"/>
    <xf numFmtId="1" fontId="8" fillId="7" borderId="3" xfId="0" applyNumberFormat="1" applyFont="1" applyFill="1" applyBorder="1" applyAlignment="1">
      <alignment vertical="center" wrapText="1"/>
    </xf>
    <xf numFmtId="1" fontId="10" fillId="7" borderId="0" xfId="0" applyNumberFormat="1" applyFont="1" applyFill="1" applyAlignment="1">
      <alignment horizontal="center" vertical="center" wrapText="1"/>
    </xf>
    <xf numFmtId="0" fontId="11" fillId="8" borderId="0" xfId="0" applyFont="1" applyFill="1"/>
    <xf numFmtId="1" fontId="53" fillId="0" borderId="4" xfId="0" applyNumberFormat="1" applyFont="1" applyBorder="1" applyAlignment="1">
      <alignment horizontal="center" vertical="center"/>
    </xf>
    <xf numFmtId="169" fontId="54" fillId="0" borderId="4" xfId="0" applyNumberFormat="1" applyFont="1" applyBorder="1" applyAlignment="1">
      <alignment horizontal="center" vertical="center"/>
    </xf>
    <xf numFmtId="1" fontId="10" fillId="0" borderId="4" xfId="0" applyNumberFormat="1" applyFont="1" applyBorder="1"/>
    <xf numFmtId="1" fontId="54" fillId="0" borderId="4" xfId="0" applyNumberFormat="1" applyFont="1" applyBorder="1" applyAlignment="1">
      <alignment horizontal="center" vertical="center"/>
    </xf>
    <xf numFmtId="1" fontId="54" fillId="0" borderId="4" xfId="0" applyNumberFormat="1" applyFont="1" applyBorder="1"/>
    <xf numFmtId="0" fontId="32" fillId="8" borderId="0" xfId="0" applyFont="1" applyFill="1"/>
    <xf numFmtId="0" fontId="55" fillId="7" borderId="0" xfId="0" applyFont="1" applyFill="1"/>
    <xf numFmtId="1" fontId="29" fillId="7" borderId="0" xfId="0" applyNumberFormat="1" applyFont="1" applyFill="1"/>
    <xf numFmtId="0" fontId="29" fillId="7" borderId="0" xfId="0" applyFont="1" applyFill="1"/>
    <xf numFmtId="0" fontId="8" fillId="7" borderId="14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 wrapText="1"/>
    </xf>
    <xf numFmtId="169" fontId="30" fillId="7" borderId="4" xfId="0" applyNumberFormat="1" applyFont="1" applyFill="1" applyBorder="1" applyAlignment="1">
      <alignment horizontal="center" vertical="center" wrapText="1"/>
    </xf>
    <xf numFmtId="3" fontId="30" fillId="7" borderId="4" xfId="0" applyNumberFormat="1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/>
    </xf>
    <xf numFmtId="169" fontId="6" fillId="7" borderId="4" xfId="0" applyNumberFormat="1" applyFont="1" applyFill="1" applyBorder="1" applyAlignment="1">
      <alignment horizontal="center" vertical="center" wrapText="1"/>
    </xf>
    <xf numFmtId="3" fontId="6" fillId="7" borderId="4" xfId="0" applyNumberFormat="1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169" fontId="53" fillId="0" borderId="10" xfId="0" applyNumberFormat="1" applyFont="1" applyBorder="1" applyAlignment="1">
      <alignment horizontal="center" vertical="center"/>
    </xf>
    <xf numFmtId="0" fontId="54" fillId="8" borderId="15" xfId="0" applyFont="1" applyFill="1" applyBorder="1" applyAlignment="1">
      <alignment horizontal="center" vertical="center" wrapText="1"/>
    </xf>
    <xf numFmtId="0" fontId="54" fillId="8" borderId="16" xfId="0" applyFont="1" applyFill="1" applyBorder="1" applyAlignment="1">
      <alignment horizontal="center" vertical="center" wrapText="1"/>
    </xf>
    <xf numFmtId="0" fontId="54" fillId="8" borderId="8" xfId="0" applyFont="1" applyFill="1" applyBorder="1" applyAlignment="1">
      <alignment horizontal="center" vertical="center" wrapText="1"/>
    </xf>
    <xf numFmtId="0" fontId="54" fillId="8" borderId="4" xfId="0" applyFont="1" applyFill="1" applyBorder="1" applyAlignment="1">
      <alignment horizontal="center" vertical="center" wrapText="1"/>
    </xf>
    <xf numFmtId="0" fontId="54" fillId="8" borderId="4" xfId="0" applyFont="1" applyFill="1" applyBorder="1" applyAlignment="1">
      <alignment horizontal="center" vertical="center"/>
    </xf>
    <xf numFmtId="0" fontId="54" fillId="7" borderId="4" xfId="0" applyFont="1" applyFill="1" applyBorder="1" applyAlignment="1">
      <alignment horizontal="center" vertical="center" wrapText="1"/>
    </xf>
    <xf numFmtId="1" fontId="10" fillId="0" borderId="4" xfId="21" applyNumberFormat="1" applyFont="1" applyFill="1" applyBorder="1" applyAlignment="1">
      <alignment horizontal="center" vertical="center"/>
    </xf>
    <xf numFmtId="0" fontId="8" fillId="9" borderId="4" xfId="0" applyFont="1" applyFill="1" applyBorder="1"/>
    <xf numFmtId="1" fontId="6" fillId="0" borderId="4" xfId="0" applyNumberFormat="1" applyFont="1" applyBorder="1"/>
    <xf numFmtId="0" fontId="54" fillId="9" borderId="4" xfId="0" applyFont="1" applyFill="1" applyBorder="1"/>
    <xf numFmtId="1" fontId="48" fillId="7" borderId="0" xfId="7" applyNumberFormat="1" applyFill="1" applyAlignment="1" applyProtection="1"/>
    <xf numFmtId="0" fontId="54" fillId="7" borderId="4" xfId="0" applyFont="1" applyFill="1" applyBorder="1" applyAlignment="1">
      <alignment horizontal="center" vertical="center"/>
    </xf>
    <xf numFmtId="0" fontId="53" fillId="3" borderId="4" xfId="0" applyFont="1" applyFill="1" applyBorder="1" applyAlignment="1">
      <alignment vertical="center"/>
    </xf>
    <xf numFmtId="0" fontId="53" fillId="3" borderId="17" xfId="0" applyFont="1" applyFill="1" applyBorder="1" applyAlignment="1">
      <alignment horizontal="center" vertical="center" wrapText="1"/>
    </xf>
    <xf numFmtId="169" fontId="53" fillId="3" borderId="14" xfId="0" applyNumberFormat="1" applyFont="1" applyFill="1" applyBorder="1" applyAlignment="1">
      <alignment horizontal="center" vertical="center" wrapText="1"/>
    </xf>
    <xf numFmtId="171" fontId="53" fillId="3" borderId="10" xfId="0" applyNumberFormat="1" applyFont="1" applyFill="1" applyBorder="1" applyAlignment="1">
      <alignment vertical="center"/>
    </xf>
    <xf numFmtId="1" fontId="0" fillId="0" borderId="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3" xfId="0" applyBorder="1"/>
    <xf numFmtId="0" fontId="7" fillId="10" borderId="4" xfId="0" applyFont="1" applyFill="1" applyBorder="1"/>
    <xf numFmtId="0" fontId="10" fillId="10" borderId="4" xfId="0" applyFont="1" applyFill="1" applyBorder="1" applyAlignment="1">
      <alignment horizontal="center"/>
    </xf>
    <xf numFmtId="0" fontId="9" fillId="10" borderId="4" xfId="0" applyFont="1" applyFill="1" applyBorder="1"/>
    <xf numFmtId="0" fontId="54" fillId="0" borderId="17" xfId="0" applyFont="1" applyBorder="1" applyAlignment="1">
      <alignment horizontal="center" vertical="center"/>
    </xf>
    <xf numFmtId="0" fontId="63" fillId="0" borderId="0" xfId="0" applyFont="1"/>
    <xf numFmtId="169" fontId="8" fillId="0" borderId="0" xfId="0" applyNumberFormat="1" applyFont="1" applyAlignment="1">
      <alignment horizontal="center" vertical="center"/>
    </xf>
    <xf numFmtId="0" fontId="56" fillId="8" borderId="4" xfId="0" applyFont="1" applyFill="1" applyBorder="1" applyAlignment="1">
      <alignment horizontal="center" vertical="center" wrapText="1"/>
    </xf>
    <xf numFmtId="0" fontId="56" fillId="8" borderId="17" xfId="0" applyFont="1" applyFill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/>
    </xf>
    <xf numFmtId="0" fontId="50" fillId="0" borderId="0" xfId="0" applyFont="1"/>
    <xf numFmtId="1" fontId="55" fillId="0" borderId="4" xfId="0" applyNumberFormat="1" applyFont="1" applyBorder="1"/>
    <xf numFmtId="171" fontId="53" fillId="3" borderId="7" xfId="0" applyNumberFormat="1" applyFont="1" applyFill="1" applyBorder="1" applyAlignment="1">
      <alignment vertical="center"/>
    </xf>
    <xf numFmtId="0" fontId="6" fillId="0" borderId="6" xfId="0" applyFont="1" applyBorder="1" applyAlignment="1">
      <alignment vertical="center"/>
    </xf>
    <xf numFmtId="169" fontId="54" fillId="0" borderId="0" xfId="0" applyNumberFormat="1" applyFont="1" applyAlignment="1">
      <alignment horizontal="center" vertical="center"/>
    </xf>
    <xf numFmtId="1" fontId="55" fillId="0" borderId="0" xfId="0" applyNumberFormat="1" applyFont="1"/>
    <xf numFmtId="169" fontId="64" fillId="0" borderId="4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64" fillId="3" borderId="4" xfId="0" applyFont="1" applyFill="1" applyBorder="1" applyAlignment="1">
      <alignment horizontal="center" vertical="center" wrapText="1"/>
    </xf>
    <xf numFmtId="0" fontId="64" fillId="3" borderId="10" xfId="0" applyFont="1" applyFill="1" applyBorder="1" applyAlignment="1">
      <alignment horizontal="center" vertical="center" wrapText="1"/>
    </xf>
    <xf numFmtId="1" fontId="50" fillId="0" borderId="4" xfId="0" applyNumberFormat="1" applyFont="1" applyBorder="1" applyAlignment="1">
      <alignment horizontal="center"/>
    </xf>
    <xf numFmtId="1" fontId="55" fillId="0" borderId="4" xfId="0" applyNumberFormat="1" applyFont="1" applyBorder="1" applyAlignment="1">
      <alignment horizontal="center"/>
    </xf>
    <xf numFmtId="171" fontId="53" fillId="3" borderId="10" xfId="0" applyNumberFormat="1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 wrapText="1"/>
    </xf>
    <xf numFmtId="171" fontId="53" fillId="3" borderId="4" xfId="0" applyNumberFormat="1" applyFont="1" applyFill="1" applyBorder="1" applyAlignment="1">
      <alignment horizontal="center" vertical="center"/>
    </xf>
    <xf numFmtId="0" fontId="10" fillId="11" borderId="4" xfId="0" applyFont="1" applyFill="1" applyBorder="1"/>
    <xf numFmtId="0" fontId="8" fillId="11" borderId="4" xfId="0" applyFont="1" applyFill="1" applyBorder="1"/>
    <xf numFmtId="1" fontId="65" fillId="7" borderId="0" xfId="0" applyNumberFormat="1" applyFont="1" applyFill="1" applyAlignment="1">
      <alignment vertical="top"/>
    </xf>
    <xf numFmtId="0" fontId="65" fillId="7" borderId="0" xfId="0" applyFont="1" applyFill="1" applyAlignment="1">
      <alignment horizontal="left"/>
    </xf>
    <xf numFmtId="0" fontId="54" fillId="0" borderId="10" xfId="0" applyFont="1" applyBorder="1" applyAlignment="1">
      <alignment horizontal="center" vertical="center" wrapText="1"/>
    </xf>
    <xf numFmtId="0" fontId="10" fillId="0" borderId="18" xfId="0" applyFont="1" applyBorder="1"/>
    <xf numFmtId="1" fontId="66" fillId="0" borderId="4" xfId="0" applyNumberFormat="1" applyFont="1" applyBorder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0" fontId="67" fillId="7" borderId="4" xfId="0" applyFont="1" applyFill="1" applyBorder="1" applyAlignment="1">
      <alignment horizontal="center" vertical="center" wrapText="1"/>
    </xf>
    <xf numFmtId="0" fontId="53" fillId="3" borderId="7" xfId="0" applyFont="1" applyFill="1" applyBorder="1" applyAlignment="1">
      <alignment horizontal="center" vertical="center"/>
    </xf>
    <xf numFmtId="169" fontId="0" fillId="0" borderId="4" xfId="0" applyNumberFormat="1" applyBorder="1"/>
    <xf numFmtId="0" fontId="44" fillId="0" borderId="17" xfId="0" applyFont="1" applyBorder="1" applyAlignment="1">
      <alignment horizontal="center" vertical="center" wrapText="1"/>
    </xf>
    <xf numFmtId="174" fontId="54" fillId="11" borderId="4" xfId="0" applyNumberFormat="1" applyFont="1" applyFill="1" applyBorder="1" applyAlignment="1">
      <alignment horizontal="center" vertical="center"/>
    </xf>
    <xf numFmtId="174" fontId="54" fillId="0" borderId="4" xfId="0" applyNumberFormat="1" applyFont="1" applyBorder="1" applyAlignment="1">
      <alignment horizontal="center" vertical="center"/>
    </xf>
    <xf numFmtId="1" fontId="68" fillId="7" borderId="0" xfId="0" applyNumberFormat="1" applyFont="1" applyFill="1" applyAlignment="1">
      <alignment horizontal="center" vertical="top"/>
    </xf>
    <xf numFmtId="168" fontId="56" fillId="11" borderId="13" xfId="0" applyNumberFormat="1" applyFont="1" applyFill="1" applyBorder="1" applyAlignment="1">
      <alignment horizontal="center" vertical="center"/>
    </xf>
    <xf numFmtId="1" fontId="69" fillId="0" borderId="0" xfId="0" applyNumberFormat="1" applyFont="1" applyAlignment="1">
      <alignment horizontal="right"/>
    </xf>
    <xf numFmtId="0" fontId="10" fillId="10" borderId="4" xfId="0" applyFont="1" applyFill="1" applyBorder="1" applyAlignment="1">
      <alignment horizontal="center" wrapText="1"/>
    </xf>
    <xf numFmtId="0" fontId="10" fillId="10" borderId="17" xfId="0" applyFont="1" applyFill="1" applyBorder="1" applyAlignment="1">
      <alignment horizontal="center" wrapText="1"/>
    </xf>
    <xf numFmtId="1" fontId="50" fillId="0" borderId="17" xfId="0" applyNumberFormat="1" applyFont="1" applyBorder="1" applyAlignment="1">
      <alignment horizontal="center"/>
    </xf>
    <xf numFmtId="0" fontId="15" fillId="8" borderId="4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8" fillId="7" borderId="4" xfId="0" applyFont="1" applyFill="1" applyBorder="1" applyAlignment="1">
      <alignment horizontal="center" vertical="center"/>
    </xf>
    <xf numFmtId="1" fontId="8" fillId="7" borderId="4" xfId="0" applyNumberFormat="1" applyFont="1" applyFill="1" applyBorder="1" applyAlignment="1">
      <alignment vertical="center" wrapText="1"/>
    </xf>
    <xf numFmtId="0" fontId="15" fillId="0" borderId="17" xfId="0" applyFont="1" applyBorder="1" applyAlignment="1">
      <alignment vertical="center" wrapText="1"/>
    </xf>
    <xf numFmtId="1" fontId="8" fillId="7" borderId="17" xfId="0" applyNumberFormat="1" applyFont="1" applyFill="1" applyBorder="1" applyAlignment="1">
      <alignment vertical="center" wrapText="1"/>
    </xf>
    <xf numFmtId="0" fontId="0" fillId="0" borderId="14" xfId="0" applyBorder="1"/>
    <xf numFmtId="1" fontId="10" fillId="7" borderId="14" xfId="0" applyNumberFormat="1" applyFont="1" applyFill="1" applyBorder="1" applyAlignment="1">
      <alignment horizontal="center" vertical="center" wrapText="1"/>
    </xf>
    <xf numFmtId="1" fontId="15" fillId="7" borderId="19" xfId="0" applyNumberFormat="1" applyFont="1" applyFill="1" applyBorder="1" applyAlignment="1">
      <alignment horizontal="center" vertical="center" wrapText="1"/>
    </xf>
    <xf numFmtId="1" fontId="15" fillId="7" borderId="20" xfId="0" applyNumberFormat="1" applyFont="1" applyFill="1" applyBorder="1" applyAlignment="1">
      <alignment horizontal="center" vertical="center" wrapText="1"/>
    </xf>
    <xf numFmtId="1" fontId="10" fillId="11" borderId="20" xfId="0" applyNumberFormat="1" applyFont="1" applyFill="1" applyBorder="1" applyAlignment="1">
      <alignment horizontal="center" vertical="center" wrapText="1"/>
    </xf>
    <xf numFmtId="1" fontId="15" fillId="7" borderId="23" xfId="0" applyNumberFormat="1" applyFont="1" applyFill="1" applyBorder="1" applyAlignment="1">
      <alignment horizontal="center" vertical="center" wrapText="1"/>
    </xf>
    <xf numFmtId="1" fontId="10" fillId="0" borderId="24" xfId="0" applyNumberFormat="1" applyFont="1" applyBorder="1"/>
    <xf numFmtId="1" fontId="10" fillId="0" borderId="14" xfId="0" applyNumberFormat="1" applyFont="1" applyBorder="1"/>
    <xf numFmtId="1" fontId="8" fillId="5" borderId="25" xfId="0" applyNumberFormat="1" applyFont="1" applyFill="1" applyBorder="1" applyAlignment="1">
      <alignment horizontal="center" vertical="center" wrapText="1"/>
    </xf>
    <xf numFmtId="1" fontId="31" fillId="7" borderId="19" xfId="0" applyNumberFormat="1" applyFont="1" applyFill="1" applyBorder="1" applyAlignment="1">
      <alignment horizontal="center" vertical="center" wrapText="1"/>
    </xf>
    <xf numFmtId="1" fontId="31" fillId="7" borderId="20" xfId="0" applyNumberFormat="1" applyFont="1" applyFill="1" applyBorder="1" applyAlignment="1">
      <alignment horizontal="center" vertical="center" wrapText="1"/>
    </xf>
    <xf numFmtId="1" fontId="31" fillId="7" borderId="26" xfId="0" applyNumberFormat="1" applyFont="1" applyFill="1" applyBorder="1" applyAlignment="1">
      <alignment horizontal="center" vertical="center" wrapText="1"/>
    </xf>
    <xf numFmtId="1" fontId="31" fillId="7" borderId="23" xfId="0" applyNumberFormat="1" applyFont="1" applyFill="1" applyBorder="1" applyAlignment="1">
      <alignment horizontal="center" vertical="center" wrapText="1"/>
    </xf>
    <xf numFmtId="1" fontId="10" fillId="0" borderId="27" xfId="0" applyNumberFormat="1" applyFont="1" applyBorder="1"/>
    <xf numFmtId="1" fontId="10" fillId="0" borderId="28" xfId="0" applyNumberFormat="1" applyFont="1" applyBorder="1"/>
    <xf numFmtId="0" fontId="15" fillId="0" borderId="29" xfId="0" applyFont="1" applyBorder="1" applyAlignment="1">
      <alignment vertical="center" wrapText="1"/>
    </xf>
    <xf numFmtId="1" fontId="0" fillId="0" borderId="4" xfId="0" applyNumberFormat="1" applyBorder="1"/>
    <xf numFmtId="0" fontId="0" fillId="0" borderId="29" xfId="0" applyBorder="1"/>
    <xf numFmtId="2" fontId="54" fillId="0" borderId="4" xfId="0" applyNumberFormat="1" applyFont="1" applyBorder="1" applyAlignment="1">
      <alignment horizontal="center" vertical="center"/>
    </xf>
    <xf numFmtId="2" fontId="53" fillId="0" borderId="4" xfId="0" applyNumberFormat="1" applyFont="1" applyBorder="1"/>
    <xf numFmtId="2" fontId="53" fillId="0" borderId="17" xfId="0" applyNumberFormat="1" applyFont="1" applyBorder="1"/>
    <xf numFmtId="7" fontId="0" fillId="0" borderId="10" xfId="0" applyNumberFormat="1" applyBorder="1"/>
    <xf numFmtId="0" fontId="0" fillId="0" borderId="11" xfId="0" applyBorder="1"/>
    <xf numFmtId="0" fontId="0" fillId="0" borderId="30" xfId="0" applyBorder="1"/>
    <xf numFmtId="1" fontId="15" fillId="0" borderId="27" xfId="0" applyNumberFormat="1" applyFont="1" applyBorder="1"/>
    <xf numFmtId="1" fontId="15" fillId="0" borderId="24" xfId="0" applyNumberFormat="1" applyFont="1" applyBorder="1"/>
    <xf numFmtId="1" fontId="15" fillId="0" borderId="18" xfId="0" applyNumberFormat="1" applyFont="1" applyBorder="1"/>
    <xf numFmtId="1" fontId="15" fillId="0" borderId="31" xfId="0" applyNumberFormat="1" applyFont="1" applyBorder="1"/>
    <xf numFmtId="2" fontId="53" fillId="0" borderId="10" xfId="0" applyNumberFormat="1" applyFont="1" applyBorder="1" applyAlignment="1">
      <alignment horizontal="center" vertical="center"/>
    </xf>
    <xf numFmtId="2" fontId="53" fillId="0" borderId="10" xfId="0" applyNumberFormat="1" applyFont="1" applyBorder="1"/>
    <xf numFmtId="2" fontId="53" fillId="0" borderId="32" xfId="0" applyNumberFormat="1" applyFont="1" applyBorder="1"/>
    <xf numFmtId="7" fontId="15" fillId="11" borderId="33" xfId="0" applyNumberFormat="1" applyFont="1" applyFill="1" applyBorder="1" applyAlignment="1">
      <alignment vertical="center" wrapText="1"/>
    </xf>
    <xf numFmtId="7" fontId="15" fillId="11" borderId="17" xfId="0" applyNumberFormat="1" applyFont="1" applyFill="1" applyBorder="1" applyAlignment="1">
      <alignment vertical="center" wrapText="1"/>
    </xf>
    <xf numFmtId="7" fontId="47" fillId="11" borderId="34" xfId="0" applyNumberFormat="1" applyFont="1" applyFill="1" applyBorder="1" applyAlignment="1">
      <alignment vertical="center" wrapText="1"/>
    </xf>
    <xf numFmtId="7" fontId="47" fillId="11" borderId="35" xfId="0" applyNumberFormat="1" applyFont="1" applyFill="1" applyBorder="1" applyAlignment="1">
      <alignment vertical="center" wrapText="1"/>
    </xf>
    <xf numFmtId="1" fontId="31" fillId="7" borderId="19" xfId="0" applyNumberFormat="1" applyFont="1" applyFill="1" applyBorder="1" applyAlignment="1">
      <alignment horizontal="center" vertical="center" wrapText="1" shrinkToFit="1"/>
    </xf>
    <xf numFmtId="0" fontId="54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54" fillId="0" borderId="4" xfId="0" applyFont="1" applyBorder="1" applyAlignment="1">
      <alignment vertical="center" wrapText="1"/>
    </xf>
    <xf numFmtId="175" fontId="54" fillId="0" borderId="4" xfId="25" applyNumberFormat="1" applyFont="1" applyBorder="1" applyAlignment="1">
      <alignment horizontal="center" vertical="center"/>
    </xf>
    <xf numFmtId="0" fontId="75" fillId="0" borderId="0" xfId="0" applyFont="1"/>
    <xf numFmtId="0" fontId="54" fillId="8" borderId="41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169" fontId="54" fillId="0" borderId="10" xfId="0" applyNumberFormat="1" applyFont="1" applyBorder="1" applyAlignment="1">
      <alignment horizontal="center" vertical="center"/>
    </xf>
    <xf numFmtId="0" fontId="76" fillId="0" borderId="4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left" vertical="center" wrapText="1"/>
    </xf>
    <xf numFmtId="169" fontId="79" fillId="0" borderId="4" xfId="0" applyNumberFormat="1" applyFont="1" applyBorder="1" applyAlignment="1">
      <alignment horizontal="center" vertical="center"/>
    </xf>
    <xf numFmtId="169" fontId="80" fillId="0" borderId="4" xfId="0" applyNumberFormat="1" applyFont="1" applyBorder="1" applyAlignment="1">
      <alignment horizontal="center" vertical="center"/>
    </xf>
    <xf numFmtId="0" fontId="76" fillId="0" borderId="4" xfId="0" applyFont="1" applyBorder="1" applyAlignment="1">
      <alignment horizontal="left" vertical="center" wrapText="1"/>
    </xf>
    <xf numFmtId="0" fontId="57" fillId="0" borderId="0" xfId="0" applyFont="1"/>
    <xf numFmtId="1" fontId="58" fillId="0" borderId="0" xfId="0" applyNumberFormat="1" applyFont="1"/>
    <xf numFmtId="1" fontId="61" fillId="0" borderId="0" xfId="0" applyNumberFormat="1" applyFont="1"/>
    <xf numFmtId="0" fontId="61" fillId="0" borderId="0" xfId="0" applyFont="1"/>
    <xf numFmtId="1" fontId="60" fillId="0" borderId="0" xfId="0" applyNumberFormat="1" applyFont="1"/>
    <xf numFmtId="0" fontId="84" fillId="0" borderId="0" xfId="7" applyFont="1" applyAlignment="1" applyProtection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5" fillId="0" borderId="0" xfId="0" applyFont="1"/>
    <xf numFmtId="0" fontId="86" fillId="0" borderId="0" xfId="0" applyFont="1" applyAlignment="1">
      <alignment horizontal="left" vertical="center"/>
    </xf>
    <xf numFmtId="0" fontId="87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11" fillId="7" borderId="36" xfId="0" applyFont="1" applyFill="1" applyBorder="1" applyAlignment="1">
      <alignment horizontal="left" wrapText="1"/>
    </xf>
    <xf numFmtId="0" fontId="11" fillId="7" borderId="0" xfId="0" applyFont="1" applyFill="1" applyAlignment="1">
      <alignment horizontal="left" wrapText="1"/>
    </xf>
    <xf numFmtId="0" fontId="11" fillId="7" borderId="37" xfId="0" applyFont="1" applyFill="1" applyBorder="1" applyAlignment="1">
      <alignment horizontal="left" wrapText="1"/>
    </xf>
    <xf numFmtId="0" fontId="10" fillId="10" borderId="17" xfId="0" applyFont="1" applyFill="1" applyBorder="1" applyAlignment="1">
      <alignment horizontal="center"/>
    </xf>
    <xf numFmtId="0" fontId="10" fillId="10" borderId="14" xfId="0" applyFont="1" applyFill="1" applyBorder="1" applyAlignment="1">
      <alignment horizontal="center"/>
    </xf>
    <xf numFmtId="0" fontId="15" fillId="8" borderId="31" xfId="0" applyFont="1" applyFill="1" applyBorder="1" applyAlignment="1">
      <alignment horizontal="center" vertical="center" wrapText="1"/>
    </xf>
    <xf numFmtId="0" fontId="15" fillId="8" borderId="29" xfId="0" applyFont="1" applyFill="1" applyBorder="1" applyAlignment="1">
      <alignment horizontal="center" vertical="center" wrapText="1"/>
    </xf>
    <xf numFmtId="0" fontId="15" fillId="8" borderId="34" xfId="0" applyFont="1" applyFill="1" applyBorder="1" applyAlignment="1">
      <alignment horizontal="center" vertical="center" wrapText="1"/>
    </xf>
    <xf numFmtId="1" fontId="53" fillId="0" borderId="17" xfId="0" applyNumberFormat="1" applyFont="1" applyBorder="1" applyAlignment="1">
      <alignment horizontal="center"/>
    </xf>
    <xf numFmtId="1" fontId="53" fillId="0" borderId="14" xfId="0" applyNumberFormat="1" applyFont="1" applyBorder="1" applyAlignment="1">
      <alignment horizontal="center"/>
    </xf>
    <xf numFmtId="1" fontId="9" fillId="0" borderId="17" xfId="22" applyNumberFormat="1" applyFont="1" applyFill="1" applyBorder="1" applyAlignment="1">
      <alignment horizontal="center" vertical="center"/>
    </xf>
    <xf numFmtId="1" fontId="9" fillId="0" borderId="14" xfId="22" applyNumberFormat="1" applyFont="1" applyFill="1" applyBorder="1" applyAlignment="1">
      <alignment horizontal="center" vertical="center"/>
    </xf>
    <xf numFmtId="0" fontId="70" fillId="0" borderId="38" xfId="0" applyFont="1" applyBorder="1" applyAlignment="1">
      <alignment horizontal="center"/>
    </xf>
    <xf numFmtId="0" fontId="70" fillId="0" borderId="5" xfId="0" applyFont="1" applyBorder="1" applyAlignment="1">
      <alignment horizontal="center"/>
    </xf>
    <xf numFmtId="1" fontId="10" fillId="7" borderId="31" xfId="0" applyNumberFormat="1" applyFont="1" applyFill="1" applyBorder="1" applyAlignment="1">
      <alignment horizontal="center" vertical="center" wrapText="1"/>
    </xf>
    <xf numFmtId="1" fontId="10" fillId="7" borderId="29" xfId="0" applyNumberFormat="1" applyFont="1" applyFill="1" applyBorder="1" applyAlignment="1">
      <alignment horizontal="center" vertical="center" wrapText="1"/>
    </xf>
    <xf numFmtId="1" fontId="10" fillId="7" borderId="33" xfId="0" applyNumberFormat="1" applyFont="1" applyFill="1" applyBorder="1" applyAlignment="1">
      <alignment horizontal="center" vertical="center" wrapText="1"/>
    </xf>
    <xf numFmtId="0" fontId="11" fillId="8" borderId="36" xfId="0" applyFont="1" applyFill="1" applyBorder="1" applyAlignment="1">
      <alignment horizontal="left" wrapText="1"/>
    </xf>
    <xf numFmtId="0" fontId="11" fillId="8" borderId="0" xfId="0" applyFont="1" applyFill="1" applyAlignment="1">
      <alignment horizontal="left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38" xfId="0" applyFont="1" applyFill="1" applyBorder="1" applyAlignment="1">
      <alignment horizontal="center" vertical="center" wrapText="1"/>
    </xf>
    <xf numFmtId="1" fontId="68" fillId="7" borderId="0" xfId="0" applyNumberFormat="1" applyFont="1" applyFill="1" applyAlignment="1">
      <alignment horizontal="center" vertical="top"/>
    </xf>
    <xf numFmtId="1" fontId="10" fillId="7" borderId="39" xfId="0" applyNumberFormat="1" applyFont="1" applyFill="1" applyBorder="1" applyAlignment="1">
      <alignment horizontal="center" vertical="center" wrapText="1"/>
    </xf>
    <xf numFmtId="1" fontId="10" fillId="7" borderId="10" xfId="0" applyNumberFormat="1" applyFont="1" applyFill="1" applyBorder="1" applyAlignment="1">
      <alignment horizontal="center" vertical="center" wrapText="1"/>
    </xf>
    <xf numFmtId="1" fontId="10" fillId="7" borderId="40" xfId="0" applyNumberFormat="1" applyFont="1" applyFill="1" applyBorder="1" applyAlignment="1">
      <alignment horizontal="center" vertical="center" wrapText="1"/>
    </xf>
    <xf numFmtId="1" fontId="10" fillId="7" borderId="9" xfId="0" applyNumberFormat="1" applyFont="1" applyFill="1" applyBorder="1" applyAlignment="1">
      <alignment horizontal="center" vertical="center" wrapText="1"/>
    </xf>
    <xf numFmtId="1" fontId="10" fillId="7" borderId="3" xfId="0" applyNumberFormat="1" applyFont="1" applyFill="1" applyBorder="1" applyAlignment="1">
      <alignment horizontal="center" vertical="center" wrapText="1"/>
    </xf>
    <xf numFmtId="1" fontId="10" fillId="7" borderId="21" xfId="0" applyNumberFormat="1" applyFont="1" applyFill="1" applyBorder="1" applyAlignment="1">
      <alignment horizontal="center" vertical="center" wrapText="1"/>
    </xf>
    <xf numFmtId="0" fontId="10" fillId="7" borderId="38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1" fontId="8" fillId="7" borderId="38" xfId="0" applyNumberFormat="1" applyFont="1" applyFill="1" applyBorder="1" applyAlignment="1">
      <alignment horizontal="center" vertical="center" wrapText="1"/>
    </xf>
    <xf numFmtId="1" fontId="8" fillId="7" borderId="5" xfId="0" applyNumberFormat="1" applyFont="1" applyFill="1" applyBorder="1" applyAlignment="1">
      <alignment horizontal="center" vertical="center" wrapText="1"/>
    </xf>
    <xf numFmtId="169" fontId="6" fillId="0" borderId="45" xfId="0" applyNumberFormat="1" applyFont="1" applyBorder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54" fillId="0" borderId="17" xfId="0" applyFont="1" applyBorder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54" fillId="7" borderId="9" xfId="0" applyFont="1" applyFill="1" applyBorder="1" applyAlignment="1">
      <alignment horizontal="center" vertical="center"/>
    </xf>
    <xf numFmtId="0" fontId="54" fillId="7" borderId="3" xfId="0" applyFont="1" applyFill="1" applyBorder="1" applyAlignment="1">
      <alignment horizontal="center" vertical="center"/>
    </xf>
    <xf numFmtId="0" fontId="54" fillId="7" borderId="2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54" fillId="0" borderId="41" xfId="0" applyFont="1" applyBorder="1" applyAlignment="1">
      <alignment horizontal="center" vertical="center" wrapText="1"/>
    </xf>
    <xf numFmtId="0" fontId="54" fillId="0" borderId="6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 wrapText="1"/>
    </xf>
    <xf numFmtId="0" fontId="54" fillId="8" borderId="27" xfId="0" applyFont="1" applyFill="1" applyBorder="1" applyAlignment="1">
      <alignment horizontal="center"/>
    </xf>
    <xf numFmtId="0" fontId="54" fillId="7" borderId="17" xfId="0" applyFont="1" applyFill="1" applyBorder="1" applyAlignment="1">
      <alignment horizontal="center" vertical="center" wrapText="1"/>
    </xf>
    <xf numFmtId="0" fontId="54" fillId="7" borderId="14" xfId="0" applyFont="1" applyFill="1" applyBorder="1" applyAlignment="1">
      <alignment horizontal="center" vertical="center" wrapText="1"/>
    </xf>
    <xf numFmtId="0" fontId="54" fillId="0" borderId="4" xfId="0" applyFont="1" applyBorder="1" applyAlignment="1">
      <alignment horizontal="center" vertical="center"/>
    </xf>
    <xf numFmtId="0" fontId="56" fillId="0" borderId="22" xfId="0" applyFont="1" applyBorder="1" applyAlignment="1">
      <alignment horizontal="center" wrapText="1"/>
    </xf>
    <xf numFmtId="0" fontId="54" fillId="7" borderId="17" xfId="0" applyFont="1" applyFill="1" applyBorder="1" applyAlignment="1">
      <alignment horizontal="center"/>
    </xf>
    <xf numFmtId="0" fontId="54" fillId="7" borderId="24" xfId="0" applyFont="1" applyFill="1" applyBorder="1" applyAlignment="1">
      <alignment horizontal="center"/>
    </xf>
    <xf numFmtId="0" fontId="54" fillId="7" borderId="14" xfId="0" applyFont="1" applyFill="1" applyBorder="1" applyAlignment="1">
      <alignment horizontal="center"/>
    </xf>
    <xf numFmtId="0" fontId="0" fillId="7" borderId="24" xfId="0" applyFill="1" applyBorder="1"/>
    <xf numFmtId="0" fontId="0" fillId="7" borderId="14" xfId="0" applyFill="1" applyBorder="1"/>
    <xf numFmtId="0" fontId="44" fillId="0" borderId="17" xfId="0" applyFont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173" fontId="55" fillId="0" borderId="17" xfId="0" applyNumberFormat="1" applyFont="1" applyBorder="1" applyAlignment="1">
      <alignment horizontal="center" vertical="center"/>
    </xf>
    <xf numFmtId="0" fontId="0" fillId="0" borderId="14" xfId="0" applyBorder="1"/>
    <xf numFmtId="0" fontId="71" fillId="0" borderId="17" xfId="0" applyFont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/>
    </xf>
    <xf numFmtId="0" fontId="31" fillId="0" borderId="17" xfId="0" applyFont="1" applyBorder="1" applyAlignment="1">
      <alignment horizontal="left" vertical="center" wrapText="1"/>
    </xf>
    <xf numFmtId="0" fontId="72" fillId="0" borderId="24" xfId="0" applyFont="1" applyBorder="1" applyAlignment="1">
      <alignment horizontal="left" vertical="center" wrapText="1"/>
    </xf>
    <xf numFmtId="0" fontId="55" fillId="0" borderId="17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14" xfId="0" applyFont="1" applyBorder="1" applyAlignment="1">
      <alignment horizontal="center"/>
    </xf>
    <xf numFmtId="0" fontId="31" fillId="0" borderId="17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55" fillId="0" borderId="14" xfId="0" applyFont="1" applyBorder="1" applyAlignment="1">
      <alignment horizontal="center" vertical="center"/>
    </xf>
    <xf numFmtId="0" fontId="0" fillId="0" borderId="24" xfId="0" applyBorder="1"/>
    <xf numFmtId="0" fontId="31" fillId="0" borderId="7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/>
    </xf>
    <xf numFmtId="0" fontId="55" fillId="0" borderId="44" xfId="0" applyFont="1" applyBorder="1" applyAlignment="1">
      <alignment horizontal="center" vertical="center"/>
    </xf>
    <xf numFmtId="0" fontId="54" fillId="5" borderId="17" xfId="0" applyFont="1" applyFill="1" applyBorder="1" applyAlignment="1">
      <alignment horizontal="center" vertical="center" wrapText="1"/>
    </xf>
    <xf numFmtId="0" fontId="54" fillId="5" borderId="24" xfId="0" applyFont="1" applyFill="1" applyBorder="1" applyAlignment="1">
      <alignment horizontal="center" vertical="center" wrapText="1"/>
    </xf>
    <xf numFmtId="0" fontId="54" fillId="5" borderId="14" xfId="0" applyFont="1" applyFill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14" xfId="0" applyFont="1" applyBorder="1" applyAlignment="1">
      <alignment horizontal="center" vertical="center" wrapText="1"/>
    </xf>
    <xf numFmtId="0" fontId="54" fillId="5" borderId="17" xfId="0" applyFont="1" applyFill="1" applyBorder="1" applyAlignment="1">
      <alignment horizontal="center"/>
    </xf>
    <xf numFmtId="0" fontId="54" fillId="5" borderId="24" xfId="0" applyFont="1" applyFill="1" applyBorder="1" applyAlignment="1">
      <alignment horizontal="center"/>
    </xf>
    <xf numFmtId="0" fontId="54" fillId="5" borderId="14" xfId="0" applyFont="1" applyFill="1" applyBorder="1" applyAlignment="1">
      <alignment horizontal="center"/>
    </xf>
    <xf numFmtId="0" fontId="72" fillId="0" borderId="14" xfId="0" applyFont="1" applyBorder="1" applyAlignment="1">
      <alignment horizontal="left" vertical="center" wrapText="1"/>
    </xf>
    <xf numFmtId="0" fontId="72" fillId="0" borderId="17" xfId="0" applyFont="1" applyBorder="1" applyAlignment="1">
      <alignment horizontal="left" vertical="center" wrapText="1"/>
    </xf>
    <xf numFmtId="0" fontId="55" fillId="0" borderId="42" xfId="0" applyFont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0" xfId="0"/>
    <xf numFmtId="0" fontId="0" fillId="0" borderId="46" xfId="0" applyBorder="1"/>
    <xf numFmtId="0" fontId="0" fillId="0" borderId="32" xfId="0" applyBorder="1"/>
    <xf numFmtId="0" fontId="0" fillId="0" borderId="22" xfId="0" applyBorder="1"/>
    <xf numFmtId="0" fontId="0" fillId="0" borderId="47" xfId="0" applyBorder="1"/>
    <xf numFmtId="0" fontId="55" fillId="0" borderId="43" xfId="0" applyFont="1" applyBorder="1" applyAlignment="1">
      <alignment horizontal="center"/>
    </xf>
    <xf numFmtId="0" fontId="55" fillId="0" borderId="44" xfId="0" applyFont="1" applyBorder="1" applyAlignment="1">
      <alignment horizontal="center"/>
    </xf>
    <xf numFmtId="0" fontId="56" fillId="0" borderId="22" xfId="0" applyFont="1" applyBorder="1" applyAlignment="1">
      <alignment horizontal="center"/>
    </xf>
    <xf numFmtId="0" fontId="55" fillId="0" borderId="43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22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center"/>
    </xf>
    <xf numFmtId="0" fontId="53" fillId="3" borderId="7" xfId="0" applyFont="1" applyFill="1" applyBorder="1" applyAlignment="1">
      <alignment horizontal="center" vertical="center"/>
    </xf>
    <xf numFmtId="0" fontId="53" fillId="3" borderId="6" xfId="0" applyFont="1" applyFill="1" applyBorder="1" applyAlignment="1">
      <alignment horizontal="center" vertical="center"/>
    </xf>
    <xf numFmtId="0" fontId="53" fillId="3" borderId="10" xfId="0" applyFont="1" applyFill="1" applyBorder="1" applyAlignment="1">
      <alignment horizontal="center" vertical="center"/>
    </xf>
    <xf numFmtId="172" fontId="53" fillId="3" borderId="7" xfId="0" applyNumberFormat="1" applyFont="1" applyFill="1" applyBorder="1" applyAlignment="1">
      <alignment horizontal="center" vertical="center"/>
    </xf>
    <xf numFmtId="172" fontId="53" fillId="3" borderId="10" xfId="0" applyNumberFormat="1" applyFont="1" applyFill="1" applyBorder="1" applyAlignment="1">
      <alignment horizontal="center" vertical="center"/>
    </xf>
    <xf numFmtId="169" fontId="53" fillId="3" borderId="7" xfId="0" applyNumberFormat="1" applyFont="1" applyFill="1" applyBorder="1" applyAlignment="1">
      <alignment horizontal="center" vertical="center" wrapText="1"/>
    </xf>
    <xf numFmtId="0" fontId="53" fillId="3" borderId="6" xfId="0" applyFont="1" applyFill="1" applyBorder="1" applyAlignment="1">
      <alignment horizontal="center" vertical="center" wrapText="1"/>
    </xf>
    <xf numFmtId="0" fontId="53" fillId="3" borderId="10" xfId="0" applyFont="1" applyFill="1" applyBorder="1" applyAlignment="1">
      <alignment horizontal="center" vertical="center" wrapText="1"/>
    </xf>
    <xf numFmtId="3" fontId="53" fillId="3" borderId="7" xfId="0" applyNumberFormat="1" applyFont="1" applyFill="1" applyBorder="1" applyAlignment="1">
      <alignment horizontal="center" vertical="center" wrapText="1"/>
    </xf>
    <xf numFmtId="3" fontId="53" fillId="3" borderId="6" xfId="0" applyNumberFormat="1" applyFont="1" applyFill="1" applyBorder="1" applyAlignment="1">
      <alignment horizontal="center" vertical="center" wrapText="1"/>
    </xf>
    <xf numFmtId="3" fontId="53" fillId="3" borderId="10" xfId="0" applyNumberFormat="1" applyFont="1" applyFill="1" applyBorder="1" applyAlignment="1">
      <alignment horizontal="center" vertical="center" wrapText="1"/>
    </xf>
    <xf numFmtId="171" fontId="53" fillId="3" borderId="7" xfId="0" applyNumberFormat="1" applyFont="1" applyFill="1" applyBorder="1" applyAlignment="1">
      <alignment horizontal="center" vertical="center"/>
    </xf>
    <xf numFmtId="171" fontId="53" fillId="3" borderId="6" xfId="0" applyNumberFormat="1" applyFont="1" applyFill="1" applyBorder="1" applyAlignment="1">
      <alignment horizontal="center" vertical="center"/>
    </xf>
    <xf numFmtId="171" fontId="53" fillId="3" borderId="10" xfId="0" applyNumberFormat="1" applyFont="1" applyFill="1" applyBorder="1" applyAlignment="1">
      <alignment horizontal="center" vertical="center"/>
    </xf>
    <xf numFmtId="171" fontId="53" fillId="3" borderId="48" xfId="0" applyNumberFormat="1" applyFont="1" applyFill="1" applyBorder="1" applyAlignment="1">
      <alignment horizontal="center" vertical="center"/>
    </xf>
    <xf numFmtId="171" fontId="53" fillId="3" borderId="49" xfId="0" applyNumberFormat="1" applyFont="1" applyFill="1" applyBorder="1" applyAlignment="1">
      <alignment horizontal="center" vertical="center"/>
    </xf>
    <xf numFmtId="171" fontId="53" fillId="3" borderId="39" xfId="0" applyNumberFormat="1" applyFont="1" applyFill="1" applyBorder="1" applyAlignment="1">
      <alignment horizontal="center" vertical="center"/>
    </xf>
    <xf numFmtId="169" fontId="53" fillId="3" borderId="6" xfId="0" applyNumberFormat="1" applyFont="1" applyFill="1" applyBorder="1" applyAlignment="1">
      <alignment horizontal="center" vertical="center" wrapText="1"/>
    </xf>
    <xf numFmtId="169" fontId="53" fillId="3" borderId="10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left"/>
    </xf>
    <xf numFmtId="0" fontId="53" fillId="3" borderId="7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170" fontId="8" fillId="7" borderId="24" xfId="0" applyNumberFormat="1" applyFont="1" applyFill="1" applyBorder="1" applyAlignment="1">
      <alignment horizontal="center" vertical="center" wrapText="1"/>
    </xf>
    <xf numFmtId="170" fontId="8" fillId="7" borderId="14" xfId="0" applyNumberFormat="1" applyFont="1" applyFill="1" applyBorder="1" applyAlignment="1">
      <alignment horizontal="center" vertical="center" wrapText="1"/>
    </xf>
  </cellXfs>
  <cellStyles count="29">
    <cellStyle name="Euro" xfId="1"/>
    <cellStyle name="Excel Built-in Normal" xfId="2"/>
    <cellStyle name="Excel_BuiltIn_Вывод" xfId="3"/>
    <cellStyle name="Monétaire_GAUFRES.XLS (2)" xfId="4"/>
    <cellStyle name="Standaard_Definitief" xfId="5"/>
    <cellStyle name="Вывод 2" xfId="6"/>
    <cellStyle name="Гиперссылка" xfId="7" builtinId="8"/>
    <cellStyle name="Гиперссылка 2" xfId="8"/>
    <cellStyle name="Гиперссылка 3" xfId="9"/>
    <cellStyle name="Гиперссылка 4" xfId="10"/>
    <cellStyle name="Денежный" xfId="25" builtinId="4"/>
    <cellStyle name="Обычный" xfId="0" builtinId="0"/>
    <cellStyle name="Обычный 2" xfId="11"/>
    <cellStyle name="Обычный 2 2" xfId="12"/>
    <cellStyle name="Обычный 3" xfId="13"/>
    <cellStyle name="Обычный 4" xfId="14"/>
    <cellStyle name="Обычный 5" xfId="15"/>
    <cellStyle name="Обычный 6" xfId="16"/>
    <cellStyle name="Обычный 7" xfId="17"/>
    <cellStyle name="Обычный 8" xfId="18"/>
    <cellStyle name="Процентный 2" xfId="19"/>
    <cellStyle name="Стиль 1" xfId="20"/>
    <cellStyle name="Финансовый" xfId="21" builtinId="3"/>
    <cellStyle name="Финансовый 2" xfId="22"/>
    <cellStyle name="Финансовый 2 2" xfId="27"/>
    <cellStyle name="Финансовый 3" xfId="23"/>
    <cellStyle name="Финансовый 3 2" xfId="28"/>
    <cellStyle name="Финансовый 4" xfId="26"/>
    <cellStyle name="Хороший 2" xfId="24"/>
  </cellStyles>
  <dxfs count="0"/>
  <tableStyles count="0" defaultTableStyle="TableStyleMedium9" defaultPivotStyle="PivotStyleLight16"/>
  <colors>
    <mruColors>
      <color rgb="FF00863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openxmlformats.org/officeDocument/2006/relationships/image" Target="../media/image15.jpeg"/><Relationship Id="rId4" Type="http://schemas.openxmlformats.org/officeDocument/2006/relationships/image" Target="../media/image9.png"/><Relationship Id="rId9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18" Type="http://schemas.openxmlformats.org/officeDocument/2006/relationships/image" Target="../media/image41.jpeg"/><Relationship Id="rId3" Type="http://schemas.openxmlformats.org/officeDocument/2006/relationships/image" Target="../media/image26.jpeg"/><Relationship Id="rId21" Type="http://schemas.openxmlformats.org/officeDocument/2006/relationships/image" Target="../media/image43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20" Type="http://schemas.openxmlformats.org/officeDocument/2006/relationships/image" Target="../media/image42.pn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5.jpeg"/><Relationship Id="rId10" Type="http://schemas.openxmlformats.org/officeDocument/2006/relationships/image" Target="../media/image33.jpeg"/><Relationship Id="rId19" Type="http://schemas.openxmlformats.org/officeDocument/2006/relationships/image" Target="../media/image17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26" Type="http://schemas.openxmlformats.org/officeDocument/2006/relationships/image" Target="../media/image71.jpeg"/><Relationship Id="rId39" Type="http://schemas.openxmlformats.org/officeDocument/2006/relationships/image" Target="../media/image84.png"/><Relationship Id="rId3" Type="http://schemas.openxmlformats.org/officeDocument/2006/relationships/image" Target="../media/image48.jpeg"/><Relationship Id="rId21" Type="http://schemas.openxmlformats.org/officeDocument/2006/relationships/image" Target="../media/image66.jpeg"/><Relationship Id="rId34" Type="http://schemas.openxmlformats.org/officeDocument/2006/relationships/image" Target="../media/image79.jpeg"/><Relationship Id="rId42" Type="http://schemas.openxmlformats.org/officeDocument/2006/relationships/image" Target="../media/image87.png"/><Relationship Id="rId7" Type="http://schemas.openxmlformats.org/officeDocument/2006/relationships/image" Target="../media/image52.jpe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5" Type="http://schemas.openxmlformats.org/officeDocument/2006/relationships/image" Target="../media/image70.png"/><Relationship Id="rId33" Type="http://schemas.openxmlformats.org/officeDocument/2006/relationships/image" Target="../media/image78.png"/><Relationship Id="rId38" Type="http://schemas.openxmlformats.org/officeDocument/2006/relationships/image" Target="../media/image83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jpeg"/><Relationship Id="rId29" Type="http://schemas.openxmlformats.org/officeDocument/2006/relationships/image" Target="../media/image74.jpeg"/><Relationship Id="rId41" Type="http://schemas.openxmlformats.org/officeDocument/2006/relationships/image" Target="../media/image86.pn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11" Type="http://schemas.openxmlformats.org/officeDocument/2006/relationships/image" Target="../media/image56.png"/><Relationship Id="rId24" Type="http://schemas.openxmlformats.org/officeDocument/2006/relationships/image" Target="../media/image69.png"/><Relationship Id="rId32" Type="http://schemas.openxmlformats.org/officeDocument/2006/relationships/image" Target="../media/image77.jpeg"/><Relationship Id="rId37" Type="http://schemas.openxmlformats.org/officeDocument/2006/relationships/image" Target="../media/image82.png"/><Relationship Id="rId40" Type="http://schemas.openxmlformats.org/officeDocument/2006/relationships/image" Target="../media/image85.jpe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23" Type="http://schemas.openxmlformats.org/officeDocument/2006/relationships/image" Target="../media/image68.png"/><Relationship Id="rId28" Type="http://schemas.openxmlformats.org/officeDocument/2006/relationships/image" Target="../media/image73.jpeg"/><Relationship Id="rId36" Type="http://schemas.openxmlformats.org/officeDocument/2006/relationships/image" Target="../media/image81.png"/><Relationship Id="rId10" Type="http://schemas.openxmlformats.org/officeDocument/2006/relationships/image" Target="../media/image55.jpeg"/><Relationship Id="rId19" Type="http://schemas.openxmlformats.org/officeDocument/2006/relationships/image" Target="../media/image64.jpeg"/><Relationship Id="rId31" Type="http://schemas.openxmlformats.org/officeDocument/2006/relationships/image" Target="../media/image76.jpeg"/><Relationship Id="rId44" Type="http://schemas.openxmlformats.org/officeDocument/2006/relationships/image" Target="../media/image89.png"/><Relationship Id="rId4" Type="http://schemas.openxmlformats.org/officeDocument/2006/relationships/image" Target="../media/image49.jpeg"/><Relationship Id="rId9" Type="http://schemas.openxmlformats.org/officeDocument/2006/relationships/image" Target="../media/image54.jpeg"/><Relationship Id="rId14" Type="http://schemas.openxmlformats.org/officeDocument/2006/relationships/image" Target="../media/image59.jpeg"/><Relationship Id="rId22" Type="http://schemas.openxmlformats.org/officeDocument/2006/relationships/image" Target="../media/image67.png"/><Relationship Id="rId27" Type="http://schemas.openxmlformats.org/officeDocument/2006/relationships/image" Target="../media/image72.jpeg"/><Relationship Id="rId30" Type="http://schemas.openxmlformats.org/officeDocument/2006/relationships/image" Target="../media/image75.jpeg"/><Relationship Id="rId35" Type="http://schemas.openxmlformats.org/officeDocument/2006/relationships/image" Target="../media/image80.jpeg"/><Relationship Id="rId43" Type="http://schemas.openxmlformats.org/officeDocument/2006/relationships/image" Target="../media/image88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0</xdr:row>
      <xdr:rowOff>171450</xdr:rowOff>
    </xdr:from>
    <xdr:to>
      <xdr:col>1</xdr:col>
      <xdr:colOff>2914650</xdr:colOff>
      <xdr:row>4</xdr:row>
      <xdr:rowOff>142875</xdr:rowOff>
    </xdr:to>
    <xdr:pic>
      <xdr:nvPicPr>
        <xdr:cNvPr id="194634" name="Рисунок 5" descr="kofe_log.png">
          <a:extLst>
            <a:ext uri="{FF2B5EF4-FFF2-40B4-BE49-F238E27FC236}">
              <a16:creationId xmlns:a16="http://schemas.microsoft.com/office/drawing/2014/main" xmlns="" id="{00000000-0008-0000-0000-00004AF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171450"/>
          <a:ext cx="2066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1331259</xdr:colOff>
      <xdr:row>54</xdr:row>
      <xdr:rowOff>15688</xdr:rowOff>
    </xdr:from>
    <xdr:to>
      <xdr:col>1</xdr:col>
      <xdr:colOff>1493184</xdr:colOff>
      <xdr:row>54</xdr:row>
      <xdr:rowOff>168088</xdr:rowOff>
    </xdr:to>
    <xdr:pic>
      <xdr:nvPicPr>
        <xdr:cNvPr id="194635" name="Picture 1681">
          <a:extLst>
            <a:ext uri="{FF2B5EF4-FFF2-40B4-BE49-F238E27FC236}">
              <a16:creationId xmlns:a16="http://schemas.microsoft.com/office/drawing/2014/main" xmlns="" id="{00000000-0008-0000-0000-00004BF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3318" y="10795747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3</xdr:row>
      <xdr:rowOff>0</xdr:rowOff>
    </xdr:from>
    <xdr:to>
      <xdr:col>3</xdr:col>
      <xdr:colOff>142875</xdr:colOff>
      <xdr:row>4</xdr:row>
      <xdr:rowOff>123825</xdr:rowOff>
    </xdr:to>
    <xdr:pic>
      <xdr:nvPicPr>
        <xdr:cNvPr id="164028" name="Рисунок 5" descr="kofe_log.png">
          <a:extLst>
            <a:ext uri="{FF2B5EF4-FFF2-40B4-BE49-F238E27FC236}">
              <a16:creationId xmlns:a16="http://schemas.microsoft.com/office/drawing/2014/main" xmlns="" id="{00000000-0008-0000-0100-0000BC8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4525" y="561975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1200150</xdr:colOff>
      <xdr:row>45</xdr:row>
      <xdr:rowOff>19050</xdr:rowOff>
    </xdr:from>
    <xdr:to>
      <xdr:col>1</xdr:col>
      <xdr:colOff>1362075</xdr:colOff>
      <xdr:row>45</xdr:row>
      <xdr:rowOff>171450</xdr:rowOff>
    </xdr:to>
    <xdr:pic>
      <xdr:nvPicPr>
        <xdr:cNvPr id="123864" name="Picture 1681">
          <a:extLst>
            <a:ext uri="{FF2B5EF4-FFF2-40B4-BE49-F238E27FC236}">
              <a16:creationId xmlns:a16="http://schemas.microsoft.com/office/drawing/2014/main" xmlns="" id="{00000000-0008-0000-0200-0000D8E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2075" y="7877175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1304925</xdr:colOff>
      <xdr:row>2</xdr:row>
      <xdr:rowOff>66675</xdr:rowOff>
    </xdr:to>
    <xdr:pic>
      <xdr:nvPicPr>
        <xdr:cNvPr id="123865" name="Рисунок 5" descr="kofe_log.png">
          <a:extLst>
            <a:ext uri="{FF2B5EF4-FFF2-40B4-BE49-F238E27FC236}">
              <a16:creationId xmlns:a16="http://schemas.microsoft.com/office/drawing/2014/main" xmlns="" id="{00000000-0008-0000-0200-0000D9E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47625"/>
          <a:ext cx="1209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2600325</xdr:colOff>
      <xdr:row>1</xdr:row>
      <xdr:rowOff>0</xdr:rowOff>
    </xdr:from>
    <xdr:to>
      <xdr:col>1</xdr:col>
      <xdr:colOff>3314700</xdr:colOff>
      <xdr:row>3</xdr:row>
      <xdr:rowOff>104775</xdr:rowOff>
    </xdr:to>
    <xdr:pic>
      <xdr:nvPicPr>
        <xdr:cNvPr id="123866" name="Picture 1681">
          <a:extLst>
            <a:ext uri="{FF2B5EF4-FFF2-40B4-BE49-F238E27FC236}">
              <a16:creationId xmlns:a16="http://schemas.microsoft.com/office/drawing/2014/main" xmlns="" id="{00000000-0008-0000-0200-0000DAE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0" y="190500"/>
          <a:ext cx="7143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40</xdr:row>
      <xdr:rowOff>238125</xdr:rowOff>
    </xdr:from>
    <xdr:to>
      <xdr:col>2</xdr:col>
      <xdr:colOff>1657350</xdr:colOff>
      <xdr:row>54</xdr:row>
      <xdr:rowOff>135348</xdr:rowOff>
    </xdr:to>
    <xdr:pic>
      <xdr:nvPicPr>
        <xdr:cNvPr id="151655" name="Рисунок 12" descr="20180622_160401 (1).jpg">
          <a:extLst>
            <a:ext uri="{FF2B5EF4-FFF2-40B4-BE49-F238E27FC236}">
              <a16:creationId xmlns:a16="http://schemas.microsoft.com/office/drawing/2014/main" xmlns="" id="{00000000-0008-0000-0300-000067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13125450"/>
          <a:ext cx="1247775" cy="2354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</xdr:row>
      <xdr:rowOff>123825</xdr:rowOff>
    </xdr:from>
    <xdr:to>
      <xdr:col>1</xdr:col>
      <xdr:colOff>1876425</xdr:colOff>
      <xdr:row>4</xdr:row>
      <xdr:rowOff>85725</xdr:rowOff>
    </xdr:to>
    <xdr:pic>
      <xdr:nvPicPr>
        <xdr:cNvPr id="151657" name="Рисунок 5" descr="kofe_log.png">
          <a:extLst>
            <a:ext uri="{FF2B5EF4-FFF2-40B4-BE49-F238E27FC236}">
              <a16:creationId xmlns:a16="http://schemas.microsoft.com/office/drawing/2014/main" xmlns="" id="{00000000-0008-0000-0300-000069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2475" y="314325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627530</xdr:colOff>
      <xdr:row>62</xdr:row>
      <xdr:rowOff>36661</xdr:rowOff>
    </xdr:from>
    <xdr:to>
      <xdr:col>2</xdr:col>
      <xdr:colOff>1714502</xdr:colOff>
      <xdr:row>62</xdr:row>
      <xdr:rowOff>1255567</xdr:rowOff>
    </xdr:to>
    <xdr:pic>
      <xdr:nvPicPr>
        <xdr:cNvPr id="151643" name="Picture 2139">
          <a:extLst>
            <a:ext uri="{FF2B5EF4-FFF2-40B4-BE49-F238E27FC236}">
              <a16:creationId xmlns:a16="http://schemas.microsoft.com/office/drawing/2014/main" xmlns="" id="{00000000-0008-0000-0300-00005B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736" y="16509308"/>
          <a:ext cx="1086972" cy="12189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590208</xdr:colOff>
      <xdr:row>63</xdr:row>
      <xdr:rowOff>44823</xdr:rowOff>
    </xdr:from>
    <xdr:to>
      <xdr:col>2</xdr:col>
      <xdr:colOff>1657162</xdr:colOff>
      <xdr:row>63</xdr:row>
      <xdr:rowOff>1243853</xdr:rowOff>
    </xdr:to>
    <xdr:pic>
      <xdr:nvPicPr>
        <xdr:cNvPr id="151645" name="Picture 2141">
          <a:extLst>
            <a:ext uri="{FF2B5EF4-FFF2-40B4-BE49-F238E27FC236}">
              <a16:creationId xmlns:a16="http://schemas.microsoft.com/office/drawing/2014/main" xmlns="" id="{00000000-0008-0000-0300-00005D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68414" y="17862176"/>
          <a:ext cx="1066954" cy="11990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739590</xdr:colOff>
      <xdr:row>64</xdr:row>
      <xdr:rowOff>100852</xdr:rowOff>
    </xdr:from>
    <xdr:to>
      <xdr:col>2</xdr:col>
      <xdr:colOff>1725706</xdr:colOff>
      <xdr:row>64</xdr:row>
      <xdr:rowOff>1252406</xdr:rowOff>
    </xdr:to>
    <xdr:pic>
      <xdr:nvPicPr>
        <xdr:cNvPr id="151647" name="Picture 2143">
          <a:extLst>
            <a:ext uri="{FF2B5EF4-FFF2-40B4-BE49-F238E27FC236}">
              <a16:creationId xmlns:a16="http://schemas.microsoft.com/office/drawing/2014/main" xmlns="" id="{00000000-0008-0000-0300-00005F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17796" y="19206881"/>
          <a:ext cx="986116" cy="11515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333376</xdr:colOff>
      <xdr:row>24</xdr:row>
      <xdr:rowOff>38100</xdr:rowOff>
    </xdr:from>
    <xdr:to>
      <xdr:col>2</xdr:col>
      <xdr:colOff>1819275</xdr:colOff>
      <xdr:row>28</xdr:row>
      <xdr:rowOff>341300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4F825E2-853C-9C39-9D6D-04BC98670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1" y="6477000"/>
          <a:ext cx="1485899" cy="18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363221</xdr:colOff>
      <xdr:row>33</xdr:row>
      <xdr:rowOff>38117</xdr:rowOff>
    </xdr:from>
    <xdr:to>
      <xdr:col>2</xdr:col>
      <xdr:colOff>1866900</xdr:colOff>
      <xdr:row>35</xdr:row>
      <xdr:rowOff>542502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4E63ECAF-E1AA-9A02-A7A7-21719ECCB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39746" y="9896492"/>
          <a:ext cx="1503679" cy="164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10</xdr:row>
      <xdr:rowOff>320072</xdr:rowOff>
    </xdr:from>
    <xdr:to>
      <xdr:col>2</xdr:col>
      <xdr:colOff>2152650</xdr:colOff>
      <xdr:row>16</xdr:row>
      <xdr:rowOff>171284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6D0FE39-0E34-9D08-6748-217719B5C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33675" y="2348897"/>
          <a:ext cx="2095500" cy="220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314328</xdr:colOff>
      <xdr:row>62</xdr:row>
      <xdr:rowOff>1066799</xdr:rowOff>
    </xdr:from>
    <xdr:to>
      <xdr:col>9</xdr:col>
      <xdr:colOff>323918</xdr:colOff>
      <xdr:row>63</xdr:row>
      <xdr:rowOff>742949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7E52673-3F9E-A741-65F7-F62BFC1B9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8978" y="18697574"/>
          <a:ext cx="91446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17</xdr:row>
      <xdr:rowOff>9525</xdr:rowOff>
    </xdr:from>
    <xdr:to>
      <xdr:col>2</xdr:col>
      <xdr:colOff>1762125</xdr:colOff>
      <xdr:row>17</xdr:row>
      <xdr:rowOff>1416502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49802E8-B2D4-A477-51B7-75BCD8CDB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95626" y="5362575"/>
          <a:ext cx="1343024" cy="140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0</xdr:row>
      <xdr:rowOff>28575</xdr:rowOff>
    </xdr:from>
    <xdr:to>
      <xdr:col>6</xdr:col>
      <xdr:colOff>85725</xdr:colOff>
      <xdr:row>6</xdr:row>
      <xdr:rowOff>0</xdr:rowOff>
    </xdr:to>
    <xdr:pic>
      <xdr:nvPicPr>
        <xdr:cNvPr id="208915" name="Picture 14">
          <a:extLst>
            <a:ext uri="{FF2B5EF4-FFF2-40B4-BE49-F238E27FC236}">
              <a16:creationId xmlns:a16="http://schemas.microsoft.com/office/drawing/2014/main" xmlns="" id="{00000000-0008-0000-0400-0000133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9375" y="28575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0</xdr:row>
      <xdr:rowOff>171450</xdr:rowOff>
    </xdr:from>
    <xdr:to>
      <xdr:col>2</xdr:col>
      <xdr:colOff>3810</xdr:colOff>
      <xdr:row>4</xdr:row>
      <xdr:rowOff>142875</xdr:rowOff>
    </xdr:to>
    <xdr:pic>
      <xdr:nvPicPr>
        <xdr:cNvPr id="208916" name="Рисунок 5" descr="kofe_log.png">
          <a:extLst>
            <a:ext uri="{FF2B5EF4-FFF2-40B4-BE49-F238E27FC236}">
              <a16:creationId xmlns:a16="http://schemas.microsoft.com/office/drawing/2014/main" xmlns="" id="{00000000-0008-0000-0400-0000143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19200" y="171450"/>
          <a:ext cx="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76200</xdr:rowOff>
    </xdr:from>
    <xdr:to>
      <xdr:col>3</xdr:col>
      <xdr:colOff>390525</xdr:colOff>
      <xdr:row>4</xdr:row>
      <xdr:rowOff>28575</xdr:rowOff>
    </xdr:to>
    <xdr:pic>
      <xdr:nvPicPr>
        <xdr:cNvPr id="208917" name="Рисунок 5" descr="kofe_log.png">
          <a:extLst>
            <a:ext uri="{FF2B5EF4-FFF2-40B4-BE49-F238E27FC236}">
              <a16:creationId xmlns:a16="http://schemas.microsoft.com/office/drawing/2014/main" xmlns="" id="{00000000-0008-0000-0400-0000153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276225"/>
          <a:ext cx="1581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54</xdr:row>
      <xdr:rowOff>47625</xdr:rowOff>
    </xdr:from>
    <xdr:to>
      <xdr:col>7</xdr:col>
      <xdr:colOff>666750</xdr:colOff>
      <xdr:row>54</xdr:row>
      <xdr:rowOff>1362075</xdr:rowOff>
    </xdr:to>
    <xdr:pic>
      <xdr:nvPicPr>
        <xdr:cNvPr id="209969" name="Рисунок 32" descr="пакет подарочный.jpg">
          <a:extLst>
            <a:ext uri="{FF2B5EF4-FFF2-40B4-BE49-F238E27FC236}">
              <a16:creationId xmlns:a16="http://schemas.microsoft.com/office/drawing/2014/main" xmlns="" id="{00000000-0008-0000-0500-000031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1825" y="28584525"/>
          <a:ext cx="7715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101978</xdr:colOff>
      <xdr:row>21</xdr:row>
      <xdr:rowOff>128096</xdr:rowOff>
    </xdr:from>
    <xdr:to>
      <xdr:col>7</xdr:col>
      <xdr:colOff>908487</xdr:colOff>
      <xdr:row>21</xdr:row>
      <xdr:rowOff>994871</xdr:rowOff>
    </xdr:to>
    <xdr:pic>
      <xdr:nvPicPr>
        <xdr:cNvPr id="209971" name="Рисунок 31" descr="2.jpg">
          <a:extLst>
            <a:ext uri="{FF2B5EF4-FFF2-40B4-BE49-F238E27FC236}">
              <a16:creationId xmlns:a16="http://schemas.microsoft.com/office/drawing/2014/main" xmlns="" id="{00000000-0008-0000-0500-000033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6633" y="12582855"/>
          <a:ext cx="1266337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55</xdr:row>
      <xdr:rowOff>19050</xdr:rowOff>
    </xdr:from>
    <xdr:to>
      <xdr:col>7</xdr:col>
      <xdr:colOff>904875</xdr:colOff>
      <xdr:row>55</xdr:row>
      <xdr:rowOff>1123950</xdr:rowOff>
    </xdr:to>
    <xdr:pic>
      <xdr:nvPicPr>
        <xdr:cNvPr id="209973" name="Рисунок 34" descr="file.jpg">
          <a:extLst>
            <a:ext uri="{FF2B5EF4-FFF2-40B4-BE49-F238E27FC236}">
              <a16:creationId xmlns:a16="http://schemas.microsoft.com/office/drawing/2014/main" xmlns="" id="{00000000-0008-0000-0500-00003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4175" y="29984700"/>
          <a:ext cx="1257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30</xdr:row>
      <xdr:rowOff>114300</xdr:rowOff>
    </xdr:from>
    <xdr:to>
      <xdr:col>7</xdr:col>
      <xdr:colOff>800100</xdr:colOff>
      <xdr:row>35</xdr:row>
      <xdr:rowOff>123825</xdr:rowOff>
    </xdr:to>
    <xdr:pic>
      <xdr:nvPicPr>
        <xdr:cNvPr id="209974" name="Рисунок 36" descr="podarochniy-nabor-v-meshochke-plantacija-100.jpg">
          <a:extLst>
            <a:ext uri="{FF2B5EF4-FFF2-40B4-BE49-F238E27FC236}">
              <a16:creationId xmlns:a16="http://schemas.microsoft.com/office/drawing/2014/main" xmlns="" id="{00000000-0008-0000-0500-00003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67025" y="26060400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40</xdr:row>
      <xdr:rowOff>47625</xdr:rowOff>
    </xdr:from>
    <xdr:to>
      <xdr:col>7</xdr:col>
      <xdr:colOff>838200</xdr:colOff>
      <xdr:row>45</xdr:row>
      <xdr:rowOff>47625</xdr:rowOff>
    </xdr:to>
    <xdr:pic>
      <xdr:nvPicPr>
        <xdr:cNvPr id="209975" name="Рисунок 37" descr="podarochniy-nabor-v-meshochke-plantacija-100.jpg">
          <a:extLst>
            <a:ext uri="{FF2B5EF4-FFF2-40B4-BE49-F238E27FC236}">
              <a16:creationId xmlns:a16="http://schemas.microsoft.com/office/drawing/2014/main" xmlns="" id="{00000000-0008-0000-0500-000037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38450" y="279939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10</xdr:row>
      <xdr:rowOff>9525</xdr:rowOff>
    </xdr:from>
    <xdr:to>
      <xdr:col>7</xdr:col>
      <xdr:colOff>962025</xdr:colOff>
      <xdr:row>10</xdr:row>
      <xdr:rowOff>923925</xdr:rowOff>
    </xdr:to>
    <xdr:pic>
      <xdr:nvPicPr>
        <xdr:cNvPr id="209976" name="Рисунок 29" descr="набор 7 запад восток.jpg">
          <a:extLst>
            <a:ext uri="{FF2B5EF4-FFF2-40B4-BE49-F238E27FC236}">
              <a16:creationId xmlns:a16="http://schemas.microsoft.com/office/drawing/2014/main" xmlns="" id="{00000000-0008-0000-0500-00003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38450" y="1838325"/>
          <a:ext cx="1400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11</xdr:row>
      <xdr:rowOff>19050</xdr:rowOff>
    </xdr:from>
    <xdr:to>
      <xdr:col>7</xdr:col>
      <xdr:colOff>971550</xdr:colOff>
      <xdr:row>11</xdr:row>
      <xdr:rowOff>933450</xdr:rowOff>
    </xdr:to>
    <xdr:pic>
      <xdr:nvPicPr>
        <xdr:cNvPr id="209977" name="Рисунок 30" descr="набор 8 Да здравствует Ирландия.jpg">
          <a:extLst>
            <a:ext uri="{FF2B5EF4-FFF2-40B4-BE49-F238E27FC236}">
              <a16:creationId xmlns:a16="http://schemas.microsoft.com/office/drawing/2014/main" xmlns="" id="{00000000-0008-0000-0500-000039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38450" y="27813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12</xdr:row>
      <xdr:rowOff>9525</xdr:rowOff>
    </xdr:from>
    <xdr:to>
      <xdr:col>8</xdr:col>
      <xdr:colOff>0</xdr:colOff>
      <xdr:row>13</xdr:row>
      <xdr:rowOff>0</xdr:rowOff>
    </xdr:to>
    <xdr:pic>
      <xdr:nvPicPr>
        <xdr:cNvPr id="209978" name="Рисунок 37" descr="набор 15 для нее.jpg">
          <a:extLst>
            <a:ext uri="{FF2B5EF4-FFF2-40B4-BE49-F238E27FC236}">
              <a16:creationId xmlns:a16="http://schemas.microsoft.com/office/drawing/2014/main" xmlns="" id="{00000000-0008-0000-0500-00003A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50" y="3714750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</xdr:row>
      <xdr:rowOff>19050</xdr:rowOff>
    </xdr:from>
    <xdr:to>
      <xdr:col>7</xdr:col>
      <xdr:colOff>962025</xdr:colOff>
      <xdr:row>13</xdr:row>
      <xdr:rowOff>933450</xdr:rowOff>
    </xdr:to>
    <xdr:pic>
      <xdr:nvPicPr>
        <xdr:cNvPr id="209979" name="Рисунок 39" descr="набор 17 мегаполис.jpg">
          <a:extLst>
            <a:ext uri="{FF2B5EF4-FFF2-40B4-BE49-F238E27FC236}">
              <a16:creationId xmlns:a16="http://schemas.microsoft.com/office/drawing/2014/main" xmlns="" id="{00000000-0008-0000-0500-00003B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28925" y="46482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60</xdr:row>
      <xdr:rowOff>19050</xdr:rowOff>
    </xdr:from>
    <xdr:to>
      <xdr:col>7</xdr:col>
      <xdr:colOff>942975</xdr:colOff>
      <xdr:row>60</xdr:row>
      <xdr:rowOff>962025</xdr:rowOff>
    </xdr:to>
    <xdr:pic>
      <xdr:nvPicPr>
        <xdr:cNvPr id="209980" name="Рисунок 41" descr="пенал с вырубкой.jpg">
          <a:extLst>
            <a:ext uri="{FF2B5EF4-FFF2-40B4-BE49-F238E27FC236}">
              <a16:creationId xmlns:a16="http://schemas.microsoft.com/office/drawing/2014/main" xmlns="" id="{00000000-0008-0000-0500-00003C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13115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14</xdr:row>
      <xdr:rowOff>28575</xdr:rowOff>
    </xdr:from>
    <xdr:to>
      <xdr:col>7</xdr:col>
      <xdr:colOff>876300</xdr:colOff>
      <xdr:row>14</xdr:row>
      <xdr:rowOff>904875</xdr:rowOff>
    </xdr:to>
    <xdr:pic>
      <xdr:nvPicPr>
        <xdr:cNvPr id="209981" name="Рисунок 54" descr="IMG_3935.jpg">
          <a:extLst>
            <a:ext uri="{FF2B5EF4-FFF2-40B4-BE49-F238E27FC236}">
              <a16:creationId xmlns:a16="http://schemas.microsoft.com/office/drawing/2014/main" xmlns="" id="{00000000-0008-0000-0500-00003D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5610225"/>
          <a:ext cx="1238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15</xdr:row>
      <xdr:rowOff>28575</xdr:rowOff>
    </xdr:from>
    <xdr:to>
      <xdr:col>7</xdr:col>
      <xdr:colOff>952500</xdr:colOff>
      <xdr:row>15</xdr:row>
      <xdr:rowOff>904875</xdr:rowOff>
    </xdr:to>
    <xdr:pic>
      <xdr:nvPicPr>
        <xdr:cNvPr id="209982" name="Рисунок 55" descr="IMG_3998.jpg">
          <a:extLst>
            <a:ext uri="{FF2B5EF4-FFF2-40B4-BE49-F238E27FC236}">
              <a16:creationId xmlns:a16="http://schemas.microsoft.com/office/drawing/2014/main" xmlns="" id="{00000000-0008-0000-0500-00003E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6524625"/>
          <a:ext cx="1371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16</xdr:row>
      <xdr:rowOff>0</xdr:rowOff>
    </xdr:from>
    <xdr:to>
      <xdr:col>7</xdr:col>
      <xdr:colOff>962025</xdr:colOff>
      <xdr:row>17</xdr:row>
      <xdr:rowOff>0</xdr:rowOff>
    </xdr:to>
    <xdr:pic>
      <xdr:nvPicPr>
        <xdr:cNvPr id="209983" name="Рисунок 56" descr="IMG_3960.jpg">
          <a:extLst>
            <a:ext uri="{FF2B5EF4-FFF2-40B4-BE49-F238E27FC236}">
              <a16:creationId xmlns:a16="http://schemas.microsoft.com/office/drawing/2014/main" xmlns="" id="{00000000-0008-0000-0500-00003F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47975" y="7429500"/>
          <a:ext cx="1390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17</xdr:row>
      <xdr:rowOff>19050</xdr:rowOff>
    </xdr:from>
    <xdr:to>
      <xdr:col>7</xdr:col>
      <xdr:colOff>923925</xdr:colOff>
      <xdr:row>18</xdr:row>
      <xdr:rowOff>0</xdr:rowOff>
    </xdr:to>
    <xdr:pic>
      <xdr:nvPicPr>
        <xdr:cNvPr id="209984" name="Рисунок 59" descr="IMG_4015.jpg">
          <a:extLst>
            <a:ext uri="{FF2B5EF4-FFF2-40B4-BE49-F238E27FC236}">
              <a16:creationId xmlns:a16="http://schemas.microsoft.com/office/drawing/2014/main" xmlns="" id="{00000000-0008-0000-0500-000040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836295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19</xdr:row>
      <xdr:rowOff>19050</xdr:rowOff>
    </xdr:from>
    <xdr:to>
      <xdr:col>7</xdr:col>
      <xdr:colOff>942975</xdr:colOff>
      <xdr:row>19</xdr:row>
      <xdr:rowOff>904875</xdr:rowOff>
    </xdr:to>
    <xdr:pic>
      <xdr:nvPicPr>
        <xdr:cNvPr id="209986" name="Рисунок 61" descr="IMG_4027.jpg">
          <a:extLst>
            <a:ext uri="{FF2B5EF4-FFF2-40B4-BE49-F238E27FC236}">
              <a16:creationId xmlns:a16="http://schemas.microsoft.com/office/drawing/2014/main" xmlns="" id="{00000000-0008-0000-0500-000042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38450" y="10229850"/>
          <a:ext cx="1381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61</xdr:row>
      <xdr:rowOff>28575</xdr:rowOff>
    </xdr:from>
    <xdr:to>
      <xdr:col>7</xdr:col>
      <xdr:colOff>904875</xdr:colOff>
      <xdr:row>61</xdr:row>
      <xdr:rowOff>942975</xdr:rowOff>
    </xdr:to>
    <xdr:pic>
      <xdr:nvPicPr>
        <xdr:cNvPr id="209988" name="Рисунок 68" descr="IMG_4069.jpg">
          <a:extLst>
            <a:ext uri="{FF2B5EF4-FFF2-40B4-BE49-F238E27FC236}">
              <a16:creationId xmlns:a16="http://schemas.microsoft.com/office/drawing/2014/main" xmlns="" id="{00000000-0008-0000-0500-000044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47975" y="1409700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62</xdr:row>
      <xdr:rowOff>38100</xdr:rowOff>
    </xdr:from>
    <xdr:to>
      <xdr:col>7</xdr:col>
      <xdr:colOff>933450</xdr:colOff>
      <xdr:row>62</xdr:row>
      <xdr:rowOff>923925</xdr:rowOff>
    </xdr:to>
    <xdr:pic>
      <xdr:nvPicPr>
        <xdr:cNvPr id="209989" name="Рисунок 69" descr="IMG_4029.jpg">
          <a:extLst>
            <a:ext uri="{FF2B5EF4-FFF2-40B4-BE49-F238E27FC236}">
              <a16:creationId xmlns:a16="http://schemas.microsoft.com/office/drawing/2014/main" xmlns="" id="{00000000-0008-0000-0500-00004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09875" y="29613225"/>
          <a:ext cx="1400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63</xdr:row>
      <xdr:rowOff>38100</xdr:rowOff>
    </xdr:from>
    <xdr:to>
      <xdr:col>7</xdr:col>
      <xdr:colOff>638175</xdr:colOff>
      <xdr:row>63</xdr:row>
      <xdr:rowOff>952500</xdr:rowOff>
    </xdr:to>
    <xdr:pic>
      <xdr:nvPicPr>
        <xdr:cNvPr id="209990" name="Рисунок 58" descr="IMG_20200206_131647.jpg">
          <a:extLst>
            <a:ext uri="{FF2B5EF4-FFF2-40B4-BE49-F238E27FC236}">
              <a16:creationId xmlns:a16="http://schemas.microsoft.com/office/drawing/2014/main" xmlns="" id="{00000000-0008-0000-0500-00004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71825" y="30546675"/>
          <a:ext cx="742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0</xdr:row>
      <xdr:rowOff>171450</xdr:rowOff>
    </xdr:from>
    <xdr:to>
      <xdr:col>2</xdr:col>
      <xdr:colOff>3942</xdr:colOff>
      <xdr:row>4</xdr:row>
      <xdr:rowOff>142875</xdr:rowOff>
    </xdr:to>
    <xdr:pic>
      <xdr:nvPicPr>
        <xdr:cNvPr id="209991" name="Рисунок 5" descr="kofe_log.png">
          <a:extLst>
            <a:ext uri="{FF2B5EF4-FFF2-40B4-BE49-F238E27FC236}">
              <a16:creationId xmlns:a16="http://schemas.microsoft.com/office/drawing/2014/main" xmlns="" id="{00000000-0008-0000-0500-000047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33450" y="171450"/>
          <a:ext cx="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</xdr:row>
      <xdr:rowOff>85725</xdr:rowOff>
    </xdr:from>
    <xdr:to>
      <xdr:col>4</xdr:col>
      <xdr:colOff>66675</xdr:colOff>
      <xdr:row>4</xdr:row>
      <xdr:rowOff>38100</xdr:rowOff>
    </xdr:to>
    <xdr:pic>
      <xdr:nvPicPr>
        <xdr:cNvPr id="209992" name="Рисунок 5" descr="kofe_log.png">
          <a:extLst>
            <a:ext uri="{FF2B5EF4-FFF2-40B4-BE49-F238E27FC236}">
              <a16:creationId xmlns:a16="http://schemas.microsoft.com/office/drawing/2014/main" xmlns="" id="{00000000-0008-0000-0500-00004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04950" y="285750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19051</xdr:colOff>
      <xdr:row>18</xdr:row>
      <xdr:rowOff>45504</xdr:rowOff>
    </xdr:from>
    <xdr:to>
      <xdr:col>7</xdr:col>
      <xdr:colOff>971551</xdr:colOff>
      <xdr:row>18</xdr:row>
      <xdr:rowOff>923925</xdr:rowOff>
    </xdr:to>
    <xdr:pic>
      <xdr:nvPicPr>
        <xdr:cNvPr id="209922" name="Picture 2">
          <a:extLst>
            <a:ext uri="{FF2B5EF4-FFF2-40B4-BE49-F238E27FC236}">
              <a16:creationId xmlns:a16="http://schemas.microsoft.com/office/drawing/2014/main" xmlns="" id="{00000000-0008-0000-0500-000002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38451" y="9322854"/>
          <a:ext cx="1409700" cy="87842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165538</xdr:colOff>
      <xdr:row>22</xdr:row>
      <xdr:rowOff>44010</xdr:rowOff>
    </xdr:from>
    <xdr:to>
      <xdr:col>7</xdr:col>
      <xdr:colOff>908488</xdr:colOff>
      <xdr:row>22</xdr:row>
      <xdr:rowOff>948019</xdr:rowOff>
    </xdr:to>
    <xdr:pic>
      <xdr:nvPicPr>
        <xdr:cNvPr id="209924" name="Picture 4">
          <a:extLst>
            <a:ext uri="{FF2B5EF4-FFF2-40B4-BE49-F238E27FC236}">
              <a16:creationId xmlns:a16="http://schemas.microsoft.com/office/drawing/2014/main" xmlns="" id="{00000000-0008-0000-0500-000004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90193" y="13530096"/>
          <a:ext cx="1202778" cy="90400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85397</xdr:colOff>
      <xdr:row>20</xdr:row>
      <xdr:rowOff>65689</xdr:rowOff>
    </xdr:from>
    <xdr:to>
      <xdr:col>7</xdr:col>
      <xdr:colOff>862573</xdr:colOff>
      <xdr:row>20</xdr:row>
      <xdr:rowOff>1057604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B8D934D-E7BD-9DF0-B9CA-C10377CC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0052" y="11213223"/>
          <a:ext cx="1237004" cy="991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9</xdr:row>
      <xdr:rowOff>0</xdr:rowOff>
    </xdr:from>
    <xdr:to>
      <xdr:col>3</xdr:col>
      <xdr:colOff>638175</xdr:colOff>
      <xdr:row>11</xdr:row>
      <xdr:rowOff>190500</xdr:rowOff>
    </xdr:to>
    <xdr:pic>
      <xdr:nvPicPr>
        <xdr:cNvPr id="211063" name="Рисунок 40" descr="C:\Documents and Settings\u\Local Settings\Temporary Internet Files\Content.Word\Гоголь-моголь.jpg">
          <a:extLst>
            <a:ext uri="{FF2B5EF4-FFF2-40B4-BE49-F238E27FC236}">
              <a16:creationId xmlns:a16="http://schemas.microsoft.com/office/drawing/2014/main" xmlns="" id="{00000000-0008-0000-0600-00007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34175" y="1362075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9</xdr:row>
      <xdr:rowOff>0</xdr:rowOff>
    </xdr:from>
    <xdr:to>
      <xdr:col>3</xdr:col>
      <xdr:colOff>714375</xdr:colOff>
      <xdr:row>14</xdr:row>
      <xdr:rowOff>142875</xdr:rowOff>
    </xdr:to>
    <xdr:pic>
      <xdr:nvPicPr>
        <xdr:cNvPr id="211064" name="Picture 6052">
          <a:extLst>
            <a:ext uri="{FF2B5EF4-FFF2-40B4-BE49-F238E27FC236}">
              <a16:creationId xmlns:a16="http://schemas.microsoft.com/office/drawing/2014/main" xmlns="" id="{00000000-0008-0000-0600-00007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0375" y="136207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12</xdr:row>
      <xdr:rowOff>47625</xdr:rowOff>
    </xdr:from>
    <xdr:to>
      <xdr:col>2</xdr:col>
      <xdr:colOff>1704975</xdr:colOff>
      <xdr:row>19</xdr:row>
      <xdr:rowOff>133350</xdr:rowOff>
    </xdr:to>
    <xdr:pic>
      <xdr:nvPicPr>
        <xdr:cNvPr id="211065" name="Рисунок 62" descr="IMG_9208.jpg">
          <a:extLst>
            <a:ext uri="{FF2B5EF4-FFF2-40B4-BE49-F238E27FC236}">
              <a16:creationId xmlns:a16="http://schemas.microsoft.com/office/drawing/2014/main" xmlns="" id="{00000000-0008-0000-0600-000079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009775"/>
          <a:ext cx="16478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55</xdr:row>
      <xdr:rowOff>171450</xdr:rowOff>
    </xdr:from>
    <xdr:to>
      <xdr:col>2</xdr:col>
      <xdr:colOff>1085850</xdr:colOff>
      <xdr:row>62</xdr:row>
      <xdr:rowOff>0</xdr:rowOff>
    </xdr:to>
    <xdr:pic>
      <xdr:nvPicPr>
        <xdr:cNvPr id="211066" name="Picture 5998">
          <a:extLst>
            <a:ext uri="{FF2B5EF4-FFF2-40B4-BE49-F238E27FC236}">
              <a16:creationId xmlns:a16="http://schemas.microsoft.com/office/drawing/2014/main" xmlns="" id="{00000000-0008-0000-0600-00007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0" y="6200775"/>
          <a:ext cx="3524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25</xdr:row>
      <xdr:rowOff>19050</xdr:rowOff>
    </xdr:from>
    <xdr:to>
      <xdr:col>2</xdr:col>
      <xdr:colOff>876300</xdr:colOff>
      <xdr:row>27</xdr:row>
      <xdr:rowOff>133350</xdr:rowOff>
    </xdr:to>
    <xdr:pic>
      <xdr:nvPicPr>
        <xdr:cNvPr id="211067" name="Picture 8" descr="Помпа-дозатор,">
          <a:extLst>
            <a:ext uri="{FF2B5EF4-FFF2-40B4-BE49-F238E27FC236}">
              <a16:creationId xmlns:a16="http://schemas.microsoft.com/office/drawing/2014/main" xmlns="" id="{00000000-0008-0000-0600-00007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19675" y="4857750"/>
          <a:ext cx="171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20</xdr:row>
      <xdr:rowOff>104775</xdr:rowOff>
    </xdr:from>
    <xdr:to>
      <xdr:col>2</xdr:col>
      <xdr:colOff>1362075</xdr:colOff>
      <xdr:row>23</xdr:row>
      <xdr:rowOff>428625</xdr:rowOff>
    </xdr:to>
    <xdr:pic>
      <xdr:nvPicPr>
        <xdr:cNvPr id="211068" name="Picture 7865">
          <a:extLst>
            <a:ext uri="{FF2B5EF4-FFF2-40B4-BE49-F238E27FC236}">
              <a16:creationId xmlns:a16="http://schemas.microsoft.com/office/drawing/2014/main" xmlns="" id="{00000000-0008-0000-0600-00007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76800" y="3667125"/>
          <a:ext cx="8001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1152525</xdr:colOff>
      <xdr:row>28</xdr:row>
      <xdr:rowOff>0</xdr:rowOff>
    </xdr:from>
    <xdr:to>
      <xdr:col>2</xdr:col>
      <xdr:colOff>1152525</xdr:colOff>
      <xdr:row>58</xdr:row>
      <xdr:rowOff>57150</xdr:rowOff>
    </xdr:to>
    <xdr:pic>
      <xdr:nvPicPr>
        <xdr:cNvPr id="211069" name="Picture 6004">
          <a:extLst>
            <a:ext uri="{FF2B5EF4-FFF2-40B4-BE49-F238E27FC236}">
              <a16:creationId xmlns:a16="http://schemas.microsoft.com/office/drawing/2014/main" xmlns="" id="{00000000-0008-0000-0600-00007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467350" y="5438775"/>
          <a:ext cx="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36</xdr:row>
      <xdr:rowOff>9525</xdr:rowOff>
    </xdr:from>
    <xdr:to>
      <xdr:col>2</xdr:col>
      <xdr:colOff>676275</xdr:colOff>
      <xdr:row>58</xdr:row>
      <xdr:rowOff>152400</xdr:rowOff>
    </xdr:to>
    <xdr:pic>
      <xdr:nvPicPr>
        <xdr:cNvPr id="211070" name="Picture 6054">
          <a:extLst>
            <a:ext uri="{FF2B5EF4-FFF2-40B4-BE49-F238E27FC236}">
              <a16:creationId xmlns:a16="http://schemas.microsoft.com/office/drawing/2014/main" xmlns="" id="{00000000-0008-0000-0600-00007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91100" y="5438775"/>
          <a:ext cx="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53</xdr:row>
      <xdr:rowOff>0</xdr:rowOff>
    </xdr:from>
    <xdr:to>
      <xdr:col>2</xdr:col>
      <xdr:colOff>666750</xdr:colOff>
      <xdr:row>59</xdr:row>
      <xdr:rowOff>180975</xdr:rowOff>
    </xdr:to>
    <xdr:pic>
      <xdr:nvPicPr>
        <xdr:cNvPr id="211071" name="Picture 6052">
          <a:extLst>
            <a:ext uri="{FF2B5EF4-FFF2-40B4-BE49-F238E27FC236}">
              <a16:creationId xmlns:a16="http://schemas.microsoft.com/office/drawing/2014/main" xmlns="" id="{00000000-0008-0000-0600-00007F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81575" y="56388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60</xdr:row>
      <xdr:rowOff>123825</xdr:rowOff>
    </xdr:to>
    <xdr:pic>
      <xdr:nvPicPr>
        <xdr:cNvPr id="211072" name="Picture 5998">
          <a:extLst>
            <a:ext uri="{FF2B5EF4-FFF2-40B4-BE49-F238E27FC236}">
              <a16:creationId xmlns:a16="http://schemas.microsoft.com/office/drawing/2014/main" xmlns="" id="{00000000-0008-0000-0600-00008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029200" y="5829300"/>
          <a:ext cx="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60</xdr:row>
      <xdr:rowOff>133350</xdr:rowOff>
    </xdr:to>
    <xdr:pic>
      <xdr:nvPicPr>
        <xdr:cNvPr id="211073" name="Picture 6050">
          <a:extLst>
            <a:ext uri="{FF2B5EF4-FFF2-40B4-BE49-F238E27FC236}">
              <a16:creationId xmlns:a16="http://schemas.microsoft.com/office/drawing/2014/main" xmlns="" id="{00000000-0008-0000-0600-00008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29200" y="5829300"/>
          <a:ext cx="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56</xdr:row>
      <xdr:rowOff>0</xdr:rowOff>
    </xdr:from>
    <xdr:to>
      <xdr:col>2</xdr:col>
      <xdr:colOff>685800</xdr:colOff>
      <xdr:row>62</xdr:row>
      <xdr:rowOff>152400</xdr:rowOff>
    </xdr:to>
    <xdr:pic>
      <xdr:nvPicPr>
        <xdr:cNvPr id="211074" name="Picture 6054">
          <a:extLst>
            <a:ext uri="{FF2B5EF4-FFF2-40B4-BE49-F238E27FC236}">
              <a16:creationId xmlns:a16="http://schemas.microsoft.com/office/drawing/2014/main" xmlns="" id="{00000000-0008-0000-0600-00008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000625" y="6229350"/>
          <a:ext cx="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58</xdr:row>
      <xdr:rowOff>0</xdr:rowOff>
    </xdr:from>
    <xdr:to>
      <xdr:col>2</xdr:col>
      <xdr:colOff>647700</xdr:colOff>
      <xdr:row>64</xdr:row>
      <xdr:rowOff>171450</xdr:rowOff>
    </xdr:to>
    <xdr:pic>
      <xdr:nvPicPr>
        <xdr:cNvPr id="211075" name="Picture 6052">
          <a:extLst>
            <a:ext uri="{FF2B5EF4-FFF2-40B4-BE49-F238E27FC236}">
              <a16:creationId xmlns:a16="http://schemas.microsoft.com/office/drawing/2014/main" xmlns="" id="{00000000-0008-0000-0600-000083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2525" y="66294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62</xdr:row>
      <xdr:rowOff>0</xdr:rowOff>
    </xdr:from>
    <xdr:to>
      <xdr:col>2</xdr:col>
      <xdr:colOff>704850</xdr:colOff>
      <xdr:row>65</xdr:row>
      <xdr:rowOff>266700</xdr:rowOff>
    </xdr:to>
    <xdr:pic>
      <xdr:nvPicPr>
        <xdr:cNvPr id="211076" name="Picture 5998">
          <a:extLst>
            <a:ext uri="{FF2B5EF4-FFF2-40B4-BE49-F238E27FC236}">
              <a16:creationId xmlns:a16="http://schemas.microsoft.com/office/drawing/2014/main" xmlns="" id="{00000000-0008-0000-0600-000084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019675" y="7429500"/>
          <a:ext cx="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121</xdr:row>
      <xdr:rowOff>0</xdr:rowOff>
    </xdr:from>
    <xdr:to>
      <xdr:col>2</xdr:col>
      <xdr:colOff>714375</xdr:colOff>
      <xdr:row>124</xdr:row>
      <xdr:rowOff>142875</xdr:rowOff>
    </xdr:to>
    <xdr:pic>
      <xdr:nvPicPr>
        <xdr:cNvPr id="211077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xmlns="" id="{00000000-0008-0000-0600-00008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3419475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121</xdr:row>
      <xdr:rowOff>0</xdr:rowOff>
    </xdr:from>
    <xdr:to>
      <xdr:col>2</xdr:col>
      <xdr:colOff>1228725</xdr:colOff>
      <xdr:row>124</xdr:row>
      <xdr:rowOff>123825</xdr:rowOff>
    </xdr:to>
    <xdr:pic>
      <xdr:nvPicPr>
        <xdr:cNvPr id="211078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xmlns="" id="{00000000-0008-0000-0600-00008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341947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121</xdr:row>
      <xdr:rowOff>0</xdr:rowOff>
    </xdr:from>
    <xdr:to>
      <xdr:col>2</xdr:col>
      <xdr:colOff>590550</xdr:colOff>
      <xdr:row>124</xdr:row>
      <xdr:rowOff>57150</xdr:rowOff>
    </xdr:to>
    <xdr:pic>
      <xdr:nvPicPr>
        <xdr:cNvPr id="211079" name="Рисунок 65" descr="питчер.png">
          <a:extLst>
            <a:ext uri="{FF2B5EF4-FFF2-40B4-BE49-F238E27FC236}">
              <a16:creationId xmlns:a16="http://schemas.microsoft.com/office/drawing/2014/main" xmlns="" id="{00000000-0008-0000-0600-000087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34194750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121</xdr:row>
      <xdr:rowOff>0</xdr:rowOff>
    </xdr:from>
    <xdr:to>
      <xdr:col>2</xdr:col>
      <xdr:colOff>647700</xdr:colOff>
      <xdr:row>123</xdr:row>
      <xdr:rowOff>104775</xdr:rowOff>
    </xdr:to>
    <xdr:pic>
      <xdr:nvPicPr>
        <xdr:cNvPr id="211080" name="Рисунок 115" descr="696_big.jpg">
          <a:extLst>
            <a:ext uri="{FF2B5EF4-FFF2-40B4-BE49-F238E27FC236}">
              <a16:creationId xmlns:a16="http://schemas.microsoft.com/office/drawing/2014/main" xmlns="" id="{00000000-0008-0000-0600-00008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62525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121</xdr:row>
      <xdr:rowOff>0</xdr:rowOff>
    </xdr:from>
    <xdr:to>
      <xdr:col>2</xdr:col>
      <xdr:colOff>628650</xdr:colOff>
      <xdr:row>124</xdr:row>
      <xdr:rowOff>47625</xdr:rowOff>
    </xdr:to>
    <xdr:pic>
      <xdr:nvPicPr>
        <xdr:cNvPr id="211081" name="Picture 6865">
          <a:extLst>
            <a:ext uri="{FF2B5EF4-FFF2-40B4-BE49-F238E27FC236}">
              <a16:creationId xmlns:a16="http://schemas.microsoft.com/office/drawing/2014/main" xmlns="" id="{00000000-0008-0000-0600-000089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34194750"/>
          <a:ext cx="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121</xdr:row>
      <xdr:rowOff>0</xdr:rowOff>
    </xdr:from>
    <xdr:to>
      <xdr:col>2</xdr:col>
      <xdr:colOff>638175</xdr:colOff>
      <xdr:row>123</xdr:row>
      <xdr:rowOff>104775</xdr:rowOff>
    </xdr:to>
    <xdr:pic>
      <xdr:nvPicPr>
        <xdr:cNvPr id="211082" name="Picture 7304">
          <a:extLst>
            <a:ext uri="{FF2B5EF4-FFF2-40B4-BE49-F238E27FC236}">
              <a16:creationId xmlns:a16="http://schemas.microsoft.com/office/drawing/2014/main" xmlns="" id="{00000000-0008-0000-0600-00008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121</xdr:row>
      <xdr:rowOff>0</xdr:rowOff>
    </xdr:from>
    <xdr:to>
      <xdr:col>2</xdr:col>
      <xdr:colOff>666750</xdr:colOff>
      <xdr:row>123</xdr:row>
      <xdr:rowOff>95250</xdr:rowOff>
    </xdr:to>
    <xdr:pic>
      <xdr:nvPicPr>
        <xdr:cNvPr id="211083" name="Picture 7306">
          <a:extLst>
            <a:ext uri="{FF2B5EF4-FFF2-40B4-BE49-F238E27FC236}">
              <a16:creationId xmlns:a16="http://schemas.microsoft.com/office/drawing/2014/main" xmlns="" id="{00000000-0008-0000-0600-00008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341947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121</xdr:row>
      <xdr:rowOff>0</xdr:rowOff>
    </xdr:from>
    <xdr:to>
      <xdr:col>2</xdr:col>
      <xdr:colOff>638175</xdr:colOff>
      <xdr:row>124</xdr:row>
      <xdr:rowOff>76200</xdr:rowOff>
    </xdr:to>
    <xdr:pic>
      <xdr:nvPicPr>
        <xdr:cNvPr id="211084" name="Picture 7527">
          <a:extLst>
            <a:ext uri="{FF2B5EF4-FFF2-40B4-BE49-F238E27FC236}">
              <a16:creationId xmlns:a16="http://schemas.microsoft.com/office/drawing/2014/main" xmlns="" id="{00000000-0008-0000-0600-00008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34194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113</xdr:row>
      <xdr:rowOff>66675</xdr:rowOff>
    </xdr:from>
    <xdr:to>
      <xdr:col>2</xdr:col>
      <xdr:colOff>1209675</xdr:colOff>
      <xdr:row>114</xdr:row>
      <xdr:rowOff>285750</xdr:rowOff>
    </xdr:to>
    <xdr:pic>
      <xdr:nvPicPr>
        <xdr:cNvPr id="211085" name="Рисунок 36" descr="C:\Documents and Settings\u\Local Settings\Temporary Internet Files\Content.Word\IMG_5394s.jpg">
          <a:extLst>
            <a:ext uri="{FF2B5EF4-FFF2-40B4-BE49-F238E27FC236}">
              <a16:creationId xmlns:a16="http://schemas.microsoft.com/office/drawing/2014/main" xmlns="" id="{00000000-0008-0000-0600-00008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contrast="10000"/>
        </a:blip>
        <a:srcRect/>
        <a:stretch>
          <a:fillRect/>
        </a:stretch>
      </xdr:blipFill>
      <xdr:spPr bwMode="auto">
        <a:xfrm>
          <a:off x="4810125" y="30575250"/>
          <a:ext cx="714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111</xdr:row>
      <xdr:rowOff>57150</xdr:rowOff>
    </xdr:from>
    <xdr:to>
      <xdr:col>2</xdr:col>
      <xdr:colOff>1447800</xdr:colOff>
      <xdr:row>111</xdr:row>
      <xdr:rowOff>295275</xdr:rowOff>
    </xdr:to>
    <xdr:pic>
      <xdr:nvPicPr>
        <xdr:cNvPr id="211086" name="Рисунок 28" descr="C:\Documents and Settings\u\Local Settings\Temporary Internet Files\Content.Word\IMG_5248.jpg">
          <a:extLst>
            <a:ext uri="{FF2B5EF4-FFF2-40B4-BE49-F238E27FC236}">
              <a16:creationId xmlns:a16="http://schemas.microsoft.com/office/drawing/2014/main" xmlns="" id="{00000000-0008-0000-0600-00008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86275" y="29994225"/>
          <a:ext cx="12763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108</xdr:row>
      <xdr:rowOff>19050</xdr:rowOff>
    </xdr:from>
    <xdr:to>
      <xdr:col>2</xdr:col>
      <xdr:colOff>1200150</xdr:colOff>
      <xdr:row>108</xdr:row>
      <xdr:rowOff>619125</xdr:rowOff>
    </xdr:to>
    <xdr:pic>
      <xdr:nvPicPr>
        <xdr:cNvPr id="211087" name="Рисунок 62" descr="френч-пресс.jpg">
          <a:extLst>
            <a:ext uri="{FF2B5EF4-FFF2-40B4-BE49-F238E27FC236}">
              <a16:creationId xmlns:a16="http://schemas.microsoft.com/office/drawing/2014/main" xmlns="" id="{00000000-0008-0000-0600-00008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33925" y="28032075"/>
          <a:ext cx="7810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695325</xdr:colOff>
      <xdr:row>96</xdr:row>
      <xdr:rowOff>171450</xdr:rowOff>
    </xdr:from>
    <xdr:to>
      <xdr:col>2</xdr:col>
      <xdr:colOff>990600</xdr:colOff>
      <xdr:row>100</xdr:row>
      <xdr:rowOff>85725</xdr:rowOff>
    </xdr:to>
    <xdr:pic>
      <xdr:nvPicPr>
        <xdr:cNvPr id="211088" name="Рисунок 31" descr="C:\Documents and Settings\u\Рабочий стол\дозаторыjj\4141410.gif">
          <a:extLst>
            <a:ext uri="{FF2B5EF4-FFF2-40B4-BE49-F238E27FC236}">
              <a16:creationId xmlns:a16="http://schemas.microsoft.com/office/drawing/2014/main" xmlns="" id="{00000000-0008-0000-0600-00009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010150" y="23574375"/>
          <a:ext cx="295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97</xdr:row>
      <xdr:rowOff>19050</xdr:rowOff>
    </xdr:from>
    <xdr:to>
      <xdr:col>2</xdr:col>
      <xdr:colOff>714375</xdr:colOff>
      <xdr:row>100</xdr:row>
      <xdr:rowOff>161925</xdr:rowOff>
    </xdr:to>
    <xdr:pic>
      <xdr:nvPicPr>
        <xdr:cNvPr id="211089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xmlns="" id="{00000000-0008-0000-0600-00009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2362200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97</xdr:row>
      <xdr:rowOff>28575</xdr:rowOff>
    </xdr:from>
    <xdr:to>
      <xdr:col>2</xdr:col>
      <xdr:colOff>1228725</xdr:colOff>
      <xdr:row>100</xdr:row>
      <xdr:rowOff>152400</xdr:rowOff>
    </xdr:to>
    <xdr:pic>
      <xdr:nvPicPr>
        <xdr:cNvPr id="211090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xmlns="" id="{00000000-0008-0000-0600-00009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236315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84</xdr:row>
      <xdr:rowOff>171450</xdr:rowOff>
    </xdr:from>
    <xdr:to>
      <xdr:col>2</xdr:col>
      <xdr:colOff>1285875</xdr:colOff>
      <xdr:row>90</xdr:row>
      <xdr:rowOff>19050</xdr:rowOff>
    </xdr:to>
    <xdr:pic>
      <xdr:nvPicPr>
        <xdr:cNvPr id="211091" name="Рисунок 18" descr="3130311.gif">
          <a:extLst>
            <a:ext uri="{FF2B5EF4-FFF2-40B4-BE49-F238E27FC236}">
              <a16:creationId xmlns:a16="http://schemas.microsoft.com/office/drawing/2014/main" xmlns="" id="{00000000-0008-0000-0600-000093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00" y="18830925"/>
          <a:ext cx="8382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79</xdr:row>
      <xdr:rowOff>161925</xdr:rowOff>
    </xdr:from>
    <xdr:to>
      <xdr:col>2</xdr:col>
      <xdr:colOff>1209675</xdr:colOff>
      <xdr:row>84</xdr:row>
      <xdr:rowOff>9525</xdr:rowOff>
    </xdr:to>
    <xdr:pic>
      <xdr:nvPicPr>
        <xdr:cNvPr id="211092" name="Рисунок 21" descr="3020133.gif">
          <a:extLst>
            <a:ext uri="{FF2B5EF4-FFF2-40B4-BE49-F238E27FC236}">
              <a16:creationId xmlns:a16="http://schemas.microsoft.com/office/drawing/2014/main" xmlns="" id="{00000000-0008-0000-0600-000094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667250" y="1780222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94</xdr:row>
      <xdr:rowOff>47625</xdr:rowOff>
    </xdr:from>
    <xdr:to>
      <xdr:col>2</xdr:col>
      <xdr:colOff>1133475</xdr:colOff>
      <xdr:row>94</xdr:row>
      <xdr:rowOff>533400</xdr:rowOff>
    </xdr:to>
    <xdr:pic>
      <xdr:nvPicPr>
        <xdr:cNvPr id="211093" name="Рисунок 30" descr="1090217.gif">
          <a:extLst>
            <a:ext uri="{FF2B5EF4-FFF2-40B4-BE49-F238E27FC236}">
              <a16:creationId xmlns:a16="http://schemas.microsoft.com/office/drawing/2014/main" xmlns="" id="{00000000-0008-0000-0600-000095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914900" y="2269807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104</xdr:row>
      <xdr:rowOff>95250</xdr:rowOff>
    </xdr:from>
    <xdr:to>
      <xdr:col>2</xdr:col>
      <xdr:colOff>590550</xdr:colOff>
      <xdr:row>107</xdr:row>
      <xdr:rowOff>152400</xdr:rowOff>
    </xdr:to>
    <xdr:pic>
      <xdr:nvPicPr>
        <xdr:cNvPr id="211094" name="Рисунок 65" descr="питчер.png">
          <a:extLst>
            <a:ext uri="{FF2B5EF4-FFF2-40B4-BE49-F238E27FC236}">
              <a16:creationId xmlns:a16="http://schemas.microsoft.com/office/drawing/2014/main" xmlns="" id="{00000000-0008-0000-0600-000096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27308175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102</xdr:row>
      <xdr:rowOff>123825</xdr:rowOff>
    </xdr:from>
    <xdr:to>
      <xdr:col>2</xdr:col>
      <xdr:colOff>1343025</xdr:colOff>
      <xdr:row>102</xdr:row>
      <xdr:rowOff>771525</xdr:rowOff>
    </xdr:to>
    <xdr:pic>
      <xdr:nvPicPr>
        <xdr:cNvPr id="211095" name="Рисунок 23" descr="Медная в блистере 0,37л.jpg">
          <a:extLst>
            <a:ext uri="{FF2B5EF4-FFF2-40B4-BE49-F238E27FC236}">
              <a16:creationId xmlns:a16="http://schemas.microsoft.com/office/drawing/2014/main" xmlns="" id="{00000000-0008-0000-0600-000097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91075" y="24726900"/>
          <a:ext cx="8667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68</xdr:row>
      <xdr:rowOff>47625</xdr:rowOff>
    </xdr:from>
    <xdr:to>
      <xdr:col>2</xdr:col>
      <xdr:colOff>1371600</xdr:colOff>
      <xdr:row>68</xdr:row>
      <xdr:rowOff>885825</xdr:rowOff>
    </xdr:to>
    <xdr:pic>
      <xdr:nvPicPr>
        <xdr:cNvPr id="211096" name="Рисунок 112" descr="992_big.jpg">
          <a:extLst>
            <a:ext uri="{FF2B5EF4-FFF2-40B4-BE49-F238E27FC236}">
              <a16:creationId xmlns:a16="http://schemas.microsoft.com/office/drawing/2014/main" xmlns="" id="{00000000-0008-0000-0600-00009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81550" y="1062037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67</xdr:row>
      <xdr:rowOff>9525</xdr:rowOff>
    </xdr:from>
    <xdr:to>
      <xdr:col>2</xdr:col>
      <xdr:colOff>647700</xdr:colOff>
      <xdr:row>67</xdr:row>
      <xdr:rowOff>514350</xdr:rowOff>
    </xdr:to>
    <xdr:pic>
      <xdr:nvPicPr>
        <xdr:cNvPr id="211097" name="Рисунок 115" descr="696_big.jpg">
          <a:extLst>
            <a:ext uri="{FF2B5EF4-FFF2-40B4-BE49-F238E27FC236}">
              <a16:creationId xmlns:a16="http://schemas.microsoft.com/office/drawing/2014/main" xmlns="" id="{00000000-0008-0000-0600-000099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62525" y="9972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64</xdr:row>
      <xdr:rowOff>76200</xdr:rowOff>
    </xdr:from>
    <xdr:to>
      <xdr:col>2</xdr:col>
      <xdr:colOff>1047750</xdr:colOff>
      <xdr:row>64</xdr:row>
      <xdr:rowOff>704850</xdr:rowOff>
    </xdr:to>
    <xdr:pic>
      <xdr:nvPicPr>
        <xdr:cNvPr id="211098" name="Рисунок 118" descr="807_big.jpg">
          <a:extLst>
            <a:ext uri="{FF2B5EF4-FFF2-40B4-BE49-F238E27FC236}">
              <a16:creationId xmlns:a16="http://schemas.microsoft.com/office/drawing/2014/main" xmlns="" id="{00000000-0008-0000-0600-00009A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905375" y="7905750"/>
          <a:ext cx="457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103</xdr:row>
      <xdr:rowOff>28575</xdr:rowOff>
    </xdr:from>
    <xdr:to>
      <xdr:col>2</xdr:col>
      <xdr:colOff>1524000</xdr:colOff>
      <xdr:row>103</xdr:row>
      <xdr:rowOff>923925</xdr:rowOff>
    </xdr:to>
    <xdr:pic>
      <xdr:nvPicPr>
        <xdr:cNvPr id="211099" name="Рисунок 58" descr="35194463c1e6f8f57aeeb4dd2b7be5e4.jpg">
          <a:extLst>
            <a:ext uri="{FF2B5EF4-FFF2-40B4-BE49-F238E27FC236}">
              <a16:creationId xmlns:a16="http://schemas.microsoft.com/office/drawing/2014/main" xmlns="" id="{00000000-0008-0000-0600-00009B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610100" y="26298525"/>
          <a:ext cx="12287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66</xdr:row>
      <xdr:rowOff>19050</xdr:rowOff>
    </xdr:from>
    <xdr:to>
      <xdr:col>2</xdr:col>
      <xdr:colOff>1228725</xdr:colOff>
      <xdr:row>66</xdr:row>
      <xdr:rowOff>571500</xdr:rowOff>
    </xdr:to>
    <xdr:pic>
      <xdr:nvPicPr>
        <xdr:cNvPr id="211100" name="Рисунок 110" descr="9845a3048520891d94c39f90ffb4ccf7.jpeg">
          <a:extLst>
            <a:ext uri="{FF2B5EF4-FFF2-40B4-BE49-F238E27FC236}">
              <a16:creationId xmlns:a16="http://schemas.microsoft.com/office/drawing/2014/main" xmlns="" id="{00000000-0008-0000-0600-00009C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829175" y="9391650"/>
          <a:ext cx="714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65</xdr:row>
      <xdr:rowOff>57150</xdr:rowOff>
    </xdr:from>
    <xdr:to>
      <xdr:col>2</xdr:col>
      <xdr:colOff>1485900</xdr:colOff>
      <xdr:row>65</xdr:row>
      <xdr:rowOff>514350</xdr:rowOff>
    </xdr:to>
    <xdr:pic>
      <xdr:nvPicPr>
        <xdr:cNvPr id="211101" name="Рисунок 59" descr="e3ef11ad95f0f53267a4d62db280a6a2.jpeg">
          <a:extLst>
            <a:ext uri="{FF2B5EF4-FFF2-40B4-BE49-F238E27FC236}">
              <a16:creationId xmlns:a16="http://schemas.microsoft.com/office/drawing/2014/main" xmlns="" id="{00000000-0008-0000-0600-00009D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72000" y="8839200"/>
          <a:ext cx="12287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109</xdr:row>
      <xdr:rowOff>19050</xdr:rowOff>
    </xdr:from>
    <xdr:to>
      <xdr:col>2</xdr:col>
      <xdr:colOff>1238250</xdr:colOff>
      <xdr:row>109</xdr:row>
      <xdr:rowOff>800100</xdr:rowOff>
    </xdr:to>
    <xdr:pic>
      <xdr:nvPicPr>
        <xdr:cNvPr id="211102" name="Рисунок 61" descr="вьетнамский кофейник.jpg">
          <a:extLst>
            <a:ext uri="{FF2B5EF4-FFF2-40B4-BE49-F238E27FC236}">
              <a16:creationId xmlns:a16="http://schemas.microsoft.com/office/drawing/2014/main" xmlns="" id="{00000000-0008-0000-0600-00009E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810125" y="28679775"/>
          <a:ext cx="742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75</xdr:row>
      <xdr:rowOff>38100</xdr:rowOff>
    </xdr:from>
    <xdr:to>
      <xdr:col>2</xdr:col>
      <xdr:colOff>1114425</xdr:colOff>
      <xdr:row>75</xdr:row>
      <xdr:rowOff>561975</xdr:rowOff>
    </xdr:to>
    <xdr:pic>
      <xdr:nvPicPr>
        <xdr:cNvPr id="211104" name="Picture 1025" descr="&amp;Vcy;&amp;ocy;&amp;rcy;&amp;ocy;&amp;ncy;&amp;kcy;&amp;acy; Hario VD-01R">
          <a:extLst>
            <a:ext uri="{FF2B5EF4-FFF2-40B4-BE49-F238E27FC236}">
              <a16:creationId xmlns:a16="http://schemas.microsoft.com/office/drawing/2014/main" xmlns="" id="{00000000-0008-0000-0600-0000A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943475" y="15325725"/>
          <a:ext cx="4857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77</xdr:row>
      <xdr:rowOff>38100</xdr:rowOff>
    </xdr:from>
    <xdr:to>
      <xdr:col>2</xdr:col>
      <xdr:colOff>1114425</xdr:colOff>
      <xdr:row>77</xdr:row>
      <xdr:rowOff>638175</xdr:rowOff>
    </xdr:to>
    <xdr:pic>
      <xdr:nvPicPr>
        <xdr:cNvPr id="211105" name="Picture 1078" descr="&amp;Bcy;&amp;ucy;&amp;mcy;&amp;acy;&amp;zhcy;&amp;ncy;&amp;ycy;&amp;jcy; &amp;fcy;&amp;icy;&amp;lcy;&amp;softcy;&amp;tcy;&amp;rcy; Hario VCF-02-100W">
          <a:extLst>
            <a:ext uri="{FF2B5EF4-FFF2-40B4-BE49-F238E27FC236}">
              <a16:creationId xmlns:a16="http://schemas.microsoft.com/office/drawing/2014/main" xmlns="" id="{00000000-0008-0000-0600-0000A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905375" y="16773525"/>
          <a:ext cx="523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76</xdr:row>
      <xdr:rowOff>47625</xdr:rowOff>
    </xdr:from>
    <xdr:to>
      <xdr:col>2</xdr:col>
      <xdr:colOff>1238250</xdr:colOff>
      <xdr:row>76</xdr:row>
      <xdr:rowOff>800100</xdr:rowOff>
    </xdr:to>
    <xdr:pic>
      <xdr:nvPicPr>
        <xdr:cNvPr id="211106" name="Picture 1079" descr="&amp;Kcy;&amp;ocy;&amp;fcy;&amp;iecy;&amp;vcy;&amp;acy;&amp;rcy;&amp;kcy;&amp;acy; &amp;dcy;&amp;iecy;&amp;kcy;&amp;acy;&amp;ncy;&amp;tcy;&amp;iecy;&amp;rcy; Hario VDD-02B">
          <a:extLst>
            <a:ext uri="{FF2B5EF4-FFF2-40B4-BE49-F238E27FC236}">
              <a16:creationId xmlns:a16="http://schemas.microsoft.com/office/drawing/2014/main" xmlns="" id="{00000000-0008-0000-0600-0000A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00600" y="159162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69</xdr:row>
      <xdr:rowOff>38100</xdr:rowOff>
    </xdr:from>
    <xdr:to>
      <xdr:col>2</xdr:col>
      <xdr:colOff>1400175</xdr:colOff>
      <xdr:row>69</xdr:row>
      <xdr:rowOff>914400</xdr:rowOff>
    </xdr:to>
    <xdr:pic>
      <xdr:nvPicPr>
        <xdr:cNvPr id="211107" name="Picture 1422">
          <a:extLst>
            <a:ext uri="{FF2B5EF4-FFF2-40B4-BE49-F238E27FC236}">
              <a16:creationId xmlns:a16="http://schemas.microsoft.com/office/drawing/2014/main" xmlns="" id="{00000000-0008-0000-0600-0000A3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848225" y="11525250"/>
          <a:ext cx="866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71</xdr:row>
      <xdr:rowOff>19050</xdr:rowOff>
    </xdr:from>
    <xdr:to>
      <xdr:col>2</xdr:col>
      <xdr:colOff>1152525</xdr:colOff>
      <xdr:row>71</xdr:row>
      <xdr:rowOff>723900</xdr:rowOff>
    </xdr:to>
    <xdr:pic>
      <xdr:nvPicPr>
        <xdr:cNvPr id="211108" name="Picture 1445">
          <a:extLst>
            <a:ext uri="{FF2B5EF4-FFF2-40B4-BE49-F238E27FC236}">
              <a16:creationId xmlns:a16="http://schemas.microsoft.com/office/drawing/2014/main" xmlns="" id="{00000000-0008-0000-0600-0000A4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81550" y="13125450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93</xdr:row>
      <xdr:rowOff>47625</xdr:rowOff>
    </xdr:from>
    <xdr:to>
      <xdr:col>2</xdr:col>
      <xdr:colOff>628650</xdr:colOff>
      <xdr:row>93</xdr:row>
      <xdr:rowOff>638175</xdr:rowOff>
    </xdr:to>
    <xdr:pic>
      <xdr:nvPicPr>
        <xdr:cNvPr id="211109" name="Picture 6865">
          <a:extLst>
            <a:ext uri="{FF2B5EF4-FFF2-40B4-BE49-F238E27FC236}">
              <a16:creationId xmlns:a16="http://schemas.microsoft.com/office/drawing/2014/main" xmlns="" id="{00000000-0008-0000-0600-0000A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21431250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92</xdr:row>
      <xdr:rowOff>57150</xdr:rowOff>
    </xdr:from>
    <xdr:to>
      <xdr:col>2</xdr:col>
      <xdr:colOff>638175</xdr:colOff>
      <xdr:row>93</xdr:row>
      <xdr:rowOff>0</xdr:rowOff>
    </xdr:to>
    <xdr:pic>
      <xdr:nvPicPr>
        <xdr:cNvPr id="211110" name="Picture 7304">
          <a:extLst>
            <a:ext uri="{FF2B5EF4-FFF2-40B4-BE49-F238E27FC236}">
              <a16:creationId xmlns:a16="http://schemas.microsoft.com/office/drawing/2014/main" xmlns="" id="{00000000-0008-0000-0600-0000A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208788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94</xdr:row>
      <xdr:rowOff>0</xdr:rowOff>
    </xdr:from>
    <xdr:to>
      <xdr:col>2</xdr:col>
      <xdr:colOff>666750</xdr:colOff>
      <xdr:row>94</xdr:row>
      <xdr:rowOff>495300</xdr:rowOff>
    </xdr:to>
    <xdr:pic>
      <xdr:nvPicPr>
        <xdr:cNvPr id="211111" name="Picture 7306">
          <a:extLst>
            <a:ext uri="{FF2B5EF4-FFF2-40B4-BE49-F238E27FC236}">
              <a16:creationId xmlns:a16="http://schemas.microsoft.com/office/drawing/2014/main" xmlns="" id="{00000000-0008-0000-0600-0000A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22126575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91</xdr:row>
      <xdr:rowOff>47625</xdr:rowOff>
    </xdr:from>
    <xdr:to>
      <xdr:col>2</xdr:col>
      <xdr:colOff>638175</xdr:colOff>
      <xdr:row>91</xdr:row>
      <xdr:rowOff>676275</xdr:rowOff>
    </xdr:to>
    <xdr:pic>
      <xdr:nvPicPr>
        <xdr:cNvPr id="211112" name="Picture 7527">
          <a:extLst>
            <a:ext uri="{FF2B5EF4-FFF2-40B4-BE49-F238E27FC236}">
              <a16:creationId xmlns:a16="http://schemas.microsoft.com/office/drawing/2014/main" xmlns="" id="{00000000-0008-0000-0600-0000A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20145375"/>
          <a:ext cx="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73</xdr:row>
      <xdr:rowOff>28575</xdr:rowOff>
    </xdr:from>
    <xdr:to>
      <xdr:col>2</xdr:col>
      <xdr:colOff>1266825</xdr:colOff>
      <xdr:row>73</xdr:row>
      <xdr:rowOff>762000</xdr:rowOff>
    </xdr:to>
    <xdr:pic>
      <xdr:nvPicPr>
        <xdr:cNvPr id="211113" name="Picture 9866">
          <a:extLst>
            <a:ext uri="{FF2B5EF4-FFF2-40B4-BE49-F238E27FC236}">
              <a16:creationId xmlns:a16="http://schemas.microsoft.com/office/drawing/2014/main" xmlns="" id="{00000000-0008-0000-0600-0000A9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905375" y="14097000"/>
          <a:ext cx="6762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70</xdr:row>
      <xdr:rowOff>19050</xdr:rowOff>
    </xdr:from>
    <xdr:to>
      <xdr:col>2</xdr:col>
      <xdr:colOff>1466850</xdr:colOff>
      <xdr:row>70</xdr:row>
      <xdr:rowOff>666750</xdr:rowOff>
    </xdr:to>
    <xdr:pic>
      <xdr:nvPicPr>
        <xdr:cNvPr id="211114" name="Picture 9792">
          <a:extLst>
            <a:ext uri="{FF2B5EF4-FFF2-40B4-BE49-F238E27FC236}">
              <a16:creationId xmlns:a16="http://schemas.microsoft.com/office/drawing/2014/main" xmlns="" id="{00000000-0008-0000-0600-0000A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800600" y="12449175"/>
          <a:ext cx="9810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91</xdr:row>
      <xdr:rowOff>19050</xdr:rowOff>
    </xdr:from>
    <xdr:to>
      <xdr:col>2</xdr:col>
      <xdr:colOff>1123950</xdr:colOff>
      <xdr:row>91</xdr:row>
      <xdr:rowOff>647700</xdr:rowOff>
    </xdr:to>
    <xdr:pic>
      <xdr:nvPicPr>
        <xdr:cNvPr id="211115" name="Picture 7527">
          <a:extLst>
            <a:ext uri="{FF2B5EF4-FFF2-40B4-BE49-F238E27FC236}">
              <a16:creationId xmlns:a16="http://schemas.microsoft.com/office/drawing/2014/main" xmlns="" id="{00000000-0008-0000-0600-0000A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019675" y="20116800"/>
          <a:ext cx="419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92</xdr:row>
      <xdr:rowOff>28575</xdr:rowOff>
    </xdr:from>
    <xdr:to>
      <xdr:col>2</xdr:col>
      <xdr:colOff>1114425</xdr:colOff>
      <xdr:row>92</xdr:row>
      <xdr:rowOff>533400</xdr:rowOff>
    </xdr:to>
    <xdr:pic>
      <xdr:nvPicPr>
        <xdr:cNvPr id="211116" name="Picture 7304">
          <a:extLst>
            <a:ext uri="{FF2B5EF4-FFF2-40B4-BE49-F238E27FC236}">
              <a16:creationId xmlns:a16="http://schemas.microsoft.com/office/drawing/2014/main" xmlns="" id="{00000000-0008-0000-0600-0000A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029200" y="20850225"/>
          <a:ext cx="4000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742950</xdr:colOff>
      <xdr:row>93</xdr:row>
      <xdr:rowOff>47625</xdr:rowOff>
    </xdr:from>
    <xdr:to>
      <xdr:col>2</xdr:col>
      <xdr:colOff>1171575</xdr:colOff>
      <xdr:row>93</xdr:row>
      <xdr:rowOff>638175</xdr:rowOff>
    </xdr:to>
    <xdr:pic>
      <xdr:nvPicPr>
        <xdr:cNvPr id="211117" name="Picture 6865">
          <a:extLst>
            <a:ext uri="{FF2B5EF4-FFF2-40B4-BE49-F238E27FC236}">
              <a16:creationId xmlns:a16="http://schemas.microsoft.com/office/drawing/2014/main" xmlns="" id="{00000000-0008-0000-0600-0000A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057775" y="21431250"/>
          <a:ext cx="4286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2</xdr:row>
      <xdr:rowOff>28575</xdr:rowOff>
    </xdr:from>
    <xdr:to>
      <xdr:col>1</xdr:col>
      <xdr:colOff>2895600</xdr:colOff>
      <xdr:row>4</xdr:row>
      <xdr:rowOff>180975</xdr:rowOff>
    </xdr:to>
    <xdr:pic>
      <xdr:nvPicPr>
        <xdr:cNvPr id="211119" name="Рисунок 5" descr="kofe_log.png">
          <a:extLst>
            <a:ext uri="{FF2B5EF4-FFF2-40B4-BE49-F238E27FC236}">
              <a16:creationId xmlns:a16="http://schemas.microsoft.com/office/drawing/2014/main" xmlns="" id="{00000000-0008-0000-0600-0000A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638300" y="428625"/>
          <a:ext cx="1485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104</xdr:row>
      <xdr:rowOff>47625</xdr:rowOff>
    </xdr:from>
    <xdr:to>
      <xdr:col>2</xdr:col>
      <xdr:colOff>1362075</xdr:colOff>
      <xdr:row>107</xdr:row>
      <xdr:rowOff>152400</xdr:rowOff>
    </xdr:to>
    <xdr:pic>
      <xdr:nvPicPr>
        <xdr:cNvPr id="211121" name="Picture 18325">
          <a:extLst>
            <a:ext uri="{FF2B5EF4-FFF2-40B4-BE49-F238E27FC236}">
              <a16:creationId xmlns:a16="http://schemas.microsoft.com/office/drawing/2014/main" xmlns="" id="{00000000-0008-0000-0600-0000B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943475" y="27260550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hyperlink" Target="https://disk.yandex.ru/i/NgVCOrsFZkruwQ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disk.yandex.ru/i/drqm2PVhZRRGHw" TargetMode="External"/><Relationship Id="rId4" Type="http://schemas.openxmlformats.org/officeDocument/2006/relationships/hyperlink" Target="https://disk.yandex.ru/i/Fk8siUW99GtQHA" TargetMode="External"/><Relationship Id="rId9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K109"/>
  <sheetViews>
    <sheetView tabSelected="1" topLeftCell="A39" zoomScale="85" zoomScaleNormal="85" workbookViewId="0">
      <selection activeCell="N78" sqref="N78"/>
    </sheetView>
  </sheetViews>
  <sheetFormatPr defaultColWidth="8.85546875" defaultRowHeight="15"/>
  <cols>
    <col min="1" max="1" width="1.7109375" customWidth="1"/>
    <col min="2" max="2" width="53.28515625" style="5" customWidth="1"/>
    <col min="3" max="3" width="9.140625" style="6" hidden="1" customWidth="1"/>
    <col min="4" max="4" width="10.7109375" style="6" customWidth="1"/>
    <col min="5" max="5" width="10" style="6" customWidth="1"/>
    <col min="6" max="6" width="9.140625" style="6" customWidth="1"/>
    <col min="7" max="7" width="10.7109375" style="6" customWidth="1"/>
    <col min="8" max="9" width="11.7109375" style="6" customWidth="1"/>
    <col min="10" max="10" width="11.140625" customWidth="1"/>
    <col min="11" max="11" width="10.5703125" customWidth="1"/>
  </cols>
  <sheetData>
    <row r="1" spans="1:11">
      <c r="B1" s="75"/>
      <c r="C1" s="76"/>
      <c r="D1" s="77" t="s">
        <v>97</v>
      </c>
      <c r="E1" s="77"/>
      <c r="F1" s="78"/>
      <c r="G1" s="78"/>
      <c r="H1" s="79"/>
      <c r="I1" s="79"/>
      <c r="J1" s="80"/>
    </row>
    <row r="2" spans="1:11">
      <c r="B2" s="75"/>
      <c r="C2" s="76"/>
      <c r="D2" s="80" t="s">
        <v>99</v>
      </c>
      <c r="E2" s="80"/>
      <c r="F2" s="79"/>
      <c r="G2" s="79"/>
      <c r="H2" s="79"/>
      <c r="I2" s="79"/>
      <c r="J2" s="80"/>
    </row>
    <row r="3" spans="1:11" ht="14.45" customHeight="1">
      <c r="B3" s="81"/>
      <c r="C3" s="76"/>
      <c r="D3" s="80" t="s">
        <v>298</v>
      </c>
      <c r="E3" s="80"/>
      <c r="F3" s="79"/>
      <c r="G3" s="79"/>
      <c r="H3" s="79"/>
      <c r="I3" s="79"/>
      <c r="J3" s="80"/>
    </row>
    <row r="4" spans="1:11" ht="12" customHeight="1">
      <c r="B4" s="81" t="s">
        <v>98</v>
      </c>
      <c r="C4" s="76"/>
      <c r="D4" s="79" t="s">
        <v>100</v>
      </c>
      <c r="E4" s="79"/>
      <c r="F4" s="79"/>
      <c r="G4" s="79"/>
      <c r="H4" s="79"/>
      <c r="I4" s="79"/>
      <c r="J4" s="80"/>
    </row>
    <row r="5" spans="1:11" ht="16.149999999999999" customHeight="1">
      <c r="B5" s="82"/>
      <c r="C5" s="76"/>
      <c r="D5" s="126" t="s">
        <v>297</v>
      </c>
      <c r="E5" s="126"/>
      <c r="F5" s="79"/>
      <c r="G5" s="79"/>
      <c r="H5" s="79"/>
      <c r="I5" s="79"/>
      <c r="J5" s="80"/>
    </row>
    <row r="6" spans="1:11">
      <c r="B6" s="75"/>
      <c r="C6" s="76"/>
      <c r="D6" s="79" t="s">
        <v>299</v>
      </c>
      <c r="E6" s="79"/>
      <c r="F6" s="79"/>
      <c r="G6" s="79"/>
      <c r="H6" s="79"/>
      <c r="I6" s="79"/>
      <c r="J6" s="80"/>
    </row>
    <row r="7" spans="1:11" s="11" customFormat="1" ht="18.600000000000001" customHeight="1">
      <c r="A7" s="11" t="s">
        <v>37</v>
      </c>
      <c r="B7" s="8"/>
      <c r="C7" s="10"/>
      <c r="D7" s="10"/>
      <c r="E7" s="10"/>
      <c r="F7" s="10"/>
      <c r="G7" s="10"/>
      <c r="H7" s="10"/>
      <c r="I7" s="10"/>
    </row>
    <row r="8" spans="1:11" ht="11.45" customHeight="1">
      <c r="B8" s="88" t="s">
        <v>58</v>
      </c>
      <c r="C8" s="10"/>
      <c r="D8" s="10"/>
      <c r="E8" s="10"/>
      <c r="F8" s="10"/>
      <c r="G8" s="10"/>
      <c r="H8" s="10"/>
      <c r="I8" s="10"/>
    </row>
    <row r="9" spans="1:11" ht="31.9" customHeight="1" thickBot="1">
      <c r="B9" s="249" t="s">
        <v>93</v>
      </c>
      <c r="C9" s="250"/>
      <c r="D9" s="250"/>
      <c r="E9" s="250"/>
      <c r="F9" s="250"/>
      <c r="G9" s="250"/>
      <c r="H9" s="250"/>
      <c r="I9" s="250"/>
      <c r="J9" s="251"/>
    </row>
    <row r="10" spans="1:11" ht="15" customHeight="1">
      <c r="B10" s="183"/>
      <c r="C10" s="181"/>
      <c r="D10" s="183"/>
      <c r="E10" s="186"/>
      <c r="F10" s="254" t="s">
        <v>383</v>
      </c>
      <c r="G10" s="255"/>
      <c r="H10" s="255"/>
      <c r="I10" s="255"/>
      <c r="J10" s="256"/>
      <c r="K10" s="188"/>
    </row>
    <row r="11" spans="1:11" ht="60.75" customHeight="1" thickBot="1">
      <c r="B11" s="184"/>
      <c r="C11" s="185"/>
      <c r="D11" s="185" t="s">
        <v>386</v>
      </c>
      <c r="E11" s="187" t="s">
        <v>384</v>
      </c>
      <c r="F11" s="190" t="s">
        <v>382</v>
      </c>
      <c r="G11" s="191" t="s">
        <v>374</v>
      </c>
      <c r="H11" s="192" t="s">
        <v>377</v>
      </c>
      <c r="I11" s="191" t="s">
        <v>375</v>
      </c>
      <c r="J11" s="193" t="s">
        <v>376</v>
      </c>
      <c r="K11" s="189" t="s">
        <v>385</v>
      </c>
    </row>
    <row r="12" spans="1:11" ht="18.600000000000001" customHeight="1">
      <c r="B12" s="9" t="s">
        <v>89</v>
      </c>
    </row>
    <row r="13" spans="1:11" ht="19.5" customHeight="1">
      <c r="B13" s="89" t="s">
        <v>73</v>
      </c>
      <c r="C13" s="60"/>
      <c r="D13" s="167">
        <v>1848</v>
      </c>
      <c r="E13" s="167">
        <f>D13/2+15</f>
        <v>939</v>
      </c>
      <c r="F13" s="62"/>
      <c r="G13" s="62"/>
      <c r="H13" s="173">
        <f>(F13*D13+G13*E13)+((I13*D13+J13*E13))</f>
        <v>0</v>
      </c>
      <c r="I13" s="62"/>
      <c r="J13" s="62"/>
      <c r="K13" s="63"/>
    </row>
    <row r="14" spans="1:11" ht="18" customHeight="1">
      <c r="B14" s="89" t="s">
        <v>409</v>
      </c>
      <c r="C14" s="64"/>
      <c r="D14" s="167">
        <v>1827</v>
      </c>
      <c r="E14" s="167">
        <f t="shared" ref="E14:E75" si="0">D14/2+15</f>
        <v>928.5</v>
      </c>
      <c r="F14" s="62"/>
      <c r="G14" s="62"/>
      <c r="H14" s="173">
        <f t="shared" ref="H14:H75" si="1">(F14*D14+G14*E14)+((I14*D14+J14*E14))</f>
        <v>0</v>
      </c>
      <c r="I14" s="62"/>
      <c r="J14" s="62"/>
      <c r="K14" s="63"/>
    </row>
    <row r="15" spans="1:11" ht="18.75" customHeight="1">
      <c r="B15" s="89" t="s">
        <v>76</v>
      </c>
      <c r="C15" s="64"/>
      <c r="D15" s="167">
        <v>1692</v>
      </c>
      <c r="E15" s="167">
        <f t="shared" si="0"/>
        <v>861</v>
      </c>
      <c r="F15" s="62"/>
      <c r="G15" s="62"/>
      <c r="H15" s="173">
        <f t="shared" si="1"/>
        <v>0</v>
      </c>
      <c r="I15" s="62"/>
      <c r="J15" s="62"/>
      <c r="K15" s="63"/>
    </row>
    <row r="16" spans="1:11" ht="16.5" customHeight="1">
      <c r="B16" s="65" t="s">
        <v>74</v>
      </c>
      <c r="C16" s="64"/>
      <c r="D16" s="167">
        <v>1442</v>
      </c>
      <c r="E16" s="167">
        <f t="shared" si="0"/>
        <v>736</v>
      </c>
      <c r="F16" s="62"/>
      <c r="G16" s="62"/>
      <c r="H16" s="173">
        <f t="shared" si="1"/>
        <v>0</v>
      </c>
      <c r="I16" s="62"/>
      <c r="J16" s="62"/>
      <c r="K16" s="63"/>
    </row>
    <row r="17" spans="2:11" ht="18.75" customHeight="1">
      <c r="B17" s="89" t="s">
        <v>78</v>
      </c>
      <c r="C17" s="66"/>
      <c r="D17" s="167">
        <v>1581</v>
      </c>
      <c r="E17" s="167">
        <f t="shared" si="0"/>
        <v>805.5</v>
      </c>
      <c r="F17" s="62"/>
      <c r="G17" s="62"/>
      <c r="H17" s="173">
        <f t="shared" si="1"/>
        <v>0</v>
      </c>
      <c r="I17" s="62"/>
      <c r="J17" s="62"/>
      <c r="K17" s="63"/>
    </row>
    <row r="18" spans="2:11" ht="18" customHeight="1">
      <c r="B18" s="65" t="s">
        <v>79</v>
      </c>
      <c r="C18" s="66"/>
      <c r="D18" s="167">
        <v>1741</v>
      </c>
      <c r="E18" s="167">
        <f t="shared" si="0"/>
        <v>885.5</v>
      </c>
      <c r="F18" s="62"/>
      <c r="G18" s="62"/>
      <c r="H18" s="173">
        <f t="shared" si="1"/>
        <v>0</v>
      </c>
      <c r="I18" s="62"/>
      <c r="J18" s="62"/>
      <c r="K18" s="63"/>
    </row>
    <row r="19" spans="2:11" ht="17.25" customHeight="1">
      <c r="B19" s="65" t="s">
        <v>75</v>
      </c>
      <c r="C19" s="64"/>
      <c r="D19" s="167">
        <v>1408</v>
      </c>
      <c r="E19" s="167">
        <f t="shared" si="0"/>
        <v>719</v>
      </c>
      <c r="F19" s="62"/>
      <c r="G19" s="62"/>
      <c r="H19" s="173">
        <f t="shared" si="1"/>
        <v>0</v>
      </c>
      <c r="I19" s="62"/>
      <c r="J19" s="62"/>
      <c r="K19" s="63"/>
    </row>
    <row r="20" spans="2:11" ht="15.75" customHeight="1">
      <c r="B20" s="65" t="s">
        <v>77</v>
      </c>
      <c r="C20" s="64"/>
      <c r="D20" s="167">
        <v>1244</v>
      </c>
      <c r="E20" s="167">
        <f t="shared" si="0"/>
        <v>637</v>
      </c>
      <c r="F20" s="62"/>
      <c r="G20" s="62"/>
      <c r="H20" s="173">
        <f t="shared" si="1"/>
        <v>0</v>
      </c>
      <c r="I20" s="62"/>
      <c r="J20" s="62"/>
      <c r="K20" s="63"/>
    </row>
    <row r="21" spans="2:11" ht="15.75" customHeight="1">
      <c r="B21" s="65" t="s">
        <v>255</v>
      </c>
      <c r="C21" s="64"/>
      <c r="D21" s="167">
        <v>1686</v>
      </c>
      <c r="E21" s="167">
        <f t="shared" si="0"/>
        <v>858</v>
      </c>
      <c r="F21" s="62"/>
      <c r="G21" s="62"/>
      <c r="H21" s="173">
        <f t="shared" si="1"/>
        <v>0</v>
      </c>
      <c r="I21" s="62"/>
      <c r="J21" s="62"/>
      <c r="K21" s="63"/>
    </row>
    <row r="22" spans="2:11" ht="18.600000000000001" customHeight="1">
      <c r="B22" s="9" t="s">
        <v>90</v>
      </c>
      <c r="E22" s="167"/>
      <c r="F22" s="21"/>
      <c r="G22" s="21"/>
      <c r="H22" s="174"/>
      <c r="I22" s="22"/>
    </row>
    <row r="23" spans="2:11" ht="18" customHeight="1">
      <c r="B23" s="65" t="s">
        <v>415</v>
      </c>
      <c r="C23" s="66"/>
      <c r="D23" s="167">
        <v>1423</v>
      </c>
      <c r="E23" s="167">
        <f t="shared" si="0"/>
        <v>726.5</v>
      </c>
      <c r="F23" s="62"/>
      <c r="G23" s="62"/>
      <c r="H23" s="173">
        <f t="shared" si="1"/>
        <v>0</v>
      </c>
      <c r="I23" s="62"/>
      <c r="J23" s="62"/>
      <c r="K23" s="63"/>
    </row>
    <row r="24" spans="2:11" ht="18" customHeight="1">
      <c r="B24" s="65" t="s">
        <v>81</v>
      </c>
      <c r="C24" s="66"/>
      <c r="D24" s="167">
        <v>1234</v>
      </c>
      <c r="E24" s="167">
        <f t="shared" si="0"/>
        <v>632</v>
      </c>
      <c r="F24" s="62"/>
      <c r="G24" s="62"/>
      <c r="H24" s="173">
        <f t="shared" si="1"/>
        <v>0</v>
      </c>
      <c r="I24" s="62"/>
      <c r="J24" s="62"/>
      <c r="K24" s="63"/>
    </row>
    <row r="25" spans="2:11" ht="18" customHeight="1">
      <c r="B25" s="89" t="s">
        <v>82</v>
      </c>
      <c r="C25" s="66"/>
      <c r="D25" s="167">
        <v>1340</v>
      </c>
      <c r="E25" s="167">
        <f t="shared" si="0"/>
        <v>685</v>
      </c>
      <c r="F25" s="62"/>
      <c r="G25" s="62"/>
      <c r="H25" s="173">
        <f t="shared" si="1"/>
        <v>0</v>
      </c>
      <c r="I25" s="62"/>
      <c r="J25" s="62"/>
      <c r="K25" s="63"/>
    </row>
    <row r="26" spans="2:11" ht="18" customHeight="1">
      <c r="B26" s="89" t="s">
        <v>83</v>
      </c>
      <c r="C26" s="66"/>
      <c r="D26" s="167">
        <v>1402</v>
      </c>
      <c r="E26" s="167">
        <f t="shared" si="0"/>
        <v>716</v>
      </c>
      <c r="F26" s="62"/>
      <c r="G26" s="62"/>
      <c r="H26" s="173">
        <f t="shared" si="1"/>
        <v>0</v>
      </c>
      <c r="I26" s="62"/>
      <c r="J26" s="62"/>
      <c r="K26" s="63"/>
    </row>
    <row r="27" spans="2:11" ht="18" customHeight="1">
      <c r="B27" s="65" t="s">
        <v>84</v>
      </c>
      <c r="C27" s="66"/>
      <c r="D27" s="167">
        <v>1339</v>
      </c>
      <c r="E27" s="167">
        <f t="shared" si="0"/>
        <v>684.5</v>
      </c>
      <c r="F27" s="62"/>
      <c r="G27" s="62"/>
      <c r="H27" s="173">
        <f t="shared" si="1"/>
        <v>0</v>
      </c>
      <c r="I27" s="62"/>
      <c r="J27" s="62"/>
      <c r="K27" s="63"/>
    </row>
    <row r="28" spans="2:11" ht="18" customHeight="1">
      <c r="B28" s="65" t="s">
        <v>85</v>
      </c>
      <c r="C28" s="66"/>
      <c r="D28" s="167">
        <v>1370</v>
      </c>
      <c r="E28" s="167">
        <f t="shared" si="0"/>
        <v>700</v>
      </c>
      <c r="F28" s="62"/>
      <c r="G28" s="62"/>
      <c r="H28" s="173">
        <f t="shared" si="1"/>
        <v>0</v>
      </c>
      <c r="I28" s="62"/>
      <c r="J28" s="62"/>
      <c r="K28" s="63"/>
    </row>
    <row r="29" spans="2:11" ht="18" customHeight="1">
      <c r="B29" s="65" t="s">
        <v>86</v>
      </c>
      <c r="C29" s="66"/>
      <c r="D29" s="167">
        <v>1402</v>
      </c>
      <c r="E29" s="167">
        <f t="shared" si="0"/>
        <v>716</v>
      </c>
      <c r="F29" s="62"/>
      <c r="G29" s="62"/>
      <c r="H29" s="173">
        <f t="shared" si="1"/>
        <v>0</v>
      </c>
      <c r="I29" s="62"/>
      <c r="J29" s="62"/>
      <c r="K29" s="63"/>
    </row>
    <row r="30" spans="2:11" ht="18" customHeight="1">
      <c r="B30" s="65" t="s">
        <v>88</v>
      </c>
      <c r="C30" s="66"/>
      <c r="D30" s="167">
        <v>1212</v>
      </c>
      <c r="E30" s="167">
        <f t="shared" si="0"/>
        <v>621</v>
      </c>
      <c r="F30" s="62"/>
      <c r="G30" s="62"/>
      <c r="H30" s="173">
        <f t="shared" si="1"/>
        <v>0</v>
      </c>
      <c r="I30" s="62"/>
      <c r="J30" s="62"/>
      <c r="K30" s="63"/>
    </row>
    <row r="31" spans="2:11" ht="18" customHeight="1">
      <c r="B31" s="65" t="s">
        <v>87</v>
      </c>
      <c r="C31" s="66"/>
      <c r="D31" s="156">
        <v>1212</v>
      </c>
      <c r="E31" s="167">
        <f t="shared" si="0"/>
        <v>621</v>
      </c>
      <c r="F31" s="62"/>
      <c r="G31" s="62"/>
      <c r="H31" s="173">
        <f t="shared" si="1"/>
        <v>0</v>
      </c>
      <c r="I31" s="62"/>
      <c r="J31" s="62"/>
      <c r="K31" s="63"/>
    </row>
    <row r="32" spans="2:11" ht="18" customHeight="1">
      <c r="B32" s="9" t="s">
        <v>42</v>
      </c>
      <c r="C32" s="9"/>
      <c r="D32" s="9"/>
      <c r="E32" s="167"/>
      <c r="F32" s="21"/>
      <c r="G32" s="21"/>
      <c r="H32" s="174"/>
      <c r="I32" s="22"/>
    </row>
    <row r="33" spans="2:11" ht="17.25" customHeight="1">
      <c r="B33" s="65" t="s">
        <v>92</v>
      </c>
      <c r="C33" s="67"/>
      <c r="D33" s="156">
        <v>3401</v>
      </c>
      <c r="E33" s="167">
        <f t="shared" si="0"/>
        <v>1715.5</v>
      </c>
      <c r="F33" s="62"/>
      <c r="G33" s="62"/>
      <c r="H33" s="173">
        <f t="shared" si="1"/>
        <v>0</v>
      </c>
      <c r="I33" s="62"/>
      <c r="J33" s="62"/>
      <c r="K33" s="63"/>
    </row>
    <row r="34" spans="2:11">
      <c r="B34" s="65" t="s">
        <v>30</v>
      </c>
      <c r="C34" s="68"/>
      <c r="D34" s="156">
        <v>13760</v>
      </c>
      <c r="E34" s="167">
        <f t="shared" si="0"/>
        <v>6895</v>
      </c>
      <c r="F34" s="62"/>
      <c r="G34" s="62"/>
      <c r="H34" s="173">
        <f t="shared" si="1"/>
        <v>0</v>
      </c>
      <c r="I34" s="62"/>
      <c r="J34" s="62"/>
      <c r="K34" s="63"/>
    </row>
    <row r="35" spans="2:11" ht="17.25" hidden="1" customHeight="1">
      <c r="B35" s="89" t="s">
        <v>269</v>
      </c>
      <c r="C35" s="68"/>
      <c r="D35" s="156"/>
      <c r="E35" s="167">
        <f t="shared" si="0"/>
        <v>15</v>
      </c>
      <c r="F35" s="62"/>
      <c r="G35" s="62"/>
      <c r="H35" s="173">
        <f t="shared" si="1"/>
        <v>0</v>
      </c>
      <c r="I35" s="62"/>
      <c r="J35" s="62"/>
      <c r="K35" s="63"/>
    </row>
    <row r="36" spans="2:11" ht="17.25" hidden="1" customHeight="1">
      <c r="B36" s="65" t="s">
        <v>268</v>
      </c>
      <c r="C36" s="69"/>
      <c r="D36" s="156"/>
      <c r="E36" s="167">
        <f t="shared" si="0"/>
        <v>15</v>
      </c>
      <c r="F36" s="62"/>
      <c r="G36" s="62"/>
      <c r="H36" s="173">
        <f t="shared" si="1"/>
        <v>0</v>
      </c>
      <c r="I36" s="62"/>
      <c r="J36" s="62"/>
      <c r="K36" s="63"/>
    </row>
    <row r="37" spans="2:11" ht="16.5" customHeight="1">
      <c r="B37" s="89" t="s">
        <v>348</v>
      </c>
      <c r="C37" s="69"/>
      <c r="D37" s="156">
        <v>7500</v>
      </c>
      <c r="E37" s="167">
        <f t="shared" si="0"/>
        <v>3765</v>
      </c>
      <c r="F37" s="62"/>
      <c r="G37" s="62"/>
      <c r="H37" s="173">
        <f t="shared" si="1"/>
        <v>0</v>
      </c>
      <c r="I37" s="62"/>
      <c r="J37" s="62"/>
      <c r="K37" s="63"/>
    </row>
    <row r="38" spans="2:11" ht="18.75" customHeight="1">
      <c r="B38" s="89" t="s">
        <v>482</v>
      </c>
      <c r="C38" s="69"/>
      <c r="D38" s="156">
        <v>0</v>
      </c>
      <c r="E38" s="167">
        <v>0</v>
      </c>
      <c r="F38" s="62"/>
      <c r="G38" s="62"/>
      <c r="H38" s="173">
        <f t="shared" si="1"/>
        <v>0</v>
      </c>
      <c r="I38" s="62"/>
      <c r="J38" s="62"/>
      <c r="K38" s="63"/>
    </row>
    <row r="39" spans="2:11" ht="18.75" customHeight="1">
      <c r="B39" s="65" t="s">
        <v>484</v>
      </c>
      <c r="C39" s="68"/>
      <c r="D39" s="156">
        <v>0</v>
      </c>
      <c r="E39" s="167">
        <v>0</v>
      </c>
      <c r="F39" s="62"/>
      <c r="G39" s="62"/>
      <c r="H39" s="173">
        <f t="shared" si="1"/>
        <v>0</v>
      </c>
      <c r="I39" s="62"/>
      <c r="J39" s="62"/>
      <c r="K39" s="63"/>
    </row>
    <row r="40" spans="2:11" hidden="1">
      <c r="B40" s="65" t="s">
        <v>274</v>
      </c>
      <c r="C40" s="68"/>
      <c r="D40" s="156"/>
      <c r="E40" s="167">
        <f t="shared" si="0"/>
        <v>15</v>
      </c>
      <c r="F40" s="62"/>
      <c r="G40" s="62"/>
      <c r="H40" s="173">
        <f t="shared" si="1"/>
        <v>0</v>
      </c>
      <c r="I40" s="62"/>
      <c r="J40" s="62"/>
      <c r="K40" s="63"/>
    </row>
    <row r="41" spans="2:11" ht="18.75" hidden="1" customHeight="1">
      <c r="B41" s="65" t="s">
        <v>225</v>
      </c>
      <c r="C41" s="68"/>
      <c r="D41" s="156"/>
      <c r="E41" s="167">
        <f t="shared" si="0"/>
        <v>15</v>
      </c>
      <c r="F41" s="62"/>
      <c r="G41" s="62"/>
      <c r="H41" s="173">
        <f t="shared" si="1"/>
        <v>0</v>
      </c>
      <c r="I41" s="62"/>
      <c r="J41" s="62"/>
      <c r="K41" s="63"/>
    </row>
    <row r="42" spans="2:11" ht="18.75" customHeight="1">
      <c r="B42" s="65" t="s">
        <v>121</v>
      </c>
      <c r="C42" s="68"/>
      <c r="D42" s="156">
        <v>4127</v>
      </c>
      <c r="E42" s="167">
        <f t="shared" si="0"/>
        <v>2078.5</v>
      </c>
      <c r="F42" s="62"/>
      <c r="G42" s="62"/>
      <c r="H42" s="173">
        <f t="shared" si="1"/>
        <v>0</v>
      </c>
      <c r="I42" s="62"/>
      <c r="J42" s="62"/>
      <c r="K42" s="63"/>
    </row>
    <row r="43" spans="2:11">
      <c r="B43" s="9" t="s">
        <v>38</v>
      </c>
      <c r="D43" s="61"/>
      <c r="E43" s="167"/>
      <c r="F43" s="21"/>
      <c r="G43" s="21"/>
      <c r="H43" s="174"/>
      <c r="I43" s="22"/>
    </row>
    <row r="44" spans="2:11">
      <c r="B44" s="89" t="s">
        <v>364</v>
      </c>
      <c r="C44" s="69"/>
      <c r="D44" s="156">
        <v>1826</v>
      </c>
      <c r="E44" s="167">
        <f t="shared" si="0"/>
        <v>928</v>
      </c>
      <c r="F44" s="62"/>
      <c r="G44" s="62"/>
      <c r="H44" s="173">
        <f t="shared" si="1"/>
        <v>0</v>
      </c>
      <c r="I44" s="62"/>
      <c r="J44" s="62"/>
      <c r="K44" s="63"/>
    </row>
    <row r="45" spans="2:11">
      <c r="B45" s="65" t="s">
        <v>250</v>
      </c>
      <c r="C45" s="70"/>
      <c r="D45" s="156">
        <v>1722</v>
      </c>
      <c r="E45" s="167">
        <f t="shared" si="0"/>
        <v>876</v>
      </c>
      <c r="F45" s="62"/>
      <c r="G45" s="62"/>
      <c r="H45" s="173">
        <f t="shared" si="1"/>
        <v>0</v>
      </c>
      <c r="I45" s="62"/>
      <c r="J45" s="62"/>
      <c r="K45" s="63"/>
    </row>
    <row r="46" spans="2:11">
      <c r="B46" s="65" t="s">
        <v>505</v>
      </c>
      <c r="C46" s="70"/>
      <c r="D46" s="156">
        <v>0</v>
      </c>
      <c r="E46" s="167">
        <v>0</v>
      </c>
      <c r="F46" s="62"/>
      <c r="G46" s="62"/>
      <c r="H46" s="173">
        <f t="shared" si="1"/>
        <v>0</v>
      </c>
      <c r="I46" s="62"/>
      <c r="J46" s="62"/>
      <c r="K46" s="63"/>
    </row>
    <row r="47" spans="2:11">
      <c r="B47" s="65" t="s">
        <v>480</v>
      </c>
      <c r="C47" s="70"/>
      <c r="D47" s="156">
        <v>0</v>
      </c>
      <c r="E47" s="167">
        <v>0</v>
      </c>
      <c r="F47" s="62"/>
      <c r="G47" s="62"/>
      <c r="H47" s="173">
        <f t="shared" si="1"/>
        <v>0</v>
      </c>
      <c r="I47" s="62"/>
      <c r="J47" s="62"/>
      <c r="K47" s="63"/>
    </row>
    <row r="48" spans="2:11">
      <c r="B48" s="89" t="s">
        <v>343</v>
      </c>
      <c r="C48" s="69"/>
      <c r="D48" s="156">
        <v>1698</v>
      </c>
      <c r="E48" s="167">
        <f t="shared" si="0"/>
        <v>864</v>
      </c>
      <c r="F48" s="62"/>
      <c r="G48" s="62"/>
      <c r="H48" s="173">
        <f t="shared" si="1"/>
        <v>0</v>
      </c>
      <c r="I48" s="62"/>
      <c r="J48" s="62"/>
      <c r="K48" s="63"/>
    </row>
    <row r="49" spans="2:11" ht="15.75" hidden="1" customHeight="1">
      <c r="B49" s="166" t="s">
        <v>345</v>
      </c>
      <c r="C49" s="69"/>
      <c r="D49" s="156">
        <v>1534.193851219512</v>
      </c>
      <c r="E49" s="167">
        <f t="shared" si="0"/>
        <v>782.096925609756</v>
      </c>
      <c r="F49" s="62"/>
      <c r="G49" s="62"/>
      <c r="H49" s="173">
        <f t="shared" si="1"/>
        <v>0</v>
      </c>
      <c r="I49" s="62"/>
      <c r="J49" s="62"/>
      <c r="K49" s="63"/>
    </row>
    <row r="50" spans="2:11">
      <c r="B50" s="65" t="s">
        <v>421</v>
      </c>
      <c r="C50" s="70"/>
      <c r="D50" s="156">
        <v>0</v>
      </c>
      <c r="E50" s="167">
        <v>0</v>
      </c>
      <c r="F50" s="62"/>
      <c r="G50" s="62"/>
      <c r="H50" s="173">
        <f t="shared" si="1"/>
        <v>0</v>
      </c>
      <c r="I50" s="62"/>
      <c r="J50" s="62"/>
      <c r="K50" s="63"/>
    </row>
    <row r="51" spans="2:11">
      <c r="B51" s="65" t="s">
        <v>453</v>
      </c>
      <c r="C51" s="71"/>
      <c r="D51" s="156">
        <v>0</v>
      </c>
      <c r="E51" s="167">
        <v>0</v>
      </c>
      <c r="F51" s="62"/>
      <c r="G51" s="62"/>
      <c r="H51" s="173">
        <f t="shared" si="1"/>
        <v>0</v>
      </c>
      <c r="I51" s="62"/>
      <c r="J51" s="62"/>
      <c r="K51" s="63"/>
    </row>
    <row r="52" spans="2:11">
      <c r="B52" s="89" t="s">
        <v>96</v>
      </c>
      <c r="C52" s="70"/>
      <c r="D52" s="156">
        <v>1937</v>
      </c>
      <c r="E52" s="167">
        <f t="shared" si="0"/>
        <v>983.5</v>
      </c>
      <c r="F52" s="62"/>
      <c r="G52" s="62"/>
      <c r="H52" s="173">
        <f t="shared" si="1"/>
        <v>0</v>
      </c>
      <c r="I52" s="62"/>
      <c r="J52" s="62"/>
      <c r="K52" s="63"/>
    </row>
    <row r="53" spans="2:11" ht="30" hidden="1" customHeight="1">
      <c r="B53" s="89" t="s">
        <v>334</v>
      </c>
      <c r="C53" s="70"/>
      <c r="D53" s="156">
        <v>1744.5597048780487</v>
      </c>
      <c r="E53" s="167">
        <f t="shared" si="0"/>
        <v>887.27985243902435</v>
      </c>
      <c r="F53" s="62"/>
      <c r="G53" s="62"/>
      <c r="H53" s="173">
        <f t="shared" si="1"/>
        <v>0</v>
      </c>
      <c r="I53" s="62"/>
      <c r="J53" s="62"/>
      <c r="K53" s="63"/>
    </row>
    <row r="54" spans="2:11">
      <c r="B54" s="89" t="s">
        <v>26</v>
      </c>
      <c r="C54" s="69"/>
      <c r="D54" s="156">
        <v>2058</v>
      </c>
      <c r="E54" s="167">
        <f t="shared" si="0"/>
        <v>1044</v>
      </c>
      <c r="F54" s="62"/>
      <c r="G54" s="62"/>
      <c r="H54" s="173">
        <f t="shared" si="1"/>
        <v>0</v>
      </c>
      <c r="I54" s="62"/>
      <c r="J54" s="62"/>
      <c r="K54" s="63"/>
    </row>
    <row r="55" spans="2:11">
      <c r="B55" s="89" t="s">
        <v>499</v>
      </c>
      <c r="C55" s="69"/>
      <c r="D55" s="156">
        <v>0</v>
      </c>
      <c r="E55" s="167">
        <v>0</v>
      </c>
      <c r="F55" s="62"/>
      <c r="G55" s="62"/>
      <c r="H55" s="173">
        <f t="shared" si="1"/>
        <v>0</v>
      </c>
      <c r="I55" s="62"/>
      <c r="J55" s="62"/>
      <c r="K55" s="63"/>
    </row>
    <row r="56" spans="2:11">
      <c r="B56" s="72" t="s">
        <v>332</v>
      </c>
      <c r="C56" s="69"/>
      <c r="D56" s="156">
        <v>1901</v>
      </c>
      <c r="E56" s="167">
        <f t="shared" si="0"/>
        <v>965.5</v>
      </c>
      <c r="F56" s="62"/>
      <c r="G56" s="62"/>
      <c r="H56" s="173">
        <f t="shared" si="1"/>
        <v>0</v>
      </c>
      <c r="I56" s="62"/>
      <c r="J56" s="62"/>
      <c r="K56" s="63"/>
    </row>
    <row r="57" spans="2:11">
      <c r="B57" s="65" t="s">
        <v>68</v>
      </c>
      <c r="C57" s="69"/>
      <c r="D57" s="156">
        <v>2293</v>
      </c>
      <c r="E57" s="167">
        <f t="shared" si="0"/>
        <v>1161.5</v>
      </c>
      <c r="F57" s="62"/>
      <c r="G57" s="62"/>
      <c r="H57" s="173">
        <f t="shared" si="1"/>
        <v>0</v>
      </c>
      <c r="I57" s="62"/>
      <c r="J57" s="62"/>
      <c r="K57" s="63"/>
    </row>
    <row r="58" spans="2:11">
      <c r="B58" s="72" t="s">
        <v>235</v>
      </c>
      <c r="C58" s="69"/>
      <c r="D58" s="156">
        <v>2360</v>
      </c>
      <c r="E58" s="167">
        <f t="shared" si="0"/>
        <v>1195</v>
      </c>
      <c r="F58" s="62"/>
      <c r="G58" s="62"/>
      <c r="H58" s="173">
        <f t="shared" si="1"/>
        <v>0</v>
      </c>
      <c r="I58" s="62"/>
      <c r="J58" s="62"/>
      <c r="K58" s="63"/>
    </row>
    <row r="59" spans="2:11" ht="60" hidden="1" customHeight="1">
      <c r="B59" s="65" t="s">
        <v>233</v>
      </c>
      <c r="C59" s="71"/>
      <c r="D59" s="156">
        <v>0</v>
      </c>
      <c r="E59" s="167">
        <f t="shared" si="0"/>
        <v>15</v>
      </c>
      <c r="F59" s="62"/>
      <c r="G59" s="62"/>
      <c r="H59" s="173">
        <f t="shared" si="1"/>
        <v>0</v>
      </c>
      <c r="I59" s="62"/>
      <c r="J59" s="62"/>
      <c r="K59" s="63"/>
    </row>
    <row r="60" spans="2:11" ht="30" hidden="1" customHeight="1">
      <c r="B60" s="65" t="s">
        <v>328</v>
      </c>
      <c r="C60" s="71"/>
      <c r="D60" s="156">
        <v>0</v>
      </c>
      <c r="E60" s="167">
        <f t="shared" si="0"/>
        <v>15</v>
      </c>
      <c r="F60" s="62"/>
      <c r="G60" s="62"/>
      <c r="H60" s="173">
        <f t="shared" si="1"/>
        <v>0</v>
      </c>
      <c r="I60" s="62"/>
      <c r="J60" s="62"/>
      <c r="K60" s="63"/>
    </row>
    <row r="61" spans="2:11">
      <c r="B61" s="89" t="s">
        <v>27</v>
      </c>
      <c r="C61" s="69"/>
      <c r="D61" s="156">
        <v>2032</v>
      </c>
      <c r="E61" s="167">
        <f t="shared" si="0"/>
        <v>1031</v>
      </c>
      <c r="F61" s="62"/>
      <c r="G61" s="62"/>
      <c r="H61" s="173">
        <f t="shared" si="1"/>
        <v>0</v>
      </c>
      <c r="I61" s="62"/>
      <c r="J61" s="62"/>
      <c r="K61" s="63"/>
    </row>
    <row r="62" spans="2:11">
      <c r="B62" s="65" t="s">
        <v>91</v>
      </c>
      <c r="C62" s="70"/>
      <c r="D62" s="156">
        <v>1893</v>
      </c>
      <c r="E62" s="167">
        <f t="shared" si="0"/>
        <v>961.5</v>
      </c>
      <c r="F62" s="62"/>
      <c r="G62" s="62"/>
      <c r="H62" s="173">
        <f t="shared" si="1"/>
        <v>0</v>
      </c>
      <c r="I62" s="62"/>
      <c r="J62" s="62"/>
      <c r="K62" s="63"/>
    </row>
    <row r="63" spans="2:11">
      <c r="B63" s="65" t="s">
        <v>500</v>
      </c>
      <c r="C63" s="73"/>
      <c r="D63" s="156">
        <v>0</v>
      </c>
      <c r="E63" s="167">
        <v>0</v>
      </c>
      <c r="F63" s="62"/>
      <c r="G63" s="62"/>
      <c r="H63" s="173">
        <f t="shared" si="1"/>
        <v>0</v>
      </c>
      <c r="I63" s="62"/>
      <c r="J63" s="62"/>
      <c r="K63" s="63"/>
    </row>
    <row r="64" spans="2:11">
      <c r="B64" s="65" t="s">
        <v>28</v>
      </c>
      <c r="C64" s="73"/>
      <c r="D64" s="156">
        <v>2247</v>
      </c>
      <c r="E64" s="167">
        <f t="shared" si="0"/>
        <v>1138.5</v>
      </c>
      <c r="F64" s="62"/>
      <c r="G64" s="62"/>
      <c r="H64" s="173">
        <f t="shared" si="1"/>
        <v>0</v>
      </c>
      <c r="I64" s="62"/>
      <c r="J64" s="62"/>
      <c r="K64" s="63"/>
    </row>
    <row r="65" spans="2:11">
      <c r="B65" s="65" t="s">
        <v>501</v>
      </c>
      <c r="C65" s="73"/>
      <c r="D65" s="156">
        <v>0</v>
      </c>
      <c r="E65" s="167">
        <v>0</v>
      </c>
      <c r="F65" s="62"/>
      <c r="G65" s="62"/>
      <c r="H65" s="173">
        <f t="shared" si="1"/>
        <v>0</v>
      </c>
      <c r="I65" s="62"/>
      <c r="J65" s="62"/>
      <c r="K65" s="63"/>
    </row>
    <row r="66" spans="2:11">
      <c r="B66" s="65" t="s">
        <v>102</v>
      </c>
      <c r="C66" s="71"/>
      <c r="D66" s="156">
        <v>2115</v>
      </c>
      <c r="E66" s="167">
        <f t="shared" si="0"/>
        <v>1072.5</v>
      </c>
      <c r="F66" s="62"/>
      <c r="G66" s="62"/>
      <c r="H66" s="173">
        <f t="shared" si="1"/>
        <v>0</v>
      </c>
      <c r="I66" s="62"/>
      <c r="J66" s="62"/>
      <c r="K66" s="63"/>
    </row>
    <row r="67" spans="2:11" ht="60" hidden="1" customHeight="1">
      <c r="B67" s="72" t="s">
        <v>263</v>
      </c>
      <c r="C67" s="69"/>
      <c r="D67" s="156">
        <v>0</v>
      </c>
      <c r="E67" s="167">
        <f t="shared" si="0"/>
        <v>15</v>
      </c>
      <c r="F67" s="62"/>
      <c r="G67" s="62"/>
      <c r="H67" s="173">
        <f t="shared" si="1"/>
        <v>0</v>
      </c>
      <c r="I67" s="62"/>
      <c r="J67" s="62"/>
      <c r="K67" s="63"/>
    </row>
    <row r="68" spans="2:11">
      <c r="B68" s="89" t="s">
        <v>0</v>
      </c>
      <c r="C68" s="69"/>
      <c r="D68" s="156">
        <v>2518</v>
      </c>
      <c r="E68" s="167">
        <f t="shared" si="0"/>
        <v>1274</v>
      </c>
      <c r="F68" s="62"/>
      <c r="G68" s="62"/>
      <c r="H68" s="173">
        <f t="shared" si="1"/>
        <v>0</v>
      </c>
      <c r="I68" s="62"/>
      <c r="J68" s="62"/>
      <c r="K68" s="63"/>
    </row>
    <row r="69" spans="2:11" ht="30" hidden="1" customHeight="1">
      <c r="B69" s="89" t="s">
        <v>335</v>
      </c>
      <c r="C69" s="69"/>
      <c r="D69" s="156">
        <v>1639.3767780487804</v>
      </c>
      <c r="E69" s="167">
        <f t="shared" si="0"/>
        <v>834.68838902439018</v>
      </c>
      <c r="F69" s="62"/>
      <c r="G69" s="62"/>
      <c r="H69" s="173">
        <f t="shared" si="1"/>
        <v>0</v>
      </c>
      <c r="I69" s="62"/>
      <c r="J69" s="62"/>
      <c r="K69" s="63"/>
    </row>
    <row r="70" spans="2:11">
      <c r="B70" s="89" t="s">
        <v>336</v>
      </c>
      <c r="C70" s="69"/>
      <c r="D70" s="156">
        <v>1898</v>
      </c>
      <c r="E70" s="167">
        <f t="shared" si="0"/>
        <v>964</v>
      </c>
      <c r="F70" s="62"/>
      <c r="G70" s="62"/>
      <c r="H70" s="173">
        <f t="shared" si="1"/>
        <v>0</v>
      </c>
      <c r="I70" s="62"/>
      <c r="J70" s="62"/>
      <c r="K70" s="63"/>
    </row>
    <row r="71" spans="2:11">
      <c r="B71" s="89" t="s">
        <v>510</v>
      </c>
      <c r="C71" s="69"/>
      <c r="D71" s="156">
        <v>1881</v>
      </c>
      <c r="E71" s="167">
        <f t="shared" si="0"/>
        <v>955.5</v>
      </c>
      <c r="F71" s="62"/>
      <c r="G71" s="62"/>
      <c r="H71" s="173">
        <f t="shared" si="1"/>
        <v>0</v>
      </c>
      <c r="I71" s="62"/>
      <c r="J71" s="62"/>
      <c r="K71" s="63"/>
    </row>
    <row r="72" spans="2:11">
      <c r="B72" s="89" t="s">
        <v>362</v>
      </c>
      <c r="C72" s="69"/>
      <c r="D72" s="156">
        <v>2238</v>
      </c>
      <c r="E72" s="167">
        <f t="shared" si="0"/>
        <v>1134</v>
      </c>
      <c r="F72" s="62"/>
      <c r="G72" s="62"/>
      <c r="H72" s="173">
        <f t="shared" si="1"/>
        <v>0</v>
      </c>
      <c r="I72" s="62"/>
      <c r="J72" s="62"/>
      <c r="K72" s="63"/>
    </row>
    <row r="73" spans="2:11" ht="15.75">
      <c r="B73" s="89" t="s">
        <v>502</v>
      </c>
      <c r="C73" s="71"/>
      <c r="D73" s="156">
        <v>0</v>
      </c>
      <c r="E73" s="167">
        <v>0</v>
      </c>
      <c r="F73" s="62"/>
      <c r="G73" s="62"/>
      <c r="H73" s="173">
        <f t="shared" si="1"/>
        <v>0</v>
      </c>
      <c r="I73" s="62"/>
      <c r="J73" s="62"/>
      <c r="K73" s="63"/>
    </row>
    <row r="74" spans="2:11" ht="45" hidden="1" customHeight="1">
      <c r="B74" s="65" t="s">
        <v>249</v>
      </c>
      <c r="C74" s="70"/>
      <c r="D74" s="156">
        <v>0</v>
      </c>
      <c r="E74" s="167">
        <f t="shared" si="0"/>
        <v>15</v>
      </c>
      <c r="F74" s="62"/>
      <c r="G74" s="62"/>
      <c r="H74" s="173">
        <f t="shared" si="1"/>
        <v>0</v>
      </c>
      <c r="I74" s="62"/>
      <c r="J74" s="62"/>
      <c r="K74" s="63"/>
    </row>
    <row r="75" spans="2:11" ht="60" hidden="1" customHeight="1">
      <c r="B75" s="74" t="s">
        <v>327</v>
      </c>
      <c r="C75" s="69"/>
      <c r="D75" s="156">
        <v>0</v>
      </c>
      <c r="E75" s="167">
        <f t="shared" si="0"/>
        <v>15</v>
      </c>
      <c r="F75" s="62"/>
      <c r="G75" s="62"/>
      <c r="H75" s="173">
        <f t="shared" si="1"/>
        <v>0</v>
      </c>
      <c r="I75" s="62"/>
      <c r="J75" s="62"/>
      <c r="K75" s="63"/>
    </row>
    <row r="76" spans="2:11">
      <c r="B76" s="89" t="s">
        <v>507</v>
      </c>
      <c r="C76" s="69"/>
      <c r="D76" s="156">
        <v>3180</v>
      </c>
      <c r="E76" s="167">
        <v>16050</v>
      </c>
      <c r="F76" s="62"/>
      <c r="G76" s="62"/>
      <c r="H76" s="173">
        <f t="shared" ref="H76:H93" si="2">(F76*D76+G76*E76)+((I76*D76+J76*E76))</f>
        <v>0</v>
      </c>
      <c r="I76" s="62"/>
      <c r="J76" s="62"/>
      <c r="K76" s="63"/>
    </row>
    <row r="77" spans="2:11">
      <c r="B77" s="89" t="s">
        <v>414</v>
      </c>
      <c r="C77" s="69"/>
      <c r="D77" s="156">
        <v>0</v>
      </c>
      <c r="E77" s="167">
        <v>0</v>
      </c>
      <c r="F77" s="62"/>
      <c r="G77" s="62"/>
      <c r="H77" s="173">
        <f t="shared" si="2"/>
        <v>0</v>
      </c>
      <c r="I77" s="62"/>
      <c r="J77" s="62"/>
      <c r="K77" s="63"/>
    </row>
    <row r="78" spans="2:11">
      <c r="B78" s="89" t="s">
        <v>417</v>
      </c>
      <c r="C78" s="73"/>
      <c r="D78" s="156">
        <v>0</v>
      </c>
      <c r="E78" s="167">
        <v>0</v>
      </c>
      <c r="F78" s="62"/>
      <c r="G78" s="62"/>
      <c r="H78" s="173">
        <f t="shared" si="2"/>
        <v>0</v>
      </c>
      <c r="I78" s="62"/>
      <c r="J78" s="62"/>
      <c r="K78" s="63"/>
    </row>
    <row r="79" spans="2:11">
      <c r="B79" s="89" t="s">
        <v>419</v>
      </c>
      <c r="C79" s="73"/>
      <c r="D79" s="156">
        <v>3080</v>
      </c>
      <c r="E79" s="167">
        <f t="shared" ref="E79:E93" si="3">D79/2+15</f>
        <v>1555</v>
      </c>
      <c r="F79" s="62"/>
      <c r="G79" s="62"/>
      <c r="H79" s="173">
        <f t="shared" si="2"/>
        <v>0</v>
      </c>
      <c r="I79" s="62"/>
      <c r="J79" s="62"/>
      <c r="K79" s="63"/>
    </row>
    <row r="80" spans="2:11">
      <c r="B80" s="89" t="s">
        <v>29</v>
      </c>
      <c r="C80" s="73"/>
      <c r="D80" s="156">
        <v>2092</v>
      </c>
      <c r="E80" s="167">
        <f t="shared" si="3"/>
        <v>1061</v>
      </c>
      <c r="F80" s="62"/>
      <c r="G80" s="62"/>
      <c r="H80" s="173">
        <f t="shared" si="2"/>
        <v>0</v>
      </c>
      <c r="I80" s="62"/>
      <c r="J80" s="62"/>
      <c r="K80" s="63"/>
    </row>
    <row r="81" spans="2:11" ht="30" hidden="1" customHeight="1">
      <c r="B81" s="65" t="s">
        <v>338</v>
      </c>
      <c r="C81" s="69"/>
      <c r="D81" s="156">
        <v>1776.1145829268289</v>
      </c>
      <c r="E81" s="167">
        <f t="shared" si="3"/>
        <v>903.05729146341446</v>
      </c>
      <c r="F81" s="62"/>
      <c r="G81" s="62"/>
      <c r="H81" s="173">
        <f t="shared" si="2"/>
        <v>0</v>
      </c>
      <c r="I81" s="62"/>
      <c r="J81" s="62"/>
      <c r="K81" s="63"/>
    </row>
    <row r="82" spans="2:11">
      <c r="B82" s="65" t="s">
        <v>40</v>
      </c>
      <c r="C82" s="69"/>
      <c r="D82" s="156">
        <v>2008</v>
      </c>
      <c r="E82" s="167">
        <f t="shared" si="3"/>
        <v>1019</v>
      </c>
      <c r="F82" s="62"/>
      <c r="G82" s="62"/>
      <c r="H82" s="173">
        <f t="shared" si="2"/>
        <v>0</v>
      </c>
      <c r="I82" s="62"/>
      <c r="J82" s="62"/>
      <c r="K82" s="63"/>
    </row>
    <row r="83" spans="2:11">
      <c r="B83" s="65" t="s">
        <v>39</v>
      </c>
      <c r="C83" s="69"/>
      <c r="D83" s="156">
        <v>2056</v>
      </c>
      <c r="E83" s="167">
        <f t="shared" si="3"/>
        <v>1043</v>
      </c>
      <c r="F83" s="62"/>
      <c r="G83" s="62"/>
      <c r="H83" s="173">
        <f t="shared" si="2"/>
        <v>0</v>
      </c>
      <c r="I83" s="62"/>
      <c r="J83" s="62"/>
      <c r="K83" s="63"/>
    </row>
    <row r="84" spans="2:11" ht="15" hidden="1" customHeight="1">
      <c r="B84" s="65" t="s">
        <v>339</v>
      </c>
      <c r="C84" s="69"/>
      <c r="D84" s="156">
        <v>1765.5962902439023</v>
      </c>
      <c r="E84" s="167">
        <f t="shared" si="3"/>
        <v>897.79814512195117</v>
      </c>
      <c r="F84" s="62"/>
      <c r="G84" s="62"/>
      <c r="H84" s="173">
        <f t="shared" si="2"/>
        <v>0</v>
      </c>
      <c r="I84" s="62"/>
      <c r="J84" s="62"/>
      <c r="K84" s="63"/>
    </row>
    <row r="85" spans="2:11">
      <c r="B85" s="65" t="s">
        <v>221</v>
      </c>
      <c r="C85" s="69"/>
      <c r="D85" s="156">
        <v>1937</v>
      </c>
      <c r="E85" s="167">
        <f t="shared" si="3"/>
        <v>983.5</v>
      </c>
      <c r="F85" s="62"/>
      <c r="G85" s="62"/>
      <c r="H85" s="173">
        <f t="shared" si="2"/>
        <v>0</v>
      </c>
      <c r="I85" s="62"/>
      <c r="J85" s="62"/>
      <c r="K85" s="63"/>
    </row>
    <row r="86" spans="2:11">
      <c r="B86" s="65" t="s">
        <v>67</v>
      </c>
      <c r="C86" s="69"/>
      <c r="D86" s="156">
        <v>1324</v>
      </c>
      <c r="E86" s="167">
        <f t="shared" si="3"/>
        <v>677</v>
      </c>
      <c r="F86" s="62"/>
      <c r="G86" s="62"/>
      <c r="H86" s="173">
        <f t="shared" si="2"/>
        <v>0</v>
      </c>
      <c r="I86" s="62"/>
      <c r="J86" s="62"/>
      <c r="K86" s="63"/>
    </row>
    <row r="87" spans="2:11" ht="30" hidden="1" customHeight="1">
      <c r="B87" s="72" t="s">
        <v>341</v>
      </c>
      <c r="C87" s="69"/>
      <c r="D87" s="156">
        <v>1365.901168292683</v>
      </c>
      <c r="E87" s="167">
        <f t="shared" si="3"/>
        <v>697.9505841463415</v>
      </c>
      <c r="F87" s="62"/>
      <c r="G87" s="62"/>
      <c r="H87" s="173">
        <f t="shared" si="2"/>
        <v>0</v>
      </c>
      <c r="I87" s="62"/>
      <c r="J87" s="62"/>
      <c r="K87" s="63"/>
    </row>
    <row r="88" spans="2:11">
      <c r="B88" s="65" t="s">
        <v>503</v>
      </c>
      <c r="C88" s="70"/>
      <c r="D88" s="156">
        <v>0</v>
      </c>
      <c r="E88" s="167">
        <v>0</v>
      </c>
      <c r="F88" s="62"/>
      <c r="G88" s="62"/>
      <c r="H88" s="173">
        <f t="shared" si="2"/>
        <v>0</v>
      </c>
      <c r="I88" s="62"/>
      <c r="J88" s="62"/>
      <c r="K88" s="63"/>
    </row>
    <row r="89" spans="2:11">
      <c r="B89" s="65" t="s">
        <v>32</v>
      </c>
      <c r="C89" s="69"/>
      <c r="D89" s="156">
        <v>1890</v>
      </c>
      <c r="E89" s="167">
        <f t="shared" si="3"/>
        <v>960</v>
      </c>
      <c r="F89" s="62"/>
      <c r="G89" s="62"/>
      <c r="H89" s="173">
        <f t="shared" si="2"/>
        <v>0</v>
      </c>
      <c r="I89" s="62"/>
      <c r="J89" s="62"/>
      <c r="K89" s="63"/>
    </row>
    <row r="90" spans="2:11" hidden="1">
      <c r="B90" s="65" t="s">
        <v>264</v>
      </c>
      <c r="C90" s="70"/>
      <c r="D90" s="156">
        <v>0</v>
      </c>
      <c r="E90" s="167">
        <f t="shared" si="3"/>
        <v>15</v>
      </c>
      <c r="F90" s="62"/>
      <c r="G90" s="62"/>
      <c r="H90" s="173">
        <f t="shared" si="2"/>
        <v>0</v>
      </c>
      <c r="I90" s="62"/>
      <c r="J90" s="62"/>
      <c r="K90" s="63"/>
    </row>
    <row r="91" spans="2:11">
      <c r="B91" s="89" t="s">
        <v>347</v>
      </c>
      <c r="C91" s="69"/>
      <c r="D91" s="156">
        <v>1925</v>
      </c>
      <c r="E91" s="167">
        <f t="shared" si="3"/>
        <v>977.5</v>
      </c>
      <c r="F91" s="62"/>
      <c r="G91" s="62"/>
      <c r="H91" s="173">
        <f t="shared" si="2"/>
        <v>0</v>
      </c>
      <c r="I91" s="62"/>
      <c r="J91" s="62"/>
      <c r="K91" s="63"/>
    </row>
    <row r="92" spans="2:11">
      <c r="B92" s="65" t="s">
        <v>1</v>
      </c>
      <c r="C92" s="69"/>
      <c r="D92" s="156">
        <v>2176</v>
      </c>
      <c r="E92" s="167">
        <f t="shared" si="3"/>
        <v>1103</v>
      </c>
      <c r="F92" s="62"/>
      <c r="G92" s="62"/>
      <c r="H92" s="173">
        <f t="shared" si="2"/>
        <v>0</v>
      </c>
      <c r="I92" s="62"/>
      <c r="J92" s="62"/>
      <c r="K92" s="63"/>
    </row>
    <row r="93" spans="2:11" ht="15.75" thickBot="1">
      <c r="B93" s="89" t="s">
        <v>36</v>
      </c>
      <c r="C93" s="69"/>
      <c r="D93" s="156">
        <v>2080</v>
      </c>
      <c r="E93" s="167">
        <f t="shared" si="3"/>
        <v>1055</v>
      </c>
      <c r="F93" s="62"/>
      <c r="G93" s="62"/>
      <c r="H93" s="173">
        <f t="shared" si="2"/>
        <v>0</v>
      </c>
      <c r="I93" s="62"/>
      <c r="J93" s="62"/>
      <c r="K93" s="63"/>
    </row>
    <row r="94" spans="2:11" ht="18" customHeight="1" thickBot="1">
      <c r="B94" s="8"/>
      <c r="F94" s="21">
        <f>SUM(F13:F93)</f>
        <v>0</v>
      </c>
      <c r="G94" s="21">
        <f>SUM(G13:G93)</f>
        <v>0</v>
      </c>
      <c r="H94" s="176">
        <f>SUM(H13:H93)</f>
        <v>0</v>
      </c>
      <c r="I94" s="22">
        <f>SUM(I13:I93)</f>
        <v>0</v>
      </c>
      <c r="J94" s="22">
        <f>SUM(J13:J93)</f>
        <v>0</v>
      </c>
    </row>
    <row r="96" spans="2:11" ht="15.75" thickBot="1">
      <c r="B96" s="9"/>
    </row>
    <row r="97" spans="2:10" ht="43.5" customHeight="1" thickBot="1">
      <c r="B97" s="135" t="s">
        <v>378</v>
      </c>
      <c r="C97" s="134"/>
      <c r="D97" s="178" t="s">
        <v>380</v>
      </c>
      <c r="E97" s="179"/>
      <c r="F97" s="252" t="s">
        <v>381</v>
      </c>
      <c r="G97" s="253"/>
      <c r="H97" s="178" t="s">
        <v>379</v>
      </c>
      <c r="I97" s="252" t="s">
        <v>381</v>
      </c>
      <c r="J97" s="253"/>
    </row>
    <row r="98" spans="2:10">
      <c r="B98" s="65" t="s">
        <v>276</v>
      </c>
      <c r="C98" s="67"/>
      <c r="D98" s="156">
        <f>D48</f>
        <v>1698</v>
      </c>
      <c r="E98" s="180"/>
      <c r="F98" s="257"/>
      <c r="G98" s="258"/>
      <c r="H98" s="61">
        <f>D98+D98*0.2</f>
        <v>2037.6</v>
      </c>
      <c r="I98" s="259"/>
      <c r="J98" s="260"/>
    </row>
    <row r="99" spans="2:10">
      <c r="B99" s="65" t="s">
        <v>277</v>
      </c>
      <c r="C99" s="67"/>
      <c r="D99" s="156">
        <f>D86</f>
        <v>1324</v>
      </c>
      <c r="E99" s="180"/>
      <c r="F99" s="257"/>
      <c r="G99" s="258"/>
      <c r="H99" s="61">
        <f>D99+D99*0.2</f>
        <v>1588.8</v>
      </c>
      <c r="I99" s="259"/>
      <c r="J99" s="260"/>
    </row>
    <row r="100" spans="2:10" ht="15.75" thickBot="1">
      <c r="I100" s="177" t="s">
        <v>210</v>
      </c>
      <c r="J100" s="23">
        <f>D98*F98+I98*H98+F99*D99+I99*H99</f>
        <v>0</v>
      </c>
    </row>
    <row r="109" spans="2:10">
      <c r="B109" s="12"/>
    </row>
  </sheetData>
  <mergeCells count="8">
    <mergeCell ref="B9:J9"/>
    <mergeCell ref="F97:G97"/>
    <mergeCell ref="F10:J10"/>
    <mergeCell ref="F98:G98"/>
    <mergeCell ref="F99:G99"/>
    <mergeCell ref="I98:J98"/>
    <mergeCell ref="I99:J99"/>
    <mergeCell ref="I97:J97"/>
  </mergeCells>
  <phoneticPr fontId="0" type="noConversion"/>
  <hyperlinks>
    <hyperlink ref="D1" r:id="rId1"/>
    <hyperlink ref="D5" r:id="rId2"/>
  </hyperlinks>
  <pageMargins left="0.23622047244094491" right="0.15748031496062992" top="0.15748031496062992" bottom="0.15748031496062992" header="0.31496062992125984" footer="0.31496062992125984"/>
  <pageSetup paperSize="9" scale="95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C000"/>
  </sheetPr>
  <dimension ref="A1:L90"/>
  <sheetViews>
    <sheetView topLeftCell="A40" workbookViewId="0">
      <selection activeCell="Q15" sqref="Q15"/>
    </sheetView>
  </sheetViews>
  <sheetFormatPr defaultRowHeight="15"/>
  <cols>
    <col min="1" max="1" width="3" customWidth="1"/>
    <col min="2" max="2" width="38.5703125" customWidth="1"/>
    <col min="3" max="3" width="9.140625" style="3" hidden="1" customWidth="1"/>
    <col min="4" max="5" width="11.85546875" style="3" customWidth="1"/>
    <col min="6" max="6" width="9.140625" style="3" customWidth="1"/>
    <col min="7" max="7" width="10.7109375" style="3" customWidth="1"/>
    <col min="8" max="8" width="11" style="3" customWidth="1"/>
    <col min="9" max="9" width="9.42578125" style="3" customWidth="1"/>
    <col min="10" max="10" width="12" style="3" customWidth="1"/>
    <col min="11" max="11" width="10.85546875" style="3" customWidth="1"/>
    <col min="12" max="12" width="12.5703125" customWidth="1"/>
  </cols>
  <sheetData>
    <row r="1" spans="1:12">
      <c r="B1" s="75"/>
      <c r="C1" s="76"/>
      <c r="D1" s="78"/>
      <c r="E1" s="79"/>
      <c r="F1" s="80"/>
      <c r="G1" s="80"/>
      <c r="H1" s="78"/>
      <c r="I1" s="77" t="s">
        <v>97</v>
      </c>
      <c r="J1" s="79"/>
      <c r="K1" s="80"/>
      <c r="L1" s="80"/>
    </row>
    <row r="2" spans="1:12" ht="15" customHeight="1">
      <c r="B2" s="270" t="s">
        <v>318</v>
      </c>
      <c r="C2" s="270"/>
      <c r="D2" s="270"/>
      <c r="E2" s="270"/>
      <c r="F2" s="270"/>
      <c r="G2" s="175"/>
      <c r="H2" s="79"/>
      <c r="I2" s="80" t="s">
        <v>99</v>
      </c>
      <c r="J2" s="79"/>
      <c r="K2" s="80"/>
      <c r="L2" s="80"/>
    </row>
    <row r="3" spans="1:12" ht="14.45" customHeight="1">
      <c r="B3" s="270"/>
      <c r="C3" s="270"/>
      <c r="D3" s="270"/>
      <c r="E3" s="270"/>
      <c r="F3" s="270"/>
      <c r="G3" s="175"/>
      <c r="H3" s="79"/>
      <c r="I3" s="80" t="s">
        <v>298</v>
      </c>
      <c r="J3" s="79"/>
      <c r="K3" s="80"/>
      <c r="L3" s="80"/>
    </row>
    <row r="4" spans="1:12" ht="18" customHeight="1">
      <c r="B4" s="81" t="s">
        <v>98</v>
      </c>
      <c r="C4" s="76"/>
      <c r="D4" s="163"/>
      <c r="E4" s="163"/>
      <c r="F4" s="163"/>
      <c r="G4" s="163"/>
      <c r="H4" s="79"/>
      <c r="I4" s="79" t="s">
        <v>100</v>
      </c>
      <c r="J4" s="79"/>
      <c r="K4" s="80"/>
      <c r="L4" s="80"/>
    </row>
    <row r="5" spans="1:12" ht="16.149999999999999" customHeight="1">
      <c r="B5" s="82"/>
      <c r="C5" s="76"/>
      <c r="D5" s="79"/>
      <c r="E5" s="79"/>
      <c r="F5" s="80"/>
      <c r="G5" s="80"/>
      <c r="H5" s="79"/>
      <c r="I5" s="126" t="s">
        <v>297</v>
      </c>
      <c r="J5" s="79"/>
      <c r="K5" s="80"/>
      <c r="L5" s="80"/>
    </row>
    <row r="6" spans="1:12">
      <c r="B6" s="75"/>
      <c r="C6" s="76"/>
      <c r="D6" s="79"/>
      <c r="E6" s="79"/>
      <c r="F6" s="80"/>
      <c r="G6" s="80"/>
      <c r="H6" s="78"/>
      <c r="I6" s="79" t="s">
        <v>299</v>
      </c>
      <c r="J6" s="79"/>
      <c r="K6" s="80"/>
      <c r="L6" s="80"/>
    </row>
    <row r="7" spans="1:12" ht="15" customHeight="1">
      <c r="B7" s="88" t="s">
        <v>58</v>
      </c>
      <c r="C7" s="87"/>
      <c r="D7" s="10"/>
      <c r="E7" s="10"/>
      <c r="F7"/>
      <c r="G7"/>
      <c r="H7" s="10"/>
      <c r="I7" s="10"/>
      <c r="J7" s="10"/>
      <c r="K7"/>
    </row>
    <row r="8" spans="1:12" ht="33.75" customHeight="1">
      <c r="B8" s="266" t="s">
        <v>93</v>
      </c>
      <c r="C8" s="267"/>
      <c r="D8" s="267"/>
      <c r="E8" s="267"/>
      <c r="F8" s="267"/>
      <c r="G8" s="267"/>
      <c r="H8" s="267"/>
      <c r="I8" s="267"/>
      <c r="J8" s="267"/>
      <c r="K8" s="267"/>
    </row>
    <row r="9" spans="1:12" ht="15.6" customHeight="1">
      <c r="B9" s="7" t="s">
        <v>240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12" ht="15.6" customHeight="1">
      <c r="B10" s="7"/>
      <c r="C10" s="182"/>
      <c r="D10" s="182"/>
      <c r="E10" s="182"/>
      <c r="F10" s="182"/>
      <c r="G10" s="182"/>
      <c r="H10" s="182"/>
      <c r="I10" s="182"/>
      <c r="J10" s="182"/>
      <c r="K10" s="182"/>
    </row>
    <row r="11" spans="1:12" ht="15.6" customHeight="1" thickBot="1">
      <c r="B11" s="7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12" ht="15.6" customHeight="1">
      <c r="C12"/>
      <c r="D12" s="215" t="s">
        <v>396</v>
      </c>
      <c r="E12" s="203"/>
      <c r="F12" s="205"/>
      <c r="G12" s="221">
        <v>1497</v>
      </c>
      <c r="H12" s="212" t="s">
        <v>399</v>
      </c>
      <c r="I12" s="201"/>
      <c r="J12" s="202"/>
      <c r="K12" s="219">
        <v>3180</v>
      </c>
      <c r="L12" s="210"/>
    </row>
    <row r="13" spans="1:12" ht="18" customHeight="1" thickBot="1">
      <c r="A13" s="5"/>
      <c r="D13" s="214" t="s">
        <v>397</v>
      </c>
      <c r="E13" s="95"/>
      <c r="F13" s="204"/>
      <c r="G13" s="222">
        <v>770</v>
      </c>
      <c r="H13" s="213" t="s">
        <v>398</v>
      </c>
      <c r="I13" s="194"/>
      <c r="J13" s="195"/>
      <c r="K13" s="220">
        <v>1610</v>
      </c>
      <c r="L13" s="211"/>
    </row>
    <row r="14" spans="1:12" ht="28.9" customHeight="1" thickBot="1">
      <c r="A14" s="5"/>
      <c r="B14" s="268" t="s">
        <v>350</v>
      </c>
      <c r="C14" s="13"/>
      <c r="D14" s="271" t="s">
        <v>387</v>
      </c>
      <c r="E14" s="272"/>
      <c r="F14" s="272"/>
      <c r="G14" s="273"/>
      <c r="H14" s="263" t="s">
        <v>388</v>
      </c>
      <c r="I14" s="264"/>
      <c r="J14" s="264"/>
      <c r="K14" s="265"/>
      <c r="L14" s="261" t="s">
        <v>266</v>
      </c>
    </row>
    <row r="15" spans="1:12" ht="53.25" customHeight="1" thickBot="1">
      <c r="A15" s="5"/>
      <c r="B15" s="269"/>
      <c r="C15" s="196"/>
      <c r="D15" s="223" t="s">
        <v>400</v>
      </c>
      <c r="E15" s="198" t="s">
        <v>389</v>
      </c>
      <c r="F15" s="198" t="s">
        <v>395</v>
      </c>
      <c r="G15" s="200" t="s">
        <v>393</v>
      </c>
      <c r="H15" s="197" t="s">
        <v>394</v>
      </c>
      <c r="I15" s="198" t="s">
        <v>390</v>
      </c>
      <c r="J15" s="198" t="s">
        <v>391</v>
      </c>
      <c r="K15" s="199" t="s">
        <v>392</v>
      </c>
      <c r="L15" s="262"/>
    </row>
    <row r="16" spans="1:12" ht="15" customHeight="1">
      <c r="A16" s="5"/>
      <c r="B16" s="89" t="s">
        <v>14</v>
      </c>
      <c r="C16" s="66"/>
      <c r="D16" s="216"/>
      <c r="E16" s="216"/>
      <c r="F16" s="217"/>
      <c r="G16" s="217"/>
      <c r="H16" s="216"/>
      <c r="I16" s="216"/>
      <c r="J16" s="216"/>
      <c r="K16" s="218"/>
      <c r="L16" s="209">
        <f>D16*G$12+E16*G$13+F16*G$12+G16*G$13+H16*K$12+I16*K$13+J16*K$12+K16*K$13</f>
        <v>0</v>
      </c>
    </row>
    <row r="17" spans="1:12" ht="15" customHeight="1">
      <c r="A17" s="5"/>
      <c r="B17" s="89" t="s">
        <v>4</v>
      </c>
      <c r="C17" s="66"/>
      <c r="D17" s="216"/>
      <c r="E17" s="216"/>
      <c r="F17" s="217"/>
      <c r="G17" s="217"/>
      <c r="H17" s="216"/>
      <c r="I17" s="216"/>
      <c r="J17" s="216"/>
      <c r="K17" s="218"/>
      <c r="L17" s="209">
        <f t="shared" ref="L17:L80" si="0">D17*G$12+E17*G$13+F17*G$12+G17*G$13+H17*K$12+I17*K$13+J17*K$12+K17*K$13</f>
        <v>0</v>
      </c>
    </row>
    <row r="18" spans="1:12" ht="15" customHeight="1">
      <c r="A18" s="5"/>
      <c r="B18" s="89" t="s">
        <v>5</v>
      </c>
      <c r="C18" s="66"/>
      <c r="D18" s="216"/>
      <c r="E18" s="216"/>
      <c r="F18" s="217"/>
      <c r="G18" s="217"/>
      <c r="H18" s="216"/>
      <c r="I18" s="216"/>
      <c r="J18" s="216"/>
      <c r="K18" s="218"/>
      <c r="L18" s="209">
        <f t="shared" si="0"/>
        <v>0</v>
      </c>
    </row>
    <row r="19" spans="1:12" ht="15" customHeight="1">
      <c r="A19" s="5"/>
      <c r="B19" s="89" t="s">
        <v>17</v>
      </c>
      <c r="C19" s="66"/>
      <c r="D19" s="216"/>
      <c r="E19" s="216"/>
      <c r="F19" s="217"/>
      <c r="G19" s="217"/>
      <c r="H19" s="216"/>
      <c r="I19" s="216"/>
      <c r="J19" s="216"/>
      <c r="K19" s="218"/>
      <c r="L19" s="209">
        <f t="shared" si="0"/>
        <v>0</v>
      </c>
    </row>
    <row r="20" spans="1:12" ht="15" customHeight="1">
      <c r="A20" s="5"/>
      <c r="B20" s="89" t="s">
        <v>2</v>
      </c>
      <c r="C20" s="66"/>
      <c r="D20" s="216"/>
      <c r="E20" s="216"/>
      <c r="F20" s="217"/>
      <c r="G20" s="217"/>
      <c r="H20" s="216"/>
      <c r="I20" s="216"/>
      <c r="J20" s="216"/>
      <c r="K20" s="218"/>
      <c r="L20" s="209">
        <f t="shared" si="0"/>
        <v>0</v>
      </c>
    </row>
    <row r="21" spans="1:12" ht="15" customHeight="1">
      <c r="A21" s="5"/>
      <c r="B21" s="65" t="s">
        <v>111</v>
      </c>
      <c r="C21" s="66"/>
      <c r="D21" s="216"/>
      <c r="E21" s="216"/>
      <c r="F21" s="217"/>
      <c r="G21" s="217"/>
      <c r="H21" s="216"/>
      <c r="I21" s="216"/>
      <c r="J21" s="216"/>
      <c r="K21" s="218"/>
      <c r="L21" s="209">
        <f t="shared" si="0"/>
        <v>0</v>
      </c>
    </row>
    <row r="22" spans="1:12" ht="15" customHeight="1">
      <c r="A22" s="5"/>
      <c r="B22" s="161" t="s">
        <v>300</v>
      </c>
      <c r="C22" s="66"/>
      <c r="D22" s="216"/>
      <c r="E22" s="216"/>
      <c r="F22" s="217"/>
      <c r="G22" s="217"/>
      <c r="H22" s="216"/>
      <c r="I22" s="216"/>
      <c r="J22" s="216"/>
      <c r="K22" s="218"/>
      <c r="L22" s="209">
        <f t="shared" si="0"/>
        <v>0</v>
      </c>
    </row>
    <row r="23" spans="1:12" ht="15" customHeight="1">
      <c r="A23" s="5"/>
      <c r="B23" s="89" t="s">
        <v>6</v>
      </c>
      <c r="C23" s="66"/>
      <c r="D23" s="216"/>
      <c r="E23" s="216"/>
      <c r="F23" s="217"/>
      <c r="G23" s="217"/>
      <c r="H23" s="216"/>
      <c r="I23" s="216"/>
      <c r="J23" s="216"/>
      <c r="K23" s="218"/>
      <c r="L23" s="209">
        <f t="shared" si="0"/>
        <v>0</v>
      </c>
    </row>
    <row r="24" spans="1:12" ht="15" customHeight="1">
      <c r="A24" s="5"/>
      <c r="B24" s="65" t="s">
        <v>7</v>
      </c>
      <c r="C24" s="66"/>
      <c r="D24" s="216"/>
      <c r="E24" s="216"/>
      <c r="F24" s="217"/>
      <c r="G24" s="217"/>
      <c r="H24" s="216"/>
      <c r="I24" s="216"/>
      <c r="J24" s="216"/>
      <c r="K24" s="218"/>
      <c r="L24" s="209">
        <f t="shared" si="0"/>
        <v>0</v>
      </c>
    </row>
    <row r="25" spans="1:12" ht="15" customHeight="1">
      <c r="A25" s="5"/>
      <c r="B25" s="89" t="s">
        <v>110</v>
      </c>
      <c r="C25" s="66"/>
      <c r="D25" s="216"/>
      <c r="E25" s="216"/>
      <c r="F25" s="217"/>
      <c r="G25" s="217"/>
      <c r="H25" s="216"/>
      <c r="I25" s="216"/>
      <c r="J25" s="216"/>
      <c r="K25" s="218"/>
      <c r="L25" s="209">
        <f t="shared" si="0"/>
        <v>0</v>
      </c>
    </row>
    <row r="26" spans="1:12" ht="15" customHeight="1">
      <c r="A26" s="5"/>
      <c r="B26" s="65" t="s">
        <v>25</v>
      </c>
      <c r="C26" s="66"/>
      <c r="D26" s="216"/>
      <c r="E26" s="216"/>
      <c r="F26" s="217"/>
      <c r="G26" s="217"/>
      <c r="H26" s="216"/>
      <c r="I26" s="216"/>
      <c r="J26" s="216"/>
      <c r="K26" s="218"/>
      <c r="L26" s="209">
        <f t="shared" si="0"/>
        <v>0</v>
      </c>
    </row>
    <row r="27" spans="1:12" ht="15" customHeight="1">
      <c r="A27" s="5"/>
      <c r="B27" s="65" t="s">
        <v>24</v>
      </c>
      <c r="C27" s="66"/>
      <c r="D27" s="216"/>
      <c r="E27" s="216"/>
      <c r="F27" s="217"/>
      <c r="G27" s="217"/>
      <c r="H27" s="216"/>
      <c r="I27" s="216"/>
      <c r="J27" s="216"/>
      <c r="K27" s="218"/>
      <c r="L27" s="209">
        <f t="shared" si="0"/>
        <v>0</v>
      </c>
    </row>
    <row r="28" spans="1:12" ht="15" customHeight="1">
      <c r="A28" s="5"/>
      <c r="B28" s="65" t="s">
        <v>62</v>
      </c>
      <c r="C28" s="66"/>
      <c r="D28" s="216"/>
      <c r="E28" s="216"/>
      <c r="F28" s="217"/>
      <c r="G28" s="217"/>
      <c r="H28" s="216"/>
      <c r="I28" s="216"/>
      <c r="J28" s="216"/>
      <c r="K28" s="218"/>
      <c r="L28" s="209">
        <f t="shared" si="0"/>
        <v>0</v>
      </c>
    </row>
    <row r="29" spans="1:12" ht="15" customHeight="1">
      <c r="A29" s="5"/>
      <c r="B29" s="89" t="s">
        <v>8</v>
      </c>
      <c r="C29" s="66"/>
      <c r="D29" s="216"/>
      <c r="E29" s="216"/>
      <c r="F29" s="217"/>
      <c r="G29" s="217"/>
      <c r="H29" s="216"/>
      <c r="I29" s="216"/>
      <c r="J29" s="216"/>
      <c r="K29" s="218"/>
      <c r="L29" s="209">
        <f t="shared" si="0"/>
        <v>0</v>
      </c>
    </row>
    <row r="30" spans="1:12" ht="15" customHeight="1">
      <c r="A30" s="5"/>
      <c r="B30" s="89" t="s">
        <v>3</v>
      </c>
      <c r="C30" s="66"/>
      <c r="D30" s="216"/>
      <c r="E30" s="216"/>
      <c r="F30" s="217"/>
      <c r="G30" s="217"/>
      <c r="H30" s="216"/>
      <c r="I30" s="216"/>
      <c r="J30" s="216"/>
      <c r="K30" s="218"/>
      <c r="L30" s="209">
        <f t="shared" si="0"/>
        <v>0</v>
      </c>
    </row>
    <row r="31" spans="1:12" ht="15" customHeight="1">
      <c r="A31" s="5"/>
      <c r="B31" s="65" t="s">
        <v>16</v>
      </c>
      <c r="C31" s="66"/>
      <c r="D31" s="216"/>
      <c r="E31" s="216"/>
      <c r="F31" s="217"/>
      <c r="G31" s="217"/>
      <c r="H31" s="216"/>
      <c r="I31" s="216"/>
      <c r="J31" s="216"/>
      <c r="K31" s="218"/>
      <c r="L31" s="209">
        <f t="shared" si="0"/>
        <v>0</v>
      </c>
    </row>
    <row r="32" spans="1:12" ht="15" customHeight="1">
      <c r="A32" s="5"/>
      <c r="B32" s="65" t="s">
        <v>120</v>
      </c>
      <c r="C32" s="66"/>
      <c r="D32" s="216"/>
      <c r="E32" s="216"/>
      <c r="F32" s="217"/>
      <c r="G32" s="217"/>
      <c r="H32" s="216"/>
      <c r="I32" s="216"/>
      <c r="J32" s="216"/>
      <c r="K32" s="218"/>
      <c r="L32" s="209">
        <f t="shared" si="0"/>
        <v>0</v>
      </c>
    </row>
    <row r="33" spans="1:12" ht="15" customHeight="1">
      <c r="A33" s="5"/>
      <c r="B33" s="89" t="s">
        <v>115</v>
      </c>
      <c r="C33" s="66"/>
      <c r="D33" s="216"/>
      <c r="E33" s="216"/>
      <c r="F33" s="217"/>
      <c r="G33" s="217"/>
      <c r="H33" s="216"/>
      <c r="I33" s="216"/>
      <c r="J33" s="216"/>
      <c r="K33" s="218"/>
      <c r="L33" s="209">
        <f t="shared" si="0"/>
        <v>0</v>
      </c>
    </row>
    <row r="34" spans="1:12" ht="15" customHeight="1">
      <c r="A34" s="5"/>
      <c r="B34" s="65" t="s">
        <v>63</v>
      </c>
      <c r="C34" s="66"/>
      <c r="D34" s="216"/>
      <c r="E34" s="216"/>
      <c r="F34" s="217"/>
      <c r="G34" s="217"/>
      <c r="H34" s="216"/>
      <c r="I34" s="216"/>
      <c r="J34" s="216"/>
      <c r="K34" s="218"/>
      <c r="L34" s="209">
        <f t="shared" si="0"/>
        <v>0</v>
      </c>
    </row>
    <row r="35" spans="1:12" ht="15" customHeight="1">
      <c r="A35" s="5"/>
      <c r="B35" s="65" t="s">
        <v>34</v>
      </c>
      <c r="C35" s="66"/>
      <c r="D35" s="216"/>
      <c r="E35" s="216"/>
      <c r="F35" s="217"/>
      <c r="G35" s="217"/>
      <c r="H35" s="216"/>
      <c r="I35" s="216"/>
      <c r="J35" s="216"/>
      <c r="K35" s="218"/>
      <c r="L35" s="209">
        <f t="shared" si="0"/>
        <v>0</v>
      </c>
    </row>
    <row r="36" spans="1:12" ht="15" customHeight="1">
      <c r="A36" s="5"/>
      <c r="B36" s="65" t="s">
        <v>118</v>
      </c>
      <c r="C36" s="66"/>
      <c r="D36" s="216"/>
      <c r="E36" s="216"/>
      <c r="F36" s="217"/>
      <c r="G36" s="217"/>
      <c r="H36" s="216"/>
      <c r="I36" s="216"/>
      <c r="J36" s="216"/>
      <c r="K36" s="218"/>
      <c r="L36" s="209">
        <f t="shared" si="0"/>
        <v>0</v>
      </c>
    </row>
    <row r="37" spans="1:12" ht="15" customHeight="1">
      <c r="A37" s="5"/>
      <c r="B37" s="89" t="s">
        <v>43</v>
      </c>
      <c r="C37" s="66"/>
      <c r="D37" s="216"/>
      <c r="E37" s="216"/>
      <c r="F37" s="217"/>
      <c r="G37" s="217"/>
      <c r="H37" s="216"/>
      <c r="I37" s="216"/>
      <c r="J37" s="216"/>
      <c r="K37" s="218"/>
      <c r="L37" s="209">
        <f t="shared" si="0"/>
        <v>0</v>
      </c>
    </row>
    <row r="38" spans="1:12" ht="15" customHeight="1">
      <c r="A38" s="5"/>
      <c r="B38" s="89" t="s">
        <v>10</v>
      </c>
      <c r="C38" s="66"/>
      <c r="D38" s="216"/>
      <c r="E38" s="216"/>
      <c r="F38" s="217"/>
      <c r="G38" s="217"/>
      <c r="H38" s="216"/>
      <c r="I38" s="216"/>
      <c r="J38" s="216"/>
      <c r="K38" s="218"/>
      <c r="L38" s="209">
        <f t="shared" si="0"/>
        <v>0</v>
      </c>
    </row>
    <row r="39" spans="1:12" ht="15" customHeight="1">
      <c r="A39" s="5"/>
      <c r="B39" s="65" t="s">
        <v>46</v>
      </c>
      <c r="C39" s="66"/>
      <c r="D39" s="216"/>
      <c r="E39" s="216"/>
      <c r="F39" s="217"/>
      <c r="G39" s="217"/>
      <c r="H39" s="216"/>
      <c r="I39" s="216"/>
      <c r="J39" s="216"/>
      <c r="K39" s="218"/>
      <c r="L39" s="209">
        <f t="shared" si="0"/>
        <v>0</v>
      </c>
    </row>
    <row r="40" spans="1:12" ht="15" customHeight="1">
      <c r="A40" s="5"/>
      <c r="B40" s="65" t="s">
        <v>41</v>
      </c>
      <c r="C40" s="66"/>
      <c r="D40" s="216"/>
      <c r="E40" s="216"/>
      <c r="F40" s="217"/>
      <c r="G40" s="217"/>
      <c r="H40" s="216"/>
      <c r="I40" s="216"/>
      <c r="J40" s="216"/>
      <c r="K40" s="218"/>
      <c r="L40" s="209">
        <f t="shared" si="0"/>
        <v>0</v>
      </c>
    </row>
    <row r="41" spans="1:12" ht="15" customHeight="1">
      <c r="A41" s="5"/>
      <c r="B41" s="89" t="s">
        <v>48</v>
      </c>
      <c r="C41" s="66"/>
      <c r="D41" s="216"/>
      <c r="E41" s="216"/>
      <c r="F41" s="217"/>
      <c r="G41" s="217"/>
      <c r="H41" s="216"/>
      <c r="I41" s="216"/>
      <c r="J41" s="216"/>
      <c r="K41" s="218"/>
      <c r="L41" s="209">
        <f t="shared" si="0"/>
        <v>0</v>
      </c>
    </row>
    <row r="42" spans="1:12" ht="15" customHeight="1">
      <c r="A42" s="5"/>
      <c r="B42" s="65" t="s">
        <v>18</v>
      </c>
      <c r="C42" s="66"/>
      <c r="D42" s="216"/>
      <c r="E42" s="216"/>
      <c r="F42" s="217"/>
      <c r="G42" s="217"/>
      <c r="H42" s="216"/>
      <c r="I42" s="216"/>
      <c r="J42" s="216"/>
      <c r="K42" s="218"/>
      <c r="L42" s="209">
        <f t="shared" si="0"/>
        <v>0</v>
      </c>
    </row>
    <row r="43" spans="1:12" ht="15" customHeight="1">
      <c r="A43" s="5"/>
      <c r="B43" s="65" t="s">
        <v>64</v>
      </c>
      <c r="C43" s="66"/>
      <c r="D43" s="216"/>
      <c r="E43" s="216"/>
      <c r="F43" s="217"/>
      <c r="G43" s="217"/>
      <c r="H43" s="216"/>
      <c r="I43" s="216"/>
      <c r="J43" s="216"/>
      <c r="K43" s="218"/>
      <c r="L43" s="209">
        <f t="shared" si="0"/>
        <v>0</v>
      </c>
    </row>
    <row r="44" spans="1:12" ht="15" customHeight="1">
      <c r="A44" s="5"/>
      <c r="B44" s="65" t="s">
        <v>15</v>
      </c>
      <c r="C44" s="66"/>
      <c r="D44" s="216"/>
      <c r="E44" s="216"/>
      <c r="F44" s="217"/>
      <c r="G44" s="217"/>
      <c r="H44" s="216"/>
      <c r="I44" s="216"/>
      <c r="J44" s="216"/>
      <c r="K44" s="218"/>
      <c r="L44" s="209">
        <f t="shared" si="0"/>
        <v>0</v>
      </c>
    </row>
    <row r="45" spans="1:12" ht="15" customHeight="1">
      <c r="A45" s="5"/>
      <c r="B45" s="65" t="s">
        <v>59</v>
      </c>
      <c r="C45" s="66"/>
      <c r="D45" s="216"/>
      <c r="E45" s="216"/>
      <c r="F45" s="217"/>
      <c r="G45" s="217"/>
      <c r="H45" s="216"/>
      <c r="I45" s="216"/>
      <c r="J45" s="216"/>
      <c r="K45" s="218"/>
      <c r="L45" s="209">
        <f t="shared" si="0"/>
        <v>0</v>
      </c>
    </row>
    <row r="46" spans="1:12" ht="15" customHeight="1">
      <c r="A46" s="5"/>
      <c r="B46" s="65" t="s">
        <v>108</v>
      </c>
      <c r="C46" s="66"/>
      <c r="D46" s="216"/>
      <c r="E46" s="216"/>
      <c r="F46" s="217"/>
      <c r="G46" s="217"/>
      <c r="H46" s="216"/>
      <c r="I46" s="216"/>
      <c r="J46" s="216"/>
      <c r="K46" s="218"/>
      <c r="L46" s="209">
        <f t="shared" si="0"/>
        <v>0</v>
      </c>
    </row>
    <row r="47" spans="1:12" ht="15" customHeight="1">
      <c r="A47" s="5"/>
      <c r="B47" s="89" t="s">
        <v>20</v>
      </c>
      <c r="C47" s="66"/>
      <c r="D47" s="216"/>
      <c r="E47" s="216"/>
      <c r="F47" s="217"/>
      <c r="G47" s="217"/>
      <c r="H47" s="216"/>
      <c r="I47" s="216"/>
      <c r="J47" s="216"/>
      <c r="K47" s="218"/>
      <c r="L47" s="209">
        <f t="shared" si="0"/>
        <v>0</v>
      </c>
    </row>
    <row r="48" spans="1:12" ht="15" customHeight="1">
      <c r="A48" s="5"/>
      <c r="B48" s="65" t="s">
        <v>112</v>
      </c>
      <c r="C48" s="66"/>
      <c r="D48" s="216"/>
      <c r="E48" s="216"/>
      <c r="F48" s="217"/>
      <c r="G48" s="217"/>
      <c r="H48" s="216"/>
      <c r="I48" s="216"/>
      <c r="J48" s="216"/>
      <c r="K48" s="218"/>
      <c r="L48" s="209">
        <f t="shared" si="0"/>
        <v>0</v>
      </c>
    </row>
    <row r="49" spans="1:12" ht="15" customHeight="1">
      <c r="A49" s="5"/>
      <c r="B49" s="65" t="s">
        <v>106</v>
      </c>
      <c r="C49" s="66"/>
      <c r="D49" s="216"/>
      <c r="E49" s="216"/>
      <c r="F49" s="217"/>
      <c r="G49" s="217"/>
      <c r="H49" s="216"/>
      <c r="I49" s="216"/>
      <c r="J49" s="216"/>
      <c r="K49" s="218"/>
      <c r="L49" s="209">
        <f t="shared" si="0"/>
        <v>0</v>
      </c>
    </row>
    <row r="50" spans="1:12" ht="15" customHeight="1">
      <c r="A50" s="5"/>
      <c r="B50" s="65" t="s">
        <v>107</v>
      </c>
      <c r="C50" s="66"/>
      <c r="D50" s="216"/>
      <c r="E50" s="216"/>
      <c r="F50" s="217"/>
      <c r="G50" s="217"/>
      <c r="H50" s="216"/>
      <c r="I50" s="216"/>
      <c r="J50" s="216"/>
      <c r="K50" s="218"/>
      <c r="L50" s="209">
        <f t="shared" si="0"/>
        <v>0</v>
      </c>
    </row>
    <row r="51" spans="1:12" ht="15" customHeight="1">
      <c r="A51" s="5"/>
      <c r="B51" s="65" t="s">
        <v>60</v>
      </c>
      <c r="C51" s="66"/>
      <c r="D51" s="216"/>
      <c r="E51" s="216"/>
      <c r="F51" s="217"/>
      <c r="G51" s="217"/>
      <c r="H51" s="216"/>
      <c r="I51" s="216"/>
      <c r="J51" s="216"/>
      <c r="K51" s="218"/>
      <c r="L51" s="209">
        <f t="shared" si="0"/>
        <v>0</v>
      </c>
    </row>
    <row r="52" spans="1:12" ht="15" customHeight="1">
      <c r="A52" s="5"/>
      <c r="B52" s="65" t="s">
        <v>113</v>
      </c>
      <c r="C52" s="66"/>
      <c r="D52" s="216"/>
      <c r="E52" s="216"/>
      <c r="F52" s="217"/>
      <c r="G52" s="217"/>
      <c r="H52" s="216"/>
      <c r="I52" s="216"/>
      <c r="J52" s="216"/>
      <c r="K52" s="218"/>
      <c r="L52" s="209">
        <f t="shared" si="0"/>
        <v>0</v>
      </c>
    </row>
    <row r="53" spans="1:12" ht="15" customHeight="1">
      <c r="A53" s="5"/>
      <c r="B53" s="65" t="s">
        <v>21</v>
      </c>
      <c r="C53" s="66"/>
      <c r="D53" s="216"/>
      <c r="E53" s="216"/>
      <c r="F53" s="217"/>
      <c r="G53" s="217"/>
      <c r="H53" s="216"/>
      <c r="I53" s="216"/>
      <c r="J53" s="216"/>
      <c r="K53" s="218"/>
      <c r="L53" s="209">
        <f t="shared" si="0"/>
        <v>0</v>
      </c>
    </row>
    <row r="54" spans="1:12" ht="15" customHeight="1">
      <c r="A54" s="5"/>
      <c r="B54" s="89" t="s">
        <v>56</v>
      </c>
      <c r="C54" s="66"/>
      <c r="D54" s="216"/>
      <c r="E54" s="216"/>
      <c r="F54" s="217"/>
      <c r="G54" s="217"/>
      <c r="H54" s="216"/>
      <c r="I54" s="216"/>
      <c r="J54" s="216"/>
      <c r="K54" s="218"/>
      <c r="L54" s="209">
        <f t="shared" si="0"/>
        <v>0</v>
      </c>
    </row>
    <row r="55" spans="1:12" ht="15" customHeight="1">
      <c r="A55" s="5"/>
      <c r="B55" s="65" t="s">
        <v>109</v>
      </c>
      <c r="C55" s="66"/>
      <c r="D55" s="216"/>
      <c r="E55" s="216"/>
      <c r="F55" s="217"/>
      <c r="G55" s="217"/>
      <c r="H55" s="216"/>
      <c r="I55" s="216"/>
      <c r="J55" s="216"/>
      <c r="K55" s="218"/>
      <c r="L55" s="209">
        <f t="shared" si="0"/>
        <v>0</v>
      </c>
    </row>
    <row r="56" spans="1:12" ht="15" customHeight="1">
      <c r="A56" s="5"/>
      <c r="B56" s="65" t="s">
        <v>23</v>
      </c>
      <c r="C56" s="66"/>
      <c r="D56" s="216"/>
      <c r="E56" s="216"/>
      <c r="F56" s="217"/>
      <c r="G56" s="217"/>
      <c r="H56" s="216"/>
      <c r="I56" s="216"/>
      <c r="J56" s="216"/>
      <c r="K56" s="218"/>
      <c r="L56" s="209">
        <f t="shared" si="0"/>
        <v>0</v>
      </c>
    </row>
    <row r="57" spans="1:12" ht="15" customHeight="1">
      <c r="A57" s="5"/>
      <c r="B57" s="89" t="s">
        <v>52</v>
      </c>
      <c r="C57" s="66"/>
      <c r="D57" s="216"/>
      <c r="E57" s="216"/>
      <c r="F57" s="217"/>
      <c r="G57" s="217"/>
      <c r="H57" s="216"/>
      <c r="I57" s="216"/>
      <c r="J57" s="216"/>
      <c r="K57" s="218"/>
      <c r="L57" s="209">
        <f t="shared" si="0"/>
        <v>0</v>
      </c>
    </row>
    <row r="58" spans="1:12" ht="15" customHeight="1">
      <c r="A58" s="5"/>
      <c r="B58" s="65" t="s">
        <v>229</v>
      </c>
      <c r="C58" s="66"/>
      <c r="D58" s="216"/>
      <c r="E58" s="216"/>
      <c r="F58" s="217"/>
      <c r="G58" s="217"/>
      <c r="H58" s="216"/>
      <c r="I58" s="216"/>
      <c r="J58" s="216"/>
      <c r="K58" s="218"/>
      <c r="L58" s="209">
        <f t="shared" si="0"/>
        <v>0</v>
      </c>
    </row>
    <row r="59" spans="1:12" ht="15" customHeight="1">
      <c r="A59" s="5"/>
      <c r="B59" s="65" t="s">
        <v>119</v>
      </c>
      <c r="C59" s="66"/>
      <c r="D59" s="216"/>
      <c r="E59" s="216"/>
      <c r="F59" s="217"/>
      <c r="G59" s="217"/>
      <c r="H59" s="216"/>
      <c r="I59" s="216"/>
      <c r="J59" s="216"/>
      <c r="K59" s="218"/>
      <c r="L59" s="209">
        <f t="shared" si="0"/>
        <v>0</v>
      </c>
    </row>
    <row r="60" spans="1:12" ht="15" customHeight="1">
      <c r="A60" s="5"/>
      <c r="B60" s="65" t="s">
        <v>114</v>
      </c>
      <c r="C60" s="66"/>
      <c r="D60" s="216"/>
      <c r="E60" s="216"/>
      <c r="F60" s="217"/>
      <c r="G60" s="217"/>
      <c r="H60" s="216"/>
      <c r="I60" s="216"/>
      <c r="J60" s="216"/>
      <c r="K60" s="218"/>
      <c r="L60" s="209">
        <f t="shared" si="0"/>
        <v>0</v>
      </c>
    </row>
    <row r="61" spans="1:12" ht="15" customHeight="1">
      <c r="A61" s="5"/>
      <c r="B61" s="89" t="s">
        <v>49</v>
      </c>
      <c r="C61" s="66"/>
      <c r="D61" s="216"/>
      <c r="E61" s="216"/>
      <c r="F61" s="217"/>
      <c r="G61" s="217"/>
      <c r="H61" s="216"/>
      <c r="I61" s="216"/>
      <c r="J61" s="216"/>
      <c r="K61" s="218"/>
      <c r="L61" s="209">
        <f t="shared" si="0"/>
        <v>0</v>
      </c>
    </row>
    <row r="62" spans="1:12" ht="15" customHeight="1">
      <c r="A62" s="5"/>
      <c r="B62" s="65" t="s">
        <v>57</v>
      </c>
      <c r="C62" s="66"/>
      <c r="D62" s="216"/>
      <c r="E62" s="216"/>
      <c r="F62" s="217"/>
      <c r="G62" s="217"/>
      <c r="H62" s="216"/>
      <c r="I62" s="216"/>
      <c r="J62" s="216"/>
      <c r="K62" s="218"/>
      <c r="L62" s="209">
        <f t="shared" si="0"/>
        <v>0</v>
      </c>
    </row>
    <row r="63" spans="1:12" ht="15" customHeight="1">
      <c r="A63" s="5"/>
      <c r="B63" s="89" t="s">
        <v>117</v>
      </c>
      <c r="C63" s="66"/>
      <c r="D63" s="216"/>
      <c r="E63" s="216"/>
      <c r="F63" s="217"/>
      <c r="G63" s="217"/>
      <c r="H63" s="216"/>
      <c r="I63" s="216"/>
      <c r="J63" s="216"/>
      <c r="K63" s="218"/>
      <c r="L63" s="209">
        <f t="shared" si="0"/>
        <v>0</v>
      </c>
    </row>
    <row r="64" spans="1:12" ht="15" customHeight="1">
      <c r="A64" s="5"/>
      <c r="B64" s="65" t="s">
        <v>116</v>
      </c>
      <c r="C64" s="66"/>
      <c r="D64" s="216"/>
      <c r="E64" s="216"/>
      <c r="F64" s="217"/>
      <c r="G64" s="217"/>
      <c r="H64" s="216"/>
      <c r="I64" s="216"/>
      <c r="J64" s="216"/>
      <c r="K64" s="218"/>
      <c r="L64" s="209">
        <f t="shared" si="0"/>
        <v>0</v>
      </c>
    </row>
    <row r="65" spans="1:12" ht="15" customHeight="1">
      <c r="A65" s="5"/>
      <c r="B65" s="65" t="s">
        <v>19</v>
      </c>
      <c r="C65" s="66"/>
      <c r="D65" s="216"/>
      <c r="E65" s="216"/>
      <c r="F65" s="217"/>
      <c r="G65" s="217"/>
      <c r="H65" s="216"/>
      <c r="I65" s="216"/>
      <c r="J65" s="216"/>
      <c r="K65" s="218"/>
      <c r="L65" s="209">
        <f t="shared" si="0"/>
        <v>0</v>
      </c>
    </row>
    <row r="66" spans="1:12" ht="15" customHeight="1">
      <c r="A66" s="5"/>
      <c r="B66" s="85" t="s">
        <v>226</v>
      </c>
      <c r="C66" s="66"/>
      <c r="D66" s="216"/>
      <c r="E66" s="216"/>
      <c r="F66" s="217"/>
      <c r="G66" s="217"/>
      <c r="H66" s="216"/>
      <c r="I66" s="216"/>
      <c r="J66" s="216"/>
      <c r="K66" s="218"/>
      <c r="L66" s="209">
        <f t="shared" si="0"/>
        <v>0</v>
      </c>
    </row>
    <row r="67" spans="1:12" ht="15" customHeight="1">
      <c r="A67" s="5"/>
      <c r="B67" s="89" t="s">
        <v>61</v>
      </c>
      <c r="C67" s="66"/>
      <c r="D67" s="216"/>
      <c r="E67" s="216"/>
      <c r="F67" s="217"/>
      <c r="G67" s="217"/>
      <c r="H67" s="216"/>
      <c r="I67" s="216"/>
      <c r="J67" s="216"/>
      <c r="K67" s="218"/>
      <c r="L67" s="209">
        <f t="shared" si="0"/>
        <v>0</v>
      </c>
    </row>
    <row r="68" spans="1:12" ht="15" customHeight="1">
      <c r="A68" s="5"/>
      <c r="B68" s="65" t="s">
        <v>50</v>
      </c>
      <c r="C68" s="66"/>
      <c r="D68" s="216"/>
      <c r="E68" s="216"/>
      <c r="F68" s="217"/>
      <c r="G68" s="217"/>
      <c r="H68" s="216"/>
      <c r="I68" s="216"/>
      <c r="J68" s="216"/>
      <c r="K68" s="218"/>
      <c r="L68" s="209">
        <f t="shared" si="0"/>
        <v>0</v>
      </c>
    </row>
    <row r="69" spans="1:12" ht="15" customHeight="1">
      <c r="A69" s="5"/>
      <c r="B69" s="89" t="s">
        <v>71</v>
      </c>
      <c r="C69" s="66"/>
      <c r="D69" s="216"/>
      <c r="E69" s="216"/>
      <c r="F69" s="217"/>
      <c r="G69" s="217"/>
      <c r="H69" s="216"/>
      <c r="I69" s="216"/>
      <c r="J69" s="216"/>
      <c r="K69" s="218"/>
      <c r="L69" s="209">
        <f t="shared" si="0"/>
        <v>0</v>
      </c>
    </row>
    <row r="70" spans="1:12" ht="15" customHeight="1">
      <c r="A70" s="5"/>
      <c r="B70" s="161" t="s">
        <v>301</v>
      </c>
      <c r="C70" s="66"/>
      <c r="D70" s="216"/>
      <c r="E70" s="216"/>
      <c r="F70" s="217"/>
      <c r="G70" s="217"/>
      <c r="H70" s="216"/>
      <c r="I70" s="216"/>
      <c r="J70" s="216"/>
      <c r="K70" s="218"/>
      <c r="L70" s="209">
        <f t="shared" si="0"/>
        <v>0</v>
      </c>
    </row>
    <row r="71" spans="1:12" ht="15" customHeight="1">
      <c r="A71" s="5"/>
      <c r="B71" s="161" t="s">
        <v>302</v>
      </c>
      <c r="C71" s="66"/>
      <c r="D71" s="216"/>
      <c r="E71" s="216"/>
      <c r="F71" s="217"/>
      <c r="G71" s="217"/>
      <c r="H71" s="216"/>
      <c r="I71" s="216"/>
      <c r="J71" s="216"/>
      <c r="K71" s="218"/>
      <c r="L71" s="209">
        <f t="shared" si="0"/>
        <v>0</v>
      </c>
    </row>
    <row r="72" spans="1:12" ht="15" customHeight="1">
      <c r="A72" s="5"/>
      <c r="B72" s="65" t="s">
        <v>228</v>
      </c>
      <c r="C72" s="66"/>
      <c r="D72" s="216"/>
      <c r="E72" s="216"/>
      <c r="F72" s="217"/>
      <c r="G72" s="217"/>
      <c r="H72" s="216"/>
      <c r="I72" s="216"/>
      <c r="J72" s="216"/>
      <c r="K72" s="218"/>
      <c r="L72" s="209">
        <f t="shared" si="0"/>
        <v>0</v>
      </c>
    </row>
    <row r="73" spans="1:12" ht="15" customHeight="1">
      <c r="A73" s="5"/>
      <c r="B73" s="65" t="s">
        <v>9</v>
      </c>
      <c r="C73" s="66"/>
      <c r="D73" s="216"/>
      <c r="E73" s="216"/>
      <c r="F73" s="217"/>
      <c r="G73" s="217"/>
      <c r="H73" s="216"/>
      <c r="I73" s="216"/>
      <c r="J73" s="216"/>
      <c r="K73" s="218"/>
      <c r="L73" s="209">
        <f t="shared" si="0"/>
        <v>0</v>
      </c>
    </row>
    <row r="74" spans="1:12" ht="15" customHeight="1">
      <c r="A74" s="5"/>
      <c r="B74" s="65" t="s">
        <v>101</v>
      </c>
      <c r="C74" s="66"/>
      <c r="D74" s="216"/>
      <c r="E74" s="216"/>
      <c r="F74" s="217"/>
      <c r="G74" s="217"/>
      <c r="H74" s="216"/>
      <c r="I74" s="216"/>
      <c r="J74" s="216"/>
      <c r="K74" s="218"/>
      <c r="L74" s="209">
        <f t="shared" si="0"/>
        <v>0</v>
      </c>
    </row>
    <row r="75" spans="1:12" ht="15" customHeight="1">
      <c r="A75" s="5"/>
      <c r="B75" s="89" t="s">
        <v>70</v>
      </c>
      <c r="C75" s="66"/>
      <c r="D75" s="216"/>
      <c r="E75" s="216"/>
      <c r="F75" s="217"/>
      <c r="G75" s="217"/>
      <c r="H75" s="216"/>
      <c r="I75" s="216"/>
      <c r="J75" s="216"/>
      <c r="K75" s="218"/>
      <c r="L75" s="209">
        <f t="shared" si="0"/>
        <v>0</v>
      </c>
    </row>
    <row r="76" spans="1:12" ht="15" customHeight="1">
      <c r="A76" s="5"/>
      <c r="B76" s="125" t="s">
        <v>227</v>
      </c>
      <c r="C76" s="66"/>
      <c r="D76" s="216"/>
      <c r="E76" s="216"/>
      <c r="F76" s="217"/>
      <c r="G76" s="217"/>
      <c r="H76" s="216"/>
      <c r="I76" s="216"/>
      <c r="J76" s="216"/>
      <c r="K76" s="218"/>
      <c r="L76" s="209">
        <f t="shared" si="0"/>
        <v>0</v>
      </c>
    </row>
    <row r="77" spans="1:12" ht="15" customHeight="1">
      <c r="A77" s="5"/>
      <c r="B77" s="72" t="s">
        <v>66</v>
      </c>
      <c r="C77" s="66"/>
      <c r="D77" s="216"/>
      <c r="E77" s="216"/>
      <c r="F77" s="217"/>
      <c r="G77" s="217"/>
      <c r="H77" s="216"/>
      <c r="I77" s="216"/>
      <c r="J77" s="216"/>
      <c r="K77" s="218"/>
      <c r="L77" s="209">
        <f t="shared" si="0"/>
        <v>0</v>
      </c>
    </row>
    <row r="78" spans="1:12" ht="15" customHeight="1">
      <c r="A78" s="5"/>
      <c r="B78" s="162" t="s">
        <v>303</v>
      </c>
      <c r="C78" s="66"/>
      <c r="D78" s="216"/>
      <c r="E78" s="216"/>
      <c r="F78" s="217"/>
      <c r="G78" s="217"/>
      <c r="H78" s="216"/>
      <c r="I78" s="216"/>
      <c r="J78" s="216"/>
      <c r="K78" s="218"/>
      <c r="L78" s="209">
        <f t="shared" si="0"/>
        <v>0</v>
      </c>
    </row>
    <row r="79" spans="1:12" ht="15" customHeight="1">
      <c r="A79" s="5"/>
      <c r="B79" s="65" t="s">
        <v>12</v>
      </c>
      <c r="C79" s="66"/>
      <c r="D79" s="216"/>
      <c r="E79" s="216"/>
      <c r="F79" s="217"/>
      <c r="G79" s="217"/>
      <c r="H79" s="216"/>
      <c r="I79" s="216"/>
      <c r="J79" s="216"/>
      <c r="K79" s="218"/>
      <c r="L79" s="209">
        <f t="shared" si="0"/>
        <v>0</v>
      </c>
    </row>
    <row r="80" spans="1:12" ht="15" customHeight="1">
      <c r="A80" s="5"/>
      <c r="B80" s="161" t="s">
        <v>304</v>
      </c>
      <c r="C80" s="66"/>
      <c r="D80" s="216"/>
      <c r="E80" s="216"/>
      <c r="F80" s="217"/>
      <c r="G80" s="217"/>
      <c r="H80" s="216"/>
      <c r="I80" s="216"/>
      <c r="J80" s="216"/>
      <c r="K80" s="218"/>
      <c r="L80" s="209">
        <f t="shared" si="0"/>
        <v>0</v>
      </c>
    </row>
    <row r="81" spans="1:12" ht="15" customHeight="1">
      <c r="A81" s="5"/>
      <c r="B81" s="65" t="s">
        <v>11</v>
      </c>
      <c r="C81" s="66"/>
      <c r="D81" s="216"/>
      <c r="E81" s="216"/>
      <c r="F81" s="217"/>
      <c r="G81" s="217"/>
      <c r="H81" s="216"/>
      <c r="I81" s="216"/>
      <c r="J81" s="216"/>
      <c r="K81" s="218"/>
      <c r="L81" s="209">
        <f t="shared" ref="L81:L89" si="1">D81*G$12+E81*G$13+F81*G$12+G81*G$13+H81*K$12+I81*K$13+J81*K$12+K81*K$13</f>
        <v>0</v>
      </c>
    </row>
    <row r="82" spans="1:12" ht="15" customHeight="1">
      <c r="A82" s="5"/>
      <c r="B82" s="161" t="s">
        <v>305</v>
      </c>
      <c r="C82" s="66"/>
      <c r="D82" s="216"/>
      <c r="E82" s="216"/>
      <c r="F82" s="217"/>
      <c r="G82" s="217"/>
      <c r="H82" s="216"/>
      <c r="I82" s="216"/>
      <c r="J82" s="216"/>
      <c r="K82" s="218"/>
      <c r="L82" s="209">
        <f t="shared" si="1"/>
        <v>0</v>
      </c>
    </row>
    <row r="83" spans="1:12" ht="15" customHeight="1">
      <c r="A83" s="5"/>
      <c r="B83" s="65" t="s">
        <v>35</v>
      </c>
      <c r="C83" s="66"/>
      <c r="D83" s="216"/>
      <c r="E83" s="216"/>
      <c r="F83" s="217"/>
      <c r="G83" s="217"/>
      <c r="H83" s="216"/>
      <c r="I83" s="216"/>
      <c r="J83" s="216"/>
      <c r="K83" s="218"/>
      <c r="L83" s="209">
        <f t="shared" si="1"/>
        <v>0</v>
      </c>
    </row>
    <row r="84" spans="1:12" ht="15" customHeight="1">
      <c r="A84" s="5"/>
      <c r="B84" s="65" t="s">
        <v>13</v>
      </c>
      <c r="C84" s="66"/>
      <c r="D84" s="216"/>
      <c r="E84" s="216"/>
      <c r="F84" s="217"/>
      <c r="G84" s="217"/>
      <c r="H84" s="216"/>
      <c r="I84" s="216"/>
      <c r="J84" s="216"/>
      <c r="K84" s="218"/>
      <c r="L84" s="209">
        <f t="shared" si="1"/>
        <v>0</v>
      </c>
    </row>
    <row r="85" spans="1:12" ht="15" customHeight="1">
      <c r="A85" s="5"/>
      <c r="B85" s="65" t="s">
        <v>220</v>
      </c>
      <c r="C85" s="66"/>
      <c r="D85" s="216"/>
      <c r="E85" s="216"/>
      <c r="F85" s="217"/>
      <c r="G85" s="217"/>
      <c r="H85" s="216"/>
      <c r="I85" s="216"/>
      <c r="J85" s="216"/>
      <c r="K85" s="218"/>
      <c r="L85" s="209">
        <f t="shared" si="1"/>
        <v>0</v>
      </c>
    </row>
    <row r="86" spans="1:12" ht="15" customHeight="1">
      <c r="A86" s="5"/>
      <c r="B86" s="89" t="s">
        <v>33</v>
      </c>
      <c r="C86" s="66"/>
      <c r="D86" s="216"/>
      <c r="E86" s="216"/>
      <c r="F86" s="217"/>
      <c r="G86" s="217"/>
      <c r="H86" s="216"/>
      <c r="I86" s="216"/>
      <c r="J86" s="216"/>
      <c r="K86" s="218"/>
      <c r="L86" s="209">
        <f t="shared" si="1"/>
        <v>0</v>
      </c>
    </row>
    <row r="87" spans="1:12" ht="15" customHeight="1">
      <c r="A87" s="5"/>
      <c r="B87" s="89" t="s">
        <v>69</v>
      </c>
      <c r="C87" s="66"/>
      <c r="D87" s="216"/>
      <c r="E87" s="216"/>
      <c r="F87" s="217"/>
      <c r="G87" s="217"/>
      <c r="H87" s="216"/>
      <c r="I87" s="216"/>
      <c r="J87" s="216"/>
      <c r="K87" s="218"/>
      <c r="L87" s="209">
        <f t="shared" si="1"/>
        <v>0</v>
      </c>
    </row>
    <row r="88" spans="1:12" ht="15" customHeight="1">
      <c r="A88" s="5"/>
      <c r="B88" s="65" t="s">
        <v>51</v>
      </c>
      <c r="C88" s="66"/>
      <c r="D88" s="216"/>
      <c r="E88" s="216"/>
      <c r="F88" s="217"/>
      <c r="G88" s="217"/>
      <c r="H88" s="216"/>
      <c r="I88" s="216"/>
      <c r="J88" s="216"/>
      <c r="K88" s="218"/>
      <c r="L88" s="209">
        <f t="shared" si="1"/>
        <v>0</v>
      </c>
    </row>
    <row r="89" spans="1:12" ht="15" customHeight="1">
      <c r="A89" s="5"/>
      <c r="B89" s="65" t="s">
        <v>47</v>
      </c>
      <c r="C89" s="66"/>
      <c r="D89" s="216"/>
      <c r="E89" s="216"/>
      <c r="F89" s="217"/>
      <c r="G89" s="217"/>
      <c r="H89" s="216"/>
      <c r="I89" s="216"/>
      <c r="J89" s="216"/>
      <c r="K89" s="218"/>
      <c r="L89" s="209">
        <f t="shared" si="1"/>
        <v>0</v>
      </c>
    </row>
    <row r="90" spans="1:12">
      <c r="A90" s="5"/>
      <c r="B90" s="86"/>
      <c r="C90" s="67"/>
      <c r="D90" s="206">
        <f t="shared" ref="D90:K90" si="2">SUM(D16:D89)</f>
        <v>0</v>
      </c>
      <c r="E90" s="206">
        <f t="shared" si="2"/>
        <v>0</v>
      </c>
      <c r="F90" s="207">
        <f t="shared" si="2"/>
        <v>0</v>
      </c>
      <c r="G90" s="207">
        <f t="shared" si="2"/>
        <v>0</v>
      </c>
      <c r="H90" s="206">
        <f t="shared" si="2"/>
        <v>0</v>
      </c>
      <c r="I90" s="206">
        <f t="shared" si="2"/>
        <v>0</v>
      </c>
      <c r="J90" s="206">
        <f t="shared" si="2"/>
        <v>0</v>
      </c>
      <c r="K90" s="208">
        <f t="shared" si="2"/>
        <v>0</v>
      </c>
      <c r="L90" s="209">
        <f>SUM(L16:L89)</f>
        <v>0</v>
      </c>
    </row>
  </sheetData>
  <mergeCells count="6">
    <mergeCell ref="L14:L15"/>
    <mergeCell ref="H14:K14"/>
    <mergeCell ref="B8:K8"/>
    <mergeCell ref="B14:B15"/>
    <mergeCell ref="B2:F3"/>
    <mergeCell ref="D14:G14"/>
  </mergeCells>
  <phoneticPr fontId="0" type="noConversion"/>
  <hyperlinks>
    <hyperlink ref="I1" r:id="rId1"/>
    <hyperlink ref="I5" r:id="rId2"/>
  </hyperlinks>
  <pageMargins left="0.15748031496062992" right="0.18" top="0.15748031496062992" bottom="0.15748031496062992" header="0.27559055118110237" footer="0.31496062992125984"/>
  <pageSetup paperSize="9" scale="70" orientation="portrait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FF00"/>
  </sheetPr>
  <dimension ref="A1:G367"/>
  <sheetViews>
    <sheetView topLeftCell="A25" zoomScaleNormal="100" workbookViewId="0">
      <selection activeCell="B62" sqref="B62"/>
    </sheetView>
  </sheetViews>
  <sheetFormatPr defaultRowHeight="15"/>
  <cols>
    <col min="1" max="1" width="2.42578125" customWidth="1"/>
    <col min="2" max="2" width="81.5703125" customWidth="1"/>
    <col min="3" max="3" width="9.140625" style="3" hidden="1" customWidth="1"/>
    <col min="4" max="4" width="13.7109375" style="3" customWidth="1"/>
    <col min="5" max="5" width="10.7109375" style="3" customWidth="1"/>
    <col min="6" max="6" width="10" style="3" customWidth="1"/>
    <col min="7" max="7" width="12" style="3" customWidth="1"/>
  </cols>
  <sheetData>
    <row r="1" spans="1:7">
      <c r="B1" s="75"/>
      <c r="C1" s="76"/>
      <c r="D1" s="77" t="s">
        <v>97</v>
      </c>
      <c r="E1" s="78"/>
      <c r="F1" s="79"/>
      <c r="G1" s="80"/>
    </row>
    <row r="2" spans="1:7">
      <c r="B2" s="75"/>
      <c r="C2" s="76"/>
      <c r="D2" s="80" t="s">
        <v>99</v>
      </c>
      <c r="E2" s="79"/>
      <c r="F2" s="79"/>
      <c r="G2" s="80"/>
    </row>
    <row r="3" spans="1:7" ht="11.25" customHeight="1">
      <c r="B3" s="81"/>
      <c r="C3" s="76"/>
      <c r="D3" s="80" t="s">
        <v>298</v>
      </c>
      <c r="E3" s="79"/>
      <c r="F3" s="79"/>
      <c r="G3" s="80"/>
    </row>
    <row r="4" spans="1:7" ht="21" customHeight="1">
      <c r="B4" s="81"/>
      <c r="C4" s="76"/>
      <c r="D4" s="79" t="s">
        <v>100</v>
      </c>
      <c r="E4" s="79"/>
      <c r="F4" s="79"/>
      <c r="G4" s="80"/>
    </row>
    <row r="5" spans="1:7" ht="22.5" customHeight="1">
      <c r="B5" s="164" t="s">
        <v>319</v>
      </c>
      <c r="C5" s="76"/>
      <c r="D5" s="126" t="s">
        <v>297</v>
      </c>
      <c r="E5" s="79"/>
      <c r="F5" s="79"/>
      <c r="G5" s="80"/>
    </row>
    <row r="6" spans="1:7" ht="15" customHeight="1">
      <c r="B6" s="75"/>
      <c r="C6" s="76"/>
      <c r="D6" s="79" t="s">
        <v>299</v>
      </c>
      <c r="E6" s="79"/>
      <c r="F6" s="79"/>
      <c r="G6" s="80"/>
    </row>
    <row r="7" spans="1:7" ht="15" customHeight="1">
      <c r="B7" s="88" t="s">
        <v>58</v>
      </c>
      <c r="C7" s="10"/>
      <c r="D7" s="10"/>
      <c r="E7" s="10"/>
      <c r="F7" s="10"/>
      <c r="G7"/>
    </row>
    <row r="8" spans="1:7" ht="31.9" customHeight="1">
      <c r="B8" s="249" t="s">
        <v>93</v>
      </c>
      <c r="C8" s="250"/>
      <c r="D8" s="250"/>
      <c r="E8" s="250"/>
      <c r="F8" s="250"/>
      <c r="G8" s="250"/>
    </row>
    <row r="9" spans="1:7" ht="15" customHeight="1">
      <c r="B9" s="279"/>
      <c r="C9" s="280"/>
      <c r="D9" s="280"/>
      <c r="E9" s="280"/>
      <c r="F9" s="280"/>
      <c r="G9" s="280"/>
    </row>
    <row r="10" spans="1:7" ht="13.15" customHeight="1" thickBot="1">
      <c r="A10" s="5"/>
      <c r="B10" s="98" t="s">
        <v>239</v>
      </c>
      <c r="C10" s="92"/>
      <c r="D10" s="92"/>
      <c r="E10" s="92"/>
      <c r="F10" s="92"/>
      <c r="G10" s="92"/>
    </row>
    <row r="11" spans="1:7" ht="13.9" customHeight="1" thickBot="1">
      <c r="A11" s="5"/>
      <c r="B11" s="277" t="s">
        <v>124</v>
      </c>
      <c r="C11" s="90"/>
      <c r="D11" s="281" t="s">
        <v>123</v>
      </c>
      <c r="E11" s="274" t="s">
        <v>54</v>
      </c>
      <c r="F11" s="275"/>
      <c r="G11" s="276"/>
    </row>
    <row r="12" spans="1:7" ht="27" customHeight="1" thickBot="1">
      <c r="A12" s="5"/>
      <c r="B12" s="278"/>
      <c r="C12" s="91"/>
      <c r="D12" s="282"/>
      <c r="E12" s="83" t="s">
        <v>53</v>
      </c>
      <c r="F12" s="83" t="s">
        <v>55</v>
      </c>
      <c r="G12" s="83" t="s">
        <v>94</v>
      </c>
    </row>
    <row r="13" spans="1:7">
      <c r="A13" s="5"/>
      <c r="B13" s="9" t="s">
        <v>65</v>
      </c>
      <c r="C13" s="6"/>
      <c r="D13" s="6"/>
      <c r="E13" s="25"/>
      <c r="F13" s="25"/>
      <c r="G13" s="26"/>
    </row>
    <row r="14" spans="1:7" ht="15" customHeight="1">
      <c r="A14" s="5"/>
      <c r="B14" s="89" t="s">
        <v>73</v>
      </c>
      <c r="C14" s="64"/>
      <c r="D14" s="122">
        <v>393</v>
      </c>
      <c r="E14" s="93"/>
      <c r="F14" s="93"/>
      <c r="G14" s="24">
        <f t="shared" ref="G14:G21" si="0">(E14+F14)*D14</f>
        <v>0</v>
      </c>
    </row>
    <row r="15" spans="1:7" ht="15" customHeight="1">
      <c r="A15" s="5"/>
      <c r="B15" s="89" t="s">
        <v>409</v>
      </c>
      <c r="C15" s="64"/>
      <c r="D15" s="122">
        <v>392</v>
      </c>
      <c r="E15" s="93"/>
      <c r="F15" s="93"/>
      <c r="G15" s="24">
        <f t="shared" si="0"/>
        <v>0</v>
      </c>
    </row>
    <row r="16" spans="1:7" ht="15" customHeight="1">
      <c r="A16" s="5"/>
      <c r="B16" s="89" t="s">
        <v>76</v>
      </c>
      <c r="C16" s="64"/>
      <c r="D16" s="122">
        <v>381</v>
      </c>
      <c r="E16" s="93"/>
      <c r="F16" s="93"/>
      <c r="G16" s="24">
        <f t="shared" si="0"/>
        <v>0</v>
      </c>
    </row>
    <row r="17" spans="1:7" ht="15" customHeight="1">
      <c r="A17" s="5"/>
      <c r="B17" s="65" t="s">
        <v>74</v>
      </c>
      <c r="C17" s="64"/>
      <c r="D17" s="122">
        <v>329</v>
      </c>
      <c r="E17" s="93"/>
      <c r="F17" s="93"/>
      <c r="G17" s="24">
        <f t="shared" si="0"/>
        <v>0</v>
      </c>
    </row>
    <row r="18" spans="1:7" ht="15" customHeight="1">
      <c r="A18" s="5"/>
      <c r="B18" s="89" t="s">
        <v>78</v>
      </c>
      <c r="C18" s="66"/>
      <c r="D18" s="122">
        <v>358</v>
      </c>
      <c r="E18" s="93"/>
      <c r="F18" s="93"/>
      <c r="G18" s="24">
        <f t="shared" si="0"/>
        <v>0</v>
      </c>
    </row>
    <row r="19" spans="1:7" ht="15" customHeight="1">
      <c r="A19" s="5"/>
      <c r="B19" s="65" t="s">
        <v>79</v>
      </c>
      <c r="C19" s="66"/>
      <c r="D19" s="122">
        <v>354</v>
      </c>
      <c r="E19" s="93"/>
      <c r="F19" s="93"/>
      <c r="G19" s="24">
        <f t="shared" si="0"/>
        <v>0</v>
      </c>
    </row>
    <row r="20" spans="1:7" ht="15" customHeight="1">
      <c r="A20" s="5"/>
      <c r="B20" s="65" t="s">
        <v>75</v>
      </c>
      <c r="C20" s="64"/>
      <c r="D20" s="122">
        <v>321</v>
      </c>
      <c r="E20" s="93"/>
      <c r="F20" s="93"/>
      <c r="G20" s="24">
        <f t="shared" si="0"/>
        <v>0</v>
      </c>
    </row>
    <row r="21" spans="1:7" ht="15" customHeight="1">
      <c r="A21" s="5"/>
      <c r="B21" s="65" t="s">
        <v>77</v>
      </c>
      <c r="C21" s="64"/>
      <c r="D21" s="122">
        <v>280</v>
      </c>
      <c r="E21" s="93"/>
      <c r="F21" s="93"/>
      <c r="G21" s="24">
        <f t="shared" si="0"/>
        <v>0</v>
      </c>
    </row>
    <row r="22" spans="1:7" ht="15" customHeight="1">
      <c r="A22" s="5"/>
      <c r="B22" s="65" t="s">
        <v>255</v>
      </c>
      <c r="C22" s="64"/>
      <c r="D22" s="122">
        <v>382</v>
      </c>
      <c r="E22" s="93"/>
      <c r="F22" s="93"/>
      <c r="G22" s="24">
        <f>(E22+F22)*D22</f>
        <v>0</v>
      </c>
    </row>
    <row r="23" spans="1:7" ht="14.45" customHeight="1">
      <c r="A23" s="5"/>
      <c r="B23" s="85" t="s">
        <v>31</v>
      </c>
      <c r="C23" s="67"/>
      <c r="D23" s="67"/>
      <c r="E23" s="67"/>
      <c r="F23" s="67"/>
      <c r="G23" s="67"/>
    </row>
    <row r="24" spans="1:7" ht="15" customHeight="1">
      <c r="A24" s="5"/>
      <c r="B24" s="65" t="s">
        <v>92</v>
      </c>
      <c r="C24" s="68"/>
      <c r="D24" s="122">
        <v>740</v>
      </c>
      <c r="E24" s="93"/>
      <c r="F24" s="93"/>
      <c r="G24" s="24">
        <f t="shared" ref="G24:G33" si="1">(E24+F24)*D24</f>
        <v>0</v>
      </c>
    </row>
    <row r="25" spans="1:7" ht="15" customHeight="1">
      <c r="A25" s="5"/>
      <c r="B25" s="65" t="s">
        <v>30</v>
      </c>
      <c r="C25" s="68"/>
      <c r="D25" s="122">
        <v>2779</v>
      </c>
      <c r="E25" s="93"/>
      <c r="F25" s="93"/>
      <c r="G25" s="24">
        <f t="shared" si="1"/>
        <v>0</v>
      </c>
    </row>
    <row r="26" spans="1:7" ht="15" hidden="1" customHeight="1">
      <c r="A26" s="5"/>
      <c r="B26" s="89" t="s">
        <v>251</v>
      </c>
      <c r="C26" s="68"/>
      <c r="D26" s="122">
        <f>'Плант.1кг и 0,5кг'!D35/5+15</f>
        <v>15</v>
      </c>
      <c r="E26" s="93"/>
      <c r="F26" s="93"/>
      <c r="G26" s="24">
        <f t="shared" si="1"/>
        <v>0</v>
      </c>
    </row>
    <row r="27" spans="1:7" ht="15" hidden="1" customHeight="1">
      <c r="A27" s="5"/>
      <c r="B27" s="65" t="s">
        <v>267</v>
      </c>
      <c r="C27" s="69"/>
      <c r="D27" s="122">
        <f>'Плант.1кг и 0,5кг'!D36/5+15</f>
        <v>15</v>
      </c>
      <c r="E27" s="93"/>
      <c r="F27" s="93"/>
      <c r="G27" s="24">
        <f t="shared" si="1"/>
        <v>0</v>
      </c>
    </row>
    <row r="28" spans="1:7" ht="15" customHeight="1">
      <c r="A28" s="5"/>
      <c r="B28" s="89" t="s">
        <v>346</v>
      </c>
      <c r="C28" s="69"/>
      <c r="D28" s="122">
        <v>1048</v>
      </c>
      <c r="E28" s="93"/>
      <c r="F28" s="93"/>
      <c r="G28" s="24">
        <f t="shared" si="1"/>
        <v>0</v>
      </c>
    </row>
    <row r="29" spans="1:7" ht="15" customHeight="1">
      <c r="A29" s="5"/>
      <c r="B29" s="89" t="s">
        <v>481</v>
      </c>
      <c r="C29" s="69"/>
      <c r="D29" s="122">
        <v>0</v>
      </c>
      <c r="E29" s="93"/>
      <c r="F29" s="93"/>
      <c r="G29" s="24">
        <f t="shared" si="1"/>
        <v>0</v>
      </c>
    </row>
    <row r="30" spans="1:7" ht="15" customHeight="1">
      <c r="A30" s="5"/>
      <c r="B30" s="65" t="s">
        <v>484</v>
      </c>
      <c r="C30" s="68"/>
      <c r="D30" s="122">
        <v>0</v>
      </c>
      <c r="E30" s="93"/>
      <c r="F30" s="93"/>
      <c r="G30" s="24">
        <f t="shared" si="1"/>
        <v>0</v>
      </c>
    </row>
    <row r="31" spans="1:7" ht="15" hidden="1" customHeight="1">
      <c r="A31" s="5"/>
      <c r="B31" s="89" t="s">
        <v>275</v>
      </c>
      <c r="C31" s="68"/>
      <c r="D31" s="122">
        <f>'Плант.1кг и 0,5кг'!D40/5+15</f>
        <v>15</v>
      </c>
      <c r="E31" s="93"/>
      <c r="F31" s="93"/>
      <c r="G31" s="24">
        <f t="shared" si="1"/>
        <v>0</v>
      </c>
    </row>
    <row r="32" spans="1:7" ht="15" hidden="1" customHeight="1">
      <c r="A32" s="5"/>
      <c r="B32" s="65" t="s">
        <v>232</v>
      </c>
      <c r="C32" s="69"/>
      <c r="D32" s="122">
        <f>'Плант.1кг и 0,5кг'!D41/5+15</f>
        <v>15</v>
      </c>
      <c r="E32" s="93"/>
      <c r="F32" s="93"/>
      <c r="G32" s="24">
        <f t="shared" si="1"/>
        <v>0</v>
      </c>
    </row>
    <row r="33" spans="1:7" ht="15" customHeight="1">
      <c r="A33" s="5"/>
      <c r="B33" s="65" t="s">
        <v>122</v>
      </c>
      <c r="C33" s="69"/>
      <c r="D33" s="122">
        <v>828</v>
      </c>
      <c r="E33" s="93"/>
      <c r="F33" s="93"/>
      <c r="G33" s="24">
        <f t="shared" si="1"/>
        <v>0</v>
      </c>
    </row>
    <row r="34" spans="1:7">
      <c r="A34" s="5"/>
      <c r="B34" s="85" t="s">
        <v>22</v>
      </c>
      <c r="C34" s="67"/>
      <c r="D34" s="67"/>
      <c r="E34" s="93"/>
      <c r="F34" s="93"/>
      <c r="G34" s="24"/>
    </row>
    <row r="35" spans="1:7" ht="15" customHeight="1">
      <c r="A35" s="5"/>
      <c r="B35" s="89" t="s">
        <v>363</v>
      </c>
      <c r="C35" s="73"/>
      <c r="D35" s="122">
        <v>380</v>
      </c>
      <c r="E35" s="93"/>
      <c r="F35" s="93"/>
      <c r="G35" s="24">
        <f t="shared" ref="G35:G84" si="2">(E35+F35)*D35</f>
        <v>0</v>
      </c>
    </row>
    <row r="36" spans="1:7" ht="15" customHeight="1">
      <c r="A36" s="5"/>
      <c r="B36" s="65" t="s">
        <v>252</v>
      </c>
      <c r="C36" s="69"/>
      <c r="D36" s="122">
        <v>371</v>
      </c>
      <c r="E36" s="93"/>
      <c r="F36" s="93"/>
      <c r="G36" s="24">
        <f t="shared" si="2"/>
        <v>0</v>
      </c>
    </row>
    <row r="37" spans="1:7" ht="15" customHeight="1">
      <c r="A37" s="5"/>
      <c r="B37" s="65" t="s">
        <v>506</v>
      </c>
      <c r="C37" s="69"/>
      <c r="D37" s="122">
        <v>0</v>
      </c>
      <c r="E37" s="93"/>
      <c r="F37" s="93"/>
      <c r="G37" s="24">
        <f t="shared" si="2"/>
        <v>0</v>
      </c>
    </row>
    <row r="38" spans="1:7" ht="15" customHeight="1">
      <c r="A38" s="5"/>
      <c r="B38" s="65" t="s">
        <v>480</v>
      </c>
      <c r="C38" s="69"/>
      <c r="D38" s="122">
        <v>0</v>
      </c>
      <c r="E38" s="93"/>
      <c r="F38" s="93"/>
      <c r="G38" s="24">
        <f t="shared" si="2"/>
        <v>0</v>
      </c>
    </row>
    <row r="39" spans="1:7" ht="15" customHeight="1">
      <c r="A39" s="5"/>
      <c r="B39" s="89" t="s">
        <v>343</v>
      </c>
      <c r="C39" s="73"/>
      <c r="D39" s="122">
        <v>366</v>
      </c>
      <c r="E39" s="93"/>
      <c r="F39" s="93"/>
      <c r="G39" s="24">
        <f t="shared" si="2"/>
        <v>0</v>
      </c>
    </row>
    <row r="40" spans="1:7" ht="15" hidden="1" customHeight="1">
      <c r="A40" s="5"/>
      <c r="B40" s="166" t="s">
        <v>344</v>
      </c>
      <c r="C40" s="73"/>
      <c r="D40" s="122">
        <v>329.9403292682926</v>
      </c>
      <c r="E40" s="93"/>
      <c r="F40" s="93"/>
      <c r="G40" s="24">
        <f>(E40+F40)*D40</f>
        <v>0</v>
      </c>
    </row>
    <row r="41" spans="1:7" ht="15" customHeight="1">
      <c r="A41" s="5"/>
      <c r="B41" s="65" t="s">
        <v>483</v>
      </c>
      <c r="C41" s="69"/>
      <c r="D41" s="122">
        <v>0</v>
      </c>
      <c r="E41" s="93"/>
      <c r="F41" s="93"/>
      <c r="G41" s="24">
        <f t="shared" si="2"/>
        <v>0</v>
      </c>
    </row>
    <row r="42" spans="1:7" ht="15" customHeight="1">
      <c r="A42" s="5"/>
      <c r="B42" s="65" t="s">
        <v>423</v>
      </c>
      <c r="C42" s="73"/>
      <c r="D42" s="122">
        <v>0</v>
      </c>
      <c r="E42" s="93"/>
      <c r="F42" s="93"/>
      <c r="G42" s="24">
        <f t="shared" si="2"/>
        <v>0</v>
      </c>
    </row>
    <row r="43" spans="1:7" ht="15" customHeight="1">
      <c r="A43" s="5"/>
      <c r="B43" s="65" t="s">
        <v>96</v>
      </c>
      <c r="C43" s="69"/>
      <c r="D43" s="122">
        <v>419</v>
      </c>
      <c r="E43" s="93"/>
      <c r="F43" s="93"/>
      <c r="G43" s="24">
        <f t="shared" si="2"/>
        <v>0</v>
      </c>
    </row>
    <row r="44" spans="1:7" ht="15" hidden="1" customHeight="1">
      <c r="A44" s="5"/>
      <c r="B44" s="65" t="s">
        <v>334</v>
      </c>
      <c r="C44" s="69"/>
      <c r="D44" s="122">
        <v>376.22081707317079</v>
      </c>
      <c r="E44" s="93"/>
      <c r="F44" s="93"/>
      <c r="G44" s="24">
        <f>(E44+F44)*D44</f>
        <v>0</v>
      </c>
    </row>
    <row r="45" spans="1:7" ht="15" customHeight="1">
      <c r="A45" s="5"/>
      <c r="B45" s="89" t="s">
        <v>26</v>
      </c>
      <c r="C45" s="73"/>
      <c r="D45" s="122">
        <v>445</v>
      </c>
      <c r="E45" s="93"/>
      <c r="F45" s="93"/>
      <c r="G45" s="24">
        <f t="shared" si="2"/>
        <v>0</v>
      </c>
    </row>
    <row r="46" spans="1:7" ht="15" customHeight="1">
      <c r="A46" s="5"/>
      <c r="B46" s="89" t="s">
        <v>495</v>
      </c>
      <c r="C46" s="73"/>
      <c r="D46" s="122">
        <v>0</v>
      </c>
      <c r="E46" s="93"/>
      <c r="F46" s="93"/>
      <c r="G46" s="24">
        <f>(E46+F46)*D46</f>
        <v>0</v>
      </c>
    </row>
    <row r="47" spans="1:7" ht="15" customHeight="1">
      <c r="A47" s="5"/>
      <c r="B47" s="123" t="s">
        <v>333</v>
      </c>
      <c r="C47" s="73"/>
      <c r="D47" s="122">
        <v>411</v>
      </c>
      <c r="E47" s="93"/>
      <c r="F47" s="93"/>
      <c r="G47" s="24">
        <f t="shared" si="2"/>
        <v>0</v>
      </c>
    </row>
    <row r="48" spans="1:7" ht="15" customHeight="1">
      <c r="A48" s="5"/>
      <c r="B48" s="89" t="s">
        <v>68</v>
      </c>
      <c r="C48" s="73"/>
      <c r="D48" s="122">
        <v>497</v>
      </c>
      <c r="E48" s="93"/>
      <c r="F48" s="93"/>
      <c r="G48" s="24">
        <f t="shared" si="2"/>
        <v>0</v>
      </c>
    </row>
    <row r="49" spans="1:7" ht="15" customHeight="1">
      <c r="A49" s="5"/>
      <c r="B49" s="72" t="s">
        <v>422</v>
      </c>
      <c r="C49" s="69"/>
      <c r="D49" s="122">
        <v>505</v>
      </c>
      <c r="E49" s="93"/>
      <c r="F49" s="93"/>
      <c r="G49" s="24">
        <f t="shared" si="2"/>
        <v>0</v>
      </c>
    </row>
    <row r="50" spans="1:7" ht="15" hidden="1" customHeight="1">
      <c r="A50" s="5"/>
      <c r="B50" s="65" t="s">
        <v>234</v>
      </c>
      <c r="C50" s="73"/>
      <c r="D50" s="122">
        <v>138</v>
      </c>
      <c r="E50" s="93"/>
      <c r="F50" s="93"/>
      <c r="G50" s="24">
        <f t="shared" si="2"/>
        <v>0</v>
      </c>
    </row>
    <row r="51" spans="1:7" ht="15" hidden="1" customHeight="1">
      <c r="A51" s="5"/>
      <c r="B51" s="65" t="s">
        <v>329</v>
      </c>
      <c r="C51" s="73"/>
      <c r="D51" s="122">
        <v>138</v>
      </c>
      <c r="E51" s="93"/>
      <c r="F51" s="93"/>
      <c r="G51" s="24">
        <f t="shared" si="2"/>
        <v>0</v>
      </c>
    </row>
    <row r="52" spans="1:7" ht="15" customHeight="1">
      <c r="A52" s="5"/>
      <c r="B52" s="65" t="s">
        <v>27</v>
      </c>
      <c r="C52" s="73"/>
      <c r="D52" s="122">
        <v>431</v>
      </c>
      <c r="E52" s="93"/>
      <c r="F52" s="93"/>
      <c r="G52" s="24">
        <f t="shared" si="2"/>
        <v>0</v>
      </c>
    </row>
    <row r="53" spans="1:7" ht="15" customHeight="1">
      <c r="A53" s="5"/>
      <c r="B53" s="65" t="s">
        <v>91</v>
      </c>
      <c r="C53" s="69"/>
      <c r="D53" s="122">
        <v>398</v>
      </c>
      <c r="E53" s="93"/>
      <c r="F53" s="93"/>
      <c r="G53" s="24">
        <f t="shared" si="2"/>
        <v>0</v>
      </c>
    </row>
    <row r="54" spans="1:7" ht="15" customHeight="1">
      <c r="A54" s="5"/>
      <c r="B54" s="65" t="s">
        <v>494</v>
      </c>
      <c r="C54" s="73"/>
      <c r="D54" s="122">
        <v>0</v>
      </c>
      <c r="E54" s="93"/>
      <c r="F54" s="93"/>
      <c r="G54" s="24">
        <f t="shared" si="2"/>
        <v>0</v>
      </c>
    </row>
    <row r="55" spans="1:7" ht="15" customHeight="1">
      <c r="A55" s="5"/>
      <c r="B55" s="65" t="s">
        <v>28</v>
      </c>
      <c r="C55" s="73"/>
      <c r="D55" s="122">
        <v>487</v>
      </c>
      <c r="E55" s="93"/>
      <c r="F55" s="93"/>
      <c r="G55" s="24">
        <f t="shared" si="2"/>
        <v>0</v>
      </c>
    </row>
    <row r="56" spans="1:7" ht="15" customHeight="1">
      <c r="A56" s="5"/>
      <c r="B56" s="65" t="s">
        <v>496</v>
      </c>
      <c r="C56" s="73"/>
      <c r="D56" s="122">
        <v>0</v>
      </c>
      <c r="E56" s="93"/>
      <c r="F56" s="93"/>
      <c r="G56" s="24">
        <f t="shared" si="2"/>
        <v>0</v>
      </c>
    </row>
    <row r="57" spans="1:7" ht="15" customHeight="1">
      <c r="A57" s="5"/>
      <c r="B57" s="65" t="s">
        <v>103</v>
      </c>
      <c r="C57" s="73"/>
      <c r="D57" s="122">
        <v>443</v>
      </c>
      <c r="E57" s="93"/>
      <c r="F57" s="93"/>
      <c r="G57" s="24">
        <f t="shared" si="2"/>
        <v>0</v>
      </c>
    </row>
    <row r="58" spans="1:7" ht="15" hidden="1" customHeight="1">
      <c r="A58" s="5"/>
      <c r="B58" s="72" t="s">
        <v>281</v>
      </c>
      <c r="C58" s="73"/>
      <c r="D58" s="122">
        <v>138</v>
      </c>
      <c r="E58" s="93"/>
      <c r="F58" s="93"/>
      <c r="G58" s="24">
        <f t="shared" si="2"/>
        <v>0</v>
      </c>
    </row>
    <row r="59" spans="1:7" ht="15" customHeight="1">
      <c r="A59" s="5"/>
      <c r="B59" s="89" t="s">
        <v>0</v>
      </c>
      <c r="C59" s="73"/>
      <c r="D59" s="122">
        <v>546</v>
      </c>
      <c r="E59" s="93"/>
      <c r="F59" s="93"/>
      <c r="G59" s="24">
        <f t="shared" si="2"/>
        <v>0</v>
      </c>
    </row>
    <row r="60" spans="1:7" ht="15" hidden="1" customHeight="1">
      <c r="A60" s="5"/>
      <c r="B60" s="89" t="s">
        <v>335</v>
      </c>
      <c r="C60" s="73"/>
      <c r="D60" s="122">
        <v>353.08057317073172</v>
      </c>
      <c r="E60" s="93"/>
      <c r="F60" s="93"/>
      <c r="G60" s="24">
        <f>(E60+F60)*D60</f>
        <v>0</v>
      </c>
    </row>
    <row r="61" spans="1:7" ht="15" customHeight="1">
      <c r="A61" s="5"/>
      <c r="B61" s="89" t="s">
        <v>336</v>
      </c>
      <c r="C61" s="73"/>
      <c r="D61" s="122">
        <v>406</v>
      </c>
      <c r="E61" s="93"/>
      <c r="F61" s="93"/>
      <c r="G61" s="24">
        <f>(E61+F61)*D61</f>
        <v>0</v>
      </c>
    </row>
    <row r="62" spans="1:7" ht="15" customHeight="1">
      <c r="A62" s="5"/>
      <c r="B62" s="89" t="s">
        <v>509</v>
      </c>
      <c r="C62" s="73"/>
      <c r="D62" s="122">
        <v>401</v>
      </c>
      <c r="E62" s="93"/>
      <c r="F62" s="93"/>
      <c r="G62" s="24">
        <f>(E62+F62)*D62</f>
        <v>0</v>
      </c>
    </row>
    <row r="63" spans="1:7" ht="15" customHeight="1">
      <c r="A63" s="5"/>
      <c r="B63" s="89" t="s">
        <v>362</v>
      </c>
      <c r="C63" s="73"/>
      <c r="D63" s="122">
        <v>485</v>
      </c>
      <c r="E63" s="93"/>
      <c r="F63" s="93"/>
      <c r="G63" s="24">
        <f t="shared" si="2"/>
        <v>0</v>
      </c>
    </row>
    <row r="64" spans="1:7" ht="15" customHeight="1">
      <c r="A64" s="5"/>
      <c r="B64" s="89" t="s">
        <v>498</v>
      </c>
      <c r="C64" s="73"/>
      <c r="D64" s="122">
        <v>0</v>
      </c>
      <c r="E64" s="93"/>
      <c r="F64" s="93"/>
      <c r="G64" s="24">
        <f t="shared" si="2"/>
        <v>0</v>
      </c>
    </row>
    <row r="65" spans="1:7" ht="15" hidden="1" customHeight="1">
      <c r="A65" s="5"/>
      <c r="B65" s="65" t="s">
        <v>253</v>
      </c>
      <c r="C65" s="69"/>
      <c r="D65" s="122">
        <v>138</v>
      </c>
      <c r="E65" s="93"/>
      <c r="F65" s="93"/>
      <c r="G65" s="24">
        <f t="shared" si="2"/>
        <v>0</v>
      </c>
    </row>
    <row r="66" spans="1:7" ht="15" hidden="1" customHeight="1">
      <c r="A66" s="5"/>
      <c r="B66" s="74" t="s">
        <v>330</v>
      </c>
      <c r="C66" s="69"/>
      <c r="D66" s="122">
        <v>138</v>
      </c>
      <c r="E66" s="93"/>
      <c r="F66" s="93"/>
      <c r="G66" s="24">
        <f t="shared" si="2"/>
        <v>0</v>
      </c>
    </row>
    <row r="67" spans="1:7" ht="15" customHeight="1">
      <c r="A67" s="5"/>
      <c r="B67" s="89" t="s">
        <v>508</v>
      </c>
      <c r="C67" s="73"/>
      <c r="D67" s="122">
        <v>651</v>
      </c>
      <c r="E67" s="93"/>
      <c r="F67" s="93"/>
      <c r="G67" s="24">
        <f t="shared" si="2"/>
        <v>0</v>
      </c>
    </row>
    <row r="68" spans="1:7" ht="15" customHeight="1">
      <c r="A68" s="5"/>
      <c r="B68" s="89" t="s">
        <v>416</v>
      </c>
      <c r="C68" s="73"/>
      <c r="D68" s="122">
        <v>0</v>
      </c>
      <c r="E68" s="93"/>
      <c r="F68" s="93"/>
      <c r="G68" s="24">
        <f>(E68+F68)*D68</f>
        <v>0</v>
      </c>
    </row>
    <row r="69" spans="1:7" s="2" customFormat="1" ht="15" customHeight="1">
      <c r="A69" s="12"/>
      <c r="B69" s="65" t="s">
        <v>418</v>
      </c>
      <c r="C69" s="73"/>
      <c r="D69" s="122">
        <v>0</v>
      </c>
      <c r="E69" s="93"/>
      <c r="F69" s="93"/>
      <c r="G69" s="24">
        <f t="shared" si="2"/>
        <v>0</v>
      </c>
    </row>
    <row r="70" spans="1:7" ht="15" customHeight="1">
      <c r="A70" s="5"/>
      <c r="B70" s="89" t="s">
        <v>420</v>
      </c>
      <c r="C70" s="73"/>
      <c r="D70" s="122">
        <v>630</v>
      </c>
      <c r="E70" s="93"/>
      <c r="F70" s="93"/>
      <c r="G70" s="24">
        <f t="shared" si="2"/>
        <v>0</v>
      </c>
    </row>
    <row r="71" spans="1:7" ht="15" customHeight="1">
      <c r="A71" s="5"/>
      <c r="B71" s="65" t="s">
        <v>29</v>
      </c>
      <c r="C71" s="73"/>
      <c r="D71" s="122">
        <v>443</v>
      </c>
      <c r="E71" s="93"/>
      <c r="F71" s="93"/>
      <c r="G71" s="24">
        <f t="shared" si="2"/>
        <v>0</v>
      </c>
    </row>
    <row r="72" spans="1:7" ht="16.899999999999999" hidden="1" customHeight="1">
      <c r="A72" s="5"/>
      <c r="B72" s="89" t="s">
        <v>337</v>
      </c>
      <c r="C72" s="73"/>
      <c r="D72" s="122">
        <v>383.1628902439025</v>
      </c>
      <c r="E72" s="93"/>
      <c r="F72" s="93"/>
      <c r="G72" s="24">
        <f t="shared" si="2"/>
        <v>0</v>
      </c>
    </row>
    <row r="73" spans="1:7" ht="16.899999999999999" customHeight="1">
      <c r="A73" s="5"/>
      <c r="B73" s="89" t="s">
        <v>40</v>
      </c>
      <c r="C73" s="73"/>
      <c r="D73" s="122">
        <v>434</v>
      </c>
      <c r="E73" s="93"/>
      <c r="F73" s="93"/>
      <c r="G73" s="24">
        <f>(E73+F73)*D73</f>
        <v>0</v>
      </c>
    </row>
    <row r="74" spans="1:7" ht="15" customHeight="1">
      <c r="A74" s="5"/>
      <c r="B74" s="65" t="s">
        <v>39</v>
      </c>
      <c r="C74" s="73"/>
      <c r="D74" s="122">
        <v>445</v>
      </c>
      <c r="E74" s="93"/>
      <c r="F74" s="93"/>
      <c r="G74" s="24">
        <f t="shared" si="2"/>
        <v>0</v>
      </c>
    </row>
    <row r="75" spans="1:7" ht="15" hidden="1" customHeight="1">
      <c r="A75" s="5"/>
      <c r="B75" s="65" t="s">
        <v>340</v>
      </c>
      <c r="C75" s="73"/>
      <c r="D75" s="122">
        <v>380.84886585365854</v>
      </c>
      <c r="E75" s="93"/>
      <c r="F75" s="93"/>
      <c r="G75" s="24"/>
    </row>
    <row r="76" spans="1:7" ht="15" customHeight="1">
      <c r="A76" s="5"/>
      <c r="B76" s="65" t="s">
        <v>222</v>
      </c>
      <c r="C76" s="73"/>
      <c r="D76" s="122">
        <v>429</v>
      </c>
      <c r="E76" s="93"/>
      <c r="F76" s="93"/>
      <c r="G76" s="24">
        <f t="shared" si="2"/>
        <v>0</v>
      </c>
    </row>
    <row r="77" spans="1:7" ht="15" customHeight="1">
      <c r="A77" s="5"/>
      <c r="B77" s="65" t="s">
        <v>67</v>
      </c>
      <c r="C77" s="124"/>
      <c r="D77" s="122">
        <v>307</v>
      </c>
      <c r="E77" s="93"/>
      <c r="F77" s="93"/>
      <c r="G77" s="24">
        <f t="shared" si="2"/>
        <v>0</v>
      </c>
    </row>
    <row r="78" spans="1:7" ht="15" hidden="1" customHeight="1">
      <c r="A78" s="5"/>
      <c r="B78" s="72" t="s">
        <v>342</v>
      </c>
      <c r="C78" s="73"/>
      <c r="D78" s="122">
        <v>292.91593902439024</v>
      </c>
      <c r="E78" s="93"/>
      <c r="F78" s="93"/>
      <c r="G78" s="24">
        <f t="shared" si="2"/>
        <v>0</v>
      </c>
    </row>
    <row r="79" spans="1:7" ht="15" customHeight="1">
      <c r="A79" s="5"/>
      <c r="B79" s="65" t="s">
        <v>497</v>
      </c>
      <c r="C79" s="69"/>
      <c r="D79" s="122">
        <v>0</v>
      </c>
      <c r="E79" s="93"/>
      <c r="F79" s="93"/>
      <c r="G79" s="24">
        <f t="shared" si="2"/>
        <v>0</v>
      </c>
    </row>
    <row r="80" spans="1:7" ht="15" customHeight="1">
      <c r="A80" s="5"/>
      <c r="B80" s="65" t="s">
        <v>32</v>
      </c>
      <c r="C80" s="73"/>
      <c r="D80" s="122">
        <v>407</v>
      </c>
      <c r="E80" s="93"/>
      <c r="F80" s="93"/>
      <c r="G80" s="24">
        <f t="shared" si="2"/>
        <v>0</v>
      </c>
    </row>
    <row r="81" spans="1:7" ht="15" hidden="1" customHeight="1">
      <c r="A81" s="5"/>
      <c r="B81" s="65" t="s">
        <v>331</v>
      </c>
      <c r="C81" s="69"/>
      <c r="D81" s="122">
        <v>138</v>
      </c>
      <c r="E81" s="93"/>
      <c r="F81" s="93"/>
      <c r="G81" s="24">
        <f t="shared" si="2"/>
        <v>0</v>
      </c>
    </row>
    <row r="82" spans="1:7" ht="15" customHeight="1">
      <c r="A82" s="5"/>
      <c r="B82" s="65" t="s">
        <v>349</v>
      </c>
      <c r="C82" s="73"/>
      <c r="D82" s="122">
        <v>416</v>
      </c>
      <c r="E82" s="93"/>
      <c r="F82" s="93"/>
      <c r="G82" s="24">
        <f t="shared" si="2"/>
        <v>0</v>
      </c>
    </row>
    <row r="83" spans="1:7" ht="15" customHeight="1">
      <c r="A83" s="5"/>
      <c r="B83" s="65" t="s">
        <v>104</v>
      </c>
      <c r="C83" s="73"/>
      <c r="D83" s="122">
        <v>478</v>
      </c>
      <c r="E83" s="93"/>
      <c r="F83" s="93"/>
      <c r="G83" s="24">
        <f t="shared" si="2"/>
        <v>0</v>
      </c>
    </row>
    <row r="84" spans="1:7" ht="15" customHeight="1">
      <c r="A84" s="5"/>
      <c r="B84" s="89" t="s">
        <v>36</v>
      </c>
      <c r="C84" s="73"/>
      <c r="D84" s="122">
        <v>448</v>
      </c>
      <c r="E84" s="93"/>
      <c r="F84" s="93"/>
      <c r="G84" s="24">
        <f t="shared" si="2"/>
        <v>0</v>
      </c>
    </row>
    <row r="85" spans="1:7" ht="17.25" customHeight="1">
      <c r="A85" s="5"/>
      <c r="B85" s="85" t="s">
        <v>105</v>
      </c>
      <c r="C85" s="67"/>
      <c r="D85" s="67"/>
      <c r="E85" s="93"/>
      <c r="F85" s="93"/>
      <c r="G85" s="24"/>
    </row>
    <row r="86" spans="1:7" ht="15" customHeight="1">
      <c r="A86" s="5"/>
      <c r="B86" s="89" t="s">
        <v>14</v>
      </c>
      <c r="C86" s="66"/>
      <c r="D86" s="84">
        <f>'Аром.1кг и 0,5 кг'!G$12/5+17</f>
        <v>316.39999999999998</v>
      </c>
      <c r="E86" s="93"/>
      <c r="F86" s="93"/>
      <c r="G86" s="24">
        <f t="shared" ref="G86:G118" si="3">(E86+F86)*D86</f>
        <v>0</v>
      </c>
    </row>
    <row r="87" spans="1:7" ht="15" customHeight="1">
      <c r="A87" s="5"/>
      <c r="B87" s="89" t="s">
        <v>4</v>
      </c>
      <c r="C87" s="66"/>
      <c r="D87" s="84">
        <f>'Аром.1кг и 0,5 кг'!G$12/5+17</f>
        <v>316.39999999999998</v>
      </c>
      <c r="E87" s="93"/>
      <c r="F87" s="93"/>
      <c r="G87" s="24">
        <f t="shared" si="3"/>
        <v>0</v>
      </c>
    </row>
    <row r="88" spans="1:7" ht="15" customHeight="1">
      <c r="A88" s="5"/>
      <c r="B88" s="89" t="s">
        <v>5</v>
      </c>
      <c r="C88" s="66"/>
      <c r="D88" s="84">
        <f>'Аром.1кг и 0,5 кг'!G$12/5+17</f>
        <v>316.39999999999998</v>
      </c>
      <c r="E88" s="93"/>
      <c r="F88" s="93"/>
      <c r="G88" s="24">
        <f t="shared" si="3"/>
        <v>0</v>
      </c>
    </row>
    <row r="89" spans="1:7" ht="15" customHeight="1">
      <c r="A89" s="5"/>
      <c r="B89" s="65" t="s">
        <v>17</v>
      </c>
      <c r="C89" s="66"/>
      <c r="D89" s="84">
        <f>'Аром.1кг и 0,5 кг'!G$12/5+17</f>
        <v>316.39999999999998</v>
      </c>
      <c r="E89" s="93"/>
      <c r="F89" s="93"/>
      <c r="G89" s="24">
        <f t="shared" si="3"/>
        <v>0</v>
      </c>
    </row>
    <row r="90" spans="1:7" ht="15" customHeight="1">
      <c r="A90" s="5"/>
      <c r="B90" s="89" t="s">
        <v>2</v>
      </c>
      <c r="C90" s="66"/>
      <c r="D90" s="84">
        <f>'Аром.1кг и 0,5 кг'!G$12/5+17</f>
        <v>316.39999999999998</v>
      </c>
      <c r="E90" s="93"/>
      <c r="F90" s="93"/>
      <c r="G90" s="24">
        <f t="shared" si="3"/>
        <v>0</v>
      </c>
    </row>
    <row r="91" spans="1:7" ht="15" customHeight="1">
      <c r="A91" s="5"/>
      <c r="B91" s="65" t="s">
        <v>111</v>
      </c>
      <c r="C91" s="66"/>
      <c r="D91" s="84">
        <f>'Аром.1кг и 0,5 кг'!G$12/5+17</f>
        <v>316.39999999999998</v>
      </c>
      <c r="E91" s="93"/>
      <c r="F91" s="93"/>
      <c r="G91" s="24">
        <f t="shared" si="3"/>
        <v>0</v>
      </c>
    </row>
    <row r="92" spans="1:7" ht="15" customHeight="1">
      <c r="A92" s="5"/>
      <c r="B92" s="161" t="s">
        <v>306</v>
      </c>
      <c r="C92" s="66"/>
      <c r="D92" s="84">
        <f>'Аром.1кг и 0,5 кг'!G$12/5+17</f>
        <v>316.39999999999998</v>
      </c>
      <c r="E92" s="93"/>
      <c r="F92" s="93"/>
      <c r="G92" s="24">
        <f>(E92+F92)*D92</f>
        <v>0</v>
      </c>
    </row>
    <row r="93" spans="1:7" ht="15" customHeight="1">
      <c r="A93" s="5"/>
      <c r="B93" s="89" t="s">
        <v>6</v>
      </c>
      <c r="C93" s="66"/>
      <c r="D93" s="84">
        <f>'Аром.1кг и 0,5 кг'!G$12/5+17</f>
        <v>316.39999999999998</v>
      </c>
      <c r="E93" s="93"/>
      <c r="F93" s="93"/>
      <c r="G93" s="24">
        <f t="shared" si="3"/>
        <v>0</v>
      </c>
    </row>
    <row r="94" spans="1:7" ht="15" customHeight="1">
      <c r="A94" s="5"/>
      <c r="B94" s="65" t="s">
        <v>7</v>
      </c>
      <c r="C94" s="66"/>
      <c r="D94" s="84">
        <f>'Аром.1кг и 0,5 кг'!G$12/5+17</f>
        <v>316.39999999999998</v>
      </c>
      <c r="E94" s="93"/>
      <c r="F94" s="93"/>
      <c r="G94" s="24">
        <f t="shared" si="3"/>
        <v>0</v>
      </c>
    </row>
    <row r="95" spans="1:7" ht="15" customHeight="1">
      <c r="A95" s="5"/>
      <c r="B95" s="65" t="s">
        <v>110</v>
      </c>
      <c r="C95" s="66"/>
      <c r="D95" s="84">
        <f>'Аром.1кг и 0,5 кг'!G$12/5+17</f>
        <v>316.39999999999998</v>
      </c>
      <c r="E95" s="93"/>
      <c r="F95" s="93"/>
      <c r="G95" s="24">
        <f t="shared" si="3"/>
        <v>0</v>
      </c>
    </row>
    <row r="96" spans="1:7" ht="15" customHeight="1">
      <c r="A96" s="5"/>
      <c r="B96" s="65" t="s">
        <v>25</v>
      </c>
      <c r="C96" s="66"/>
      <c r="D96" s="84">
        <f>'Аром.1кг и 0,5 кг'!G$12/5+17</f>
        <v>316.39999999999998</v>
      </c>
      <c r="E96" s="93"/>
      <c r="F96" s="93"/>
      <c r="G96" s="24">
        <f t="shared" si="3"/>
        <v>0</v>
      </c>
    </row>
    <row r="97" spans="1:7" ht="15" customHeight="1">
      <c r="A97" s="5"/>
      <c r="B97" s="65" t="s">
        <v>24</v>
      </c>
      <c r="C97" s="66"/>
      <c r="D97" s="84">
        <f>'Аром.1кг и 0,5 кг'!G$12/5+17</f>
        <v>316.39999999999998</v>
      </c>
      <c r="E97" s="93"/>
      <c r="F97" s="93"/>
      <c r="G97" s="24">
        <f t="shared" si="3"/>
        <v>0</v>
      </c>
    </row>
    <row r="98" spans="1:7" ht="15" customHeight="1">
      <c r="A98" s="5"/>
      <c r="B98" s="65" t="s">
        <v>62</v>
      </c>
      <c r="C98" s="66"/>
      <c r="D98" s="84">
        <f>'Аром.1кг и 0,5 кг'!G$12/5+17</f>
        <v>316.39999999999998</v>
      </c>
      <c r="E98" s="93"/>
      <c r="F98" s="93"/>
      <c r="G98" s="24">
        <f t="shared" si="3"/>
        <v>0</v>
      </c>
    </row>
    <row r="99" spans="1:7" ht="15" customHeight="1">
      <c r="A99" s="5"/>
      <c r="B99" s="65" t="s">
        <v>8</v>
      </c>
      <c r="C99" s="66"/>
      <c r="D99" s="84">
        <f>'Аром.1кг и 0,5 кг'!G$12/5+17</f>
        <v>316.39999999999998</v>
      </c>
      <c r="E99" s="93"/>
      <c r="F99" s="93"/>
      <c r="G99" s="24">
        <f t="shared" si="3"/>
        <v>0</v>
      </c>
    </row>
    <row r="100" spans="1:7" ht="15" customHeight="1">
      <c r="A100" s="5"/>
      <c r="B100" s="89" t="s">
        <v>3</v>
      </c>
      <c r="C100" s="66"/>
      <c r="D100" s="84">
        <f>'Аром.1кг и 0,5 кг'!G$12/5+17</f>
        <v>316.39999999999998</v>
      </c>
      <c r="E100" s="93"/>
      <c r="F100" s="93"/>
      <c r="G100" s="24">
        <f t="shared" si="3"/>
        <v>0</v>
      </c>
    </row>
    <row r="101" spans="1:7" ht="15" customHeight="1">
      <c r="A101" s="5"/>
      <c r="B101" s="65" t="s">
        <v>16</v>
      </c>
      <c r="C101" s="66"/>
      <c r="D101" s="84">
        <f>'Аром.1кг и 0,5 кг'!G$12/5+17</f>
        <v>316.39999999999998</v>
      </c>
      <c r="E101" s="93"/>
      <c r="F101" s="93"/>
      <c r="G101" s="24">
        <f t="shared" si="3"/>
        <v>0</v>
      </c>
    </row>
    <row r="102" spans="1:7" ht="15" customHeight="1">
      <c r="A102" s="5"/>
      <c r="B102" s="65" t="s">
        <v>120</v>
      </c>
      <c r="C102" s="66"/>
      <c r="D102" s="84">
        <f>'Аром.1кг и 0,5 кг'!G$12/5+17</f>
        <v>316.39999999999998</v>
      </c>
      <c r="E102" s="93"/>
      <c r="F102" s="93"/>
      <c r="G102" s="24">
        <f t="shared" si="3"/>
        <v>0</v>
      </c>
    </row>
    <row r="103" spans="1:7" ht="15" customHeight="1">
      <c r="A103" s="5"/>
      <c r="B103" s="65" t="s">
        <v>115</v>
      </c>
      <c r="C103" s="66"/>
      <c r="D103" s="84">
        <f>'Аром.1кг и 0,5 кг'!G$12/5+17</f>
        <v>316.39999999999998</v>
      </c>
      <c r="E103" s="93"/>
      <c r="F103" s="93"/>
      <c r="G103" s="24">
        <f t="shared" si="3"/>
        <v>0</v>
      </c>
    </row>
    <row r="104" spans="1:7" ht="15" customHeight="1">
      <c r="A104" s="5"/>
      <c r="B104" s="65" t="s">
        <v>63</v>
      </c>
      <c r="C104" s="66"/>
      <c r="D104" s="84">
        <f>'Аром.1кг и 0,5 кг'!G$12/5+17</f>
        <v>316.39999999999998</v>
      </c>
      <c r="E104" s="93"/>
      <c r="F104" s="93"/>
      <c r="G104" s="24">
        <f t="shared" si="3"/>
        <v>0</v>
      </c>
    </row>
    <row r="105" spans="1:7" ht="15" customHeight="1">
      <c r="A105" s="5"/>
      <c r="B105" s="65" t="s">
        <v>34</v>
      </c>
      <c r="C105" s="66"/>
      <c r="D105" s="84">
        <f>'Аром.1кг и 0,5 кг'!G$12/5+17</f>
        <v>316.39999999999998</v>
      </c>
      <c r="E105" s="93"/>
      <c r="F105" s="93"/>
      <c r="G105" s="24">
        <f t="shared" si="3"/>
        <v>0</v>
      </c>
    </row>
    <row r="106" spans="1:7" ht="15" customHeight="1">
      <c r="A106" s="5"/>
      <c r="B106" s="65" t="s">
        <v>118</v>
      </c>
      <c r="C106" s="66"/>
      <c r="D106" s="84">
        <f>'Аром.1кг и 0,5 кг'!G$12/5+17</f>
        <v>316.39999999999998</v>
      </c>
      <c r="E106" s="93"/>
      <c r="F106" s="93"/>
      <c r="G106" s="24">
        <f t="shared" si="3"/>
        <v>0</v>
      </c>
    </row>
    <row r="107" spans="1:7" ht="15" customHeight="1">
      <c r="A107" s="5"/>
      <c r="B107" s="89" t="s">
        <v>43</v>
      </c>
      <c r="C107" s="66"/>
      <c r="D107" s="84">
        <f>'Аром.1кг и 0,5 кг'!G$12/5+17</f>
        <v>316.39999999999998</v>
      </c>
      <c r="E107" s="93"/>
      <c r="F107" s="93"/>
      <c r="G107" s="24">
        <f t="shared" si="3"/>
        <v>0</v>
      </c>
    </row>
    <row r="108" spans="1:7" ht="15" customHeight="1">
      <c r="A108" s="5"/>
      <c r="B108" s="89" t="s">
        <v>10</v>
      </c>
      <c r="C108" s="66"/>
      <c r="D108" s="84">
        <f>'Аром.1кг и 0,5 кг'!G$12/5+17</f>
        <v>316.39999999999998</v>
      </c>
      <c r="E108" s="93"/>
      <c r="F108" s="93"/>
      <c r="G108" s="24">
        <f t="shared" si="3"/>
        <v>0</v>
      </c>
    </row>
    <row r="109" spans="1:7" ht="15" customHeight="1">
      <c r="A109" s="5"/>
      <c r="B109" s="65" t="s">
        <v>46</v>
      </c>
      <c r="C109" s="66"/>
      <c r="D109" s="84">
        <f>'Аром.1кг и 0,5 кг'!G$12/5+17</f>
        <v>316.39999999999998</v>
      </c>
      <c r="E109" s="93"/>
      <c r="F109" s="93"/>
      <c r="G109" s="24">
        <f t="shared" si="3"/>
        <v>0</v>
      </c>
    </row>
    <row r="110" spans="1:7" ht="15" customHeight="1">
      <c r="A110" s="5"/>
      <c r="B110" s="65" t="s">
        <v>41</v>
      </c>
      <c r="C110" s="66"/>
      <c r="D110" s="84">
        <f>'Аром.1кг и 0,5 кг'!G$12/5+17</f>
        <v>316.39999999999998</v>
      </c>
      <c r="E110" s="93"/>
      <c r="F110" s="93"/>
      <c r="G110" s="24">
        <f t="shared" si="3"/>
        <v>0</v>
      </c>
    </row>
    <row r="111" spans="1:7" ht="15" customHeight="1">
      <c r="A111" s="5"/>
      <c r="B111" s="65" t="s">
        <v>48</v>
      </c>
      <c r="C111" s="66"/>
      <c r="D111" s="84">
        <f>'Аром.1кг и 0,5 кг'!G$12/5+17</f>
        <v>316.39999999999998</v>
      </c>
      <c r="E111" s="93"/>
      <c r="F111" s="93"/>
      <c r="G111" s="24">
        <f t="shared" si="3"/>
        <v>0</v>
      </c>
    </row>
    <row r="112" spans="1:7" ht="15" customHeight="1">
      <c r="A112" s="5"/>
      <c r="B112" s="65" t="s">
        <v>18</v>
      </c>
      <c r="C112" s="66"/>
      <c r="D112" s="84">
        <f>'Аром.1кг и 0,5 кг'!G$12/5+17</f>
        <v>316.39999999999998</v>
      </c>
      <c r="E112" s="93"/>
      <c r="F112" s="93"/>
      <c r="G112" s="24">
        <f t="shared" si="3"/>
        <v>0</v>
      </c>
    </row>
    <row r="113" spans="1:7" ht="15" customHeight="1">
      <c r="A113" s="5"/>
      <c r="B113" s="65" t="s">
        <v>64</v>
      </c>
      <c r="C113" s="66"/>
      <c r="D113" s="84">
        <f>'Аром.1кг и 0,5 кг'!G$12/5+17</f>
        <v>316.39999999999998</v>
      </c>
      <c r="E113" s="93"/>
      <c r="F113" s="93"/>
      <c r="G113" s="24">
        <f t="shared" si="3"/>
        <v>0</v>
      </c>
    </row>
    <row r="114" spans="1:7" ht="15" customHeight="1">
      <c r="A114" s="5"/>
      <c r="B114" s="65" t="s">
        <v>15</v>
      </c>
      <c r="C114" s="66"/>
      <c r="D114" s="84">
        <f>'Аром.1кг и 0,5 кг'!G$12/5+17</f>
        <v>316.39999999999998</v>
      </c>
      <c r="E114" s="93"/>
      <c r="F114" s="93"/>
      <c r="G114" s="24">
        <f t="shared" si="3"/>
        <v>0</v>
      </c>
    </row>
    <row r="115" spans="1:7" ht="15" customHeight="1">
      <c r="A115" s="5"/>
      <c r="B115" s="65" t="s">
        <v>59</v>
      </c>
      <c r="C115" s="66"/>
      <c r="D115" s="84">
        <f>'Аром.1кг и 0,5 кг'!G$12/5+17</f>
        <v>316.39999999999998</v>
      </c>
      <c r="E115" s="93"/>
      <c r="F115" s="93"/>
      <c r="G115" s="24">
        <f t="shared" si="3"/>
        <v>0</v>
      </c>
    </row>
    <row r="116" spans="1:7" ht="15" customHeight="1">
      <c r="A116" s="5"/>
      <c r="B116" s="65" t="s">
        <v>108</v>
      </c>
      <c r="C116" s="66"/>
      <c r="D116" s="84">
        <f>'Аром.1кг и 0,5 кг'!G$12/5+17</f>
        <v>316.39999999999998</v>
      </c>
      <c r="E116" s="93"/>
      <c r="F116" s="93"/>
      <c r="G116" s="24">
        <f t="shared" si="3"/>
        <v>0</v>
      </c>
    </row>
    <row r="117" spans="1:7" ht="15" customHeight="1">
      <c r="A117" s="5"/>
      <c r="B117" s="65" t="s">
        <v>20</v>
      </c>
      <c r="C117" s="66"/>
      <c r="D117" s="84">
        <f>'Аром.1кг и 0,5 кг'!G$12/5+17</f>
        <v>316.39999999999998</v>
      </c>
      <c r="E117" s="93"/>
      <c r="F117" s="93"/>
      <c r="G117" s="24">
        <f t="shared" si="3"/>
        <v>0</v>
      </c>
    </row>
    <row r="118" spans="1:7" ht="15" customHeight="1">
      <c r="A118" s="5"/>
      <c r="B118" s="65" t="s">
        <v>112</v>
      </c>
      <c r="C118" s="66"/>
      <c r="D118" s="84">
        <f>'Аром.1кг и 0,5 кг'!G$12/5+17</f>
        <v>316.39999999999998</v>
      </c>
      <c r="E118" s="93"/>
      <c r="F118" s="93"/>
      <c r="G118" s="24">
        <f t="shared" si="3"/>
        <v>0</v>
      </c>
    </row>
    <row r="119" spans="1:7" ht="15" customHeight="1">
      <c r="A119" s="5"/>
      <c r="B119" s="65" t="s">
        <v>106</v>
      </c>
      <c r="C119" s="66"/>
      <c r="D119" s="84">
        <f>'Аром.1кг и 0,5 кг'!G$12/5+17</f>
        <v>316.39999999999998</v>
      </c>
      <c r="E119" s="93"/>
      <c r="F119" s="93"/>
      <c r="G119" s="24">
        <f t="shared" ref="G119:G155" si="4">(E119+F119)*D119</f>
        <v>0</v>
      </c>
    </row>
    <row r="120" spans="1:7" ht="15" customHeight="1">
      <c r="A120" s="5"/>
      <c r="B120" s="65" t="s">
        <v>107</v>
      </c>
      <c r="C120" s="66"/>
      <c r="D120" s="84">
        <f>'Аром.1кг и 0,5 кг'!G$12/5+17</f>
        <v>316.39999999999998</v>
      </c>
      <c r="E120" s="93"/>
      <c r="F120" s="93"/>
      <c r="G120" s="24">
        <f t="shared" si="4"/>
        <v>0</v>
      </c>
    </row>
    <row r="121" spans="1:7" ht="15" customHeight="1">
      <c r="A121" s="5"/>
      <c r="B121" s="89" t="s">
        <v>60</v>
      </c>
      <c r="C121" s="66"/>
      <c r="D121" s="84">
        <f>'Аром.1кг и 0,5 кг'!G$12/5+17</f>
        <v>316.39999999999998</v>
      </c>
      <c r="E121" s="93"/>
      <c r="F121" s="93"/>
      <c r="G121" s="24">
        <f t="shared" si="4"/>
        <v>0</v>
      </c>
    </row>
    <row r="122" spans="1:7" ht="15" customHeight="1">
      <c r="A122" s="5"/>
      <c r="B122" s="65" t="s">
        <v>113</v>
      </c>
      <c r="C122" s="66"/>
      <c r="D122" s="84">
        <f>'Аром.1кг и 0,5 кг'!G$12/5+17</f>
        <v>316.39999999999998</v>
      </c>
      <c r="E122" s="93"/>
      <c r="F122" s="93"/>
      <c r="G122" s="24">
        <f t="shared" si="4"/>
        <v>0</v>
      </c>
    </row>
    <row r="123" spans="1:7" ht="15" customHeight="1">
      <c r="A123" s="5"/>
      <c r="B123" s="65" t="s">
        <v>21</v>
      </c>
      <c r="C123" s="66"/>
      <c r="D123" s="84">
        <f>'Аром.1кг и 0,5 кг'!G$12/5+17</f>
        <v>316.39999999999998</v>
      </c>
      <c r="E123" s="93"/>
      <c r="F123" s="93"/>
      <c r="G123" s="24">
        <f t="shared" si="4"/>
        <v>0</v>
      </c>
    </row>
    <row r="124" spans="1:7" ht="15" customHeight="1">
      <c r="A124" s="5"/>
      <c r="B124" s="65" t="s">
        <v>56</v>
      </c>
      <c r="C124" s="66"/>
      <c r="D124" s="84">
        <f>'Аром.1кг и 0,5 кг'!G$12/5+17</f>
        <v>316.39999999999998</v>
      </c>
      <c r="E124" s="93"/>
      <c r="F124" s="93"/>
      <c r="G124" s="24">
        <f t="shared" si="4"/>
        <v>0</v>
      </c>
    </row>
    <row r="125" spans="1:7" ht="15" customHeight="1">
      <c r="A125" s="5"/>
      <c r="B125" s="65" t="s">
        <v>109</v>
      </c>
      <c r="C125" s="66"/>
      <c r="D125" s="84">
        <f>'Аром.1кг и 0,5 кг'!G$12/5+17</f>
        <v>316.39999999999998</v>
      </c>
      <c r="E125" s="93"/>
      <c r="F125" s="93"/>
      <c r="G125" s="24">
        <f t="shared" si="4"/>
        <v>0</v>
      </c>
    </row>
    <row r="126" spans="1:7" ht="15" customHeight="1">
      <c r="A126" s="5"/>
      <c r="B126" s="65" t="s">
        <v>23</v>
      </c>
      <c r="C126" s="66"/>
      <c r="D126" s="84">
        <f>'Аром.1кг и 0,5 кг'!G$12/5+17</f>
        <v>316.39999999999998</v>
      </c>
      <c r="E126" s="93"/>
      <c r="F126" s="93"/>
      <c r="G126" s="24">
        <f t="shared" si="4"/>
        <v>0</v>
      </c>
    </row>
    <row r="127" spans="1:7" ht="15" customHeight="1">
      <c r="A127" s="5"/>
      <c r="B127" s="65" t="s">
        <v>52</v>
      </c>
      <c r="C127" s="66"/>
      <c r="D127" s="84">
        <f>'Аром.1кг и 0,5 кг'!G$12/5+17</f>
        <v>316.39999999999998</v>
      </c>
      <c r="E127" s="93"/>
      <c r="F127" s="93"/>
      <c r="G127" s="24">
        <f t="shared" si="4"/>
        <v>0</v>
      </c>
    </row>
    <row r="128" spans="1:7" ht="15" customHeight="1">
      <c r="A128" s="5"/>
      <c r="B128" s="65" t="s">
        <v>229</v>
      </c>
      <c r="C128" s="66"/>
      <c r="D128" s="84">
        <f>'Аром.1кг и 0,5 кг'!G$12/5+17</f>
        <v>316.39999999999998</v>
      </c>
      <c r="E128" s="93"/>
      <c r="F128" s="93"/>
      <c r="G128" s="24">
        <f t="shared" si="4"/>
        <v>0</v>
      </c>
    </row>
    <row r="129" spans="1:7" ht="15" customHeight="1">
      <c r="A129" s="5"/>
      <c r="B129" s="65" t="s">
        <v>119</v>
      </c>
      <c r="C129" s="66"/>
      <c r="D129" s="84">
        <f>'Аром.1кг и 0,5 кг'!G$12/5+17</f>
        <v>316.39999999999998</v>
      </c>
      <c r="E129" s="93"/>
      <c r="F129" s="93"/>
      <c r="G129" s="24">
        <f t="shared" si="4"/>
        <v>0</v>
      </c>
    </row>
    <row r="130" spans="1:7" ht="15" customHeight="1">
      <c r="A130" s="5"/>
      <c r="B130" s="65" t="s">
        <v>114</v>
      </c>
      <c r="C130" s="66"/>
      <c r="D130" s="84">
        <f>'Аром.1кг и 0,5 кг'!G$12/5+17</f>
        <v>316.39999999999998</v>
      </c>
      <c r="E130" s="93"/>
      <c r="F130" s="93"/>
      <c r="G130" s="24">
        <f t="shared" si="4"/>
        <v>0</v>
      </c>
    </row>
    <row r="131" spans="1:7" ht="15" customHeight="1">
      <c r="A131" s="5"/>
      <c r="B131" s="65" t="s">
        <v>49</v>
      </c>
      <c r="C131" s="66"/>
      <c r="D131" s="84">
        <f>'Аром.1кг и 0,5 кг'!G$12/5+17</f>
        <v>316.39999999999998</v>
      </c>
      <c r="E131" s="93"/>
      <c r="F131" s="93"/>
      <c r="G131" s="24">
        <f t="shared" si="4"/>
        <v>0</v>
      </c>
    </row>
    <row r="132" spans="1:7" ht="15" customHeight="1">
      <c r="A132" s="5"/>
      <c r="B132" s="65" t="s">
        <v>57</v>
      </c>
      <c r="C132" s="66"/>
      <c r="D132" s="84">
        <f>'Аром.1кг и 0,5 кг'!G$12/5+17</f>
        <v>316.39999999999998</v>
      </c>
      <c r="E132" s="93"/>
      <c r="F132" s="93"/>
      <c r="G132" s="24">
        <f t="shared" si="4"/>
        <v>0</v>
      </c>
    </row>
    <row r="133" spans="1:7" ht="15" customHeight="1">
      <c r="A133" s="5"/>
      <c r="B133" s="89" t="s">
        <v>117</v>
      </c>
      <c r="C133" s="66"/>
      <c r="D133" s="84">
        <f>'Аром.1кг и 0,5 кг'!G$12/5+17</f>
        <v>316.39999999999998</v>
      </c>
      <c r="E133" s="93"/>
      <c r="F133" s="93"/>
      <c r="G133" s="24">
        <f t="shared" si="4"/>
        <v>0</v>
      </c>
    </row>
    <row r="134" spans="1:7" ht="15" customHeight="1">
      <c r="A134" s="5"/>
      <c r="B134" s="65" t="s">
        <v>116</v>
      </c>
      <c r="C134" s="66"/>
      <c r="D134" s="84">
        <f>'Аром.1кг и 0,5 кг'!G$12/5+17</f>
        <v>316.39999999999998</v>
      </c>
      <c r="E134" s="93"/>
      <c r="F134" s="93"/>
      <c r="G134" s="24">
        <f t="shared" si="4"/>
        <v>0</v>
      </c>
    </row>
    <row r="135" spans="1:7" ht="15" customHeight="1">
      <c r="A135" s="5"/>
      <c r="B135" s="65" t="s">
        <v>19</v>
      </c>
      <c r="C135" s="66"/>
      <c r="D135" s="84">
        <f>'Аром.1кг и 0,5 кг'!G$12/5+17</f>
        <v>316.39999999999998</v>
      </c>
      <c r="E135" s="93"/>
      <c r="F135" s="93"/>
      <c r="G135" s="24">
        <f t="shared" si="4"/>
        <v>0</v>
      </c>
    </row>
    <row r="136" spans="1:7" ht="15" customHeight="1">
      <c r="A136" s="5"/>
      <c r="B136" s="85" t="s">
        <v>226</v>
      </c>
      <c r="C136" s="66"/>
      <c r="D136" s="84">
        <f>'Аром.1кг и 0,5 кг'!G$12/5+17</f>
        <v>316.39999999999998</v>
      </c>
      <c r="E136" s="93"/>
      <c r="F136" s="93"/>
      <c r="G136" s="24">
        <f t="shared" si="4"/>
        <v>0</v>
      </c>
    </row>
    <row r="137" spans="1:7" ht="15" customHeight="1">
      <c r="A137" s="5"/>
      <c r="B137" s="65" t="s">
        <v>61</v>
      </c>
      <c r="C137" s="66"/>
      <c r="D137" s="84">
        <f>'Аром.1кг и 0,5 кг'!G$12/5+17</f>
        <v>316.39999999999998</v>
      </c>
      <c r="E137" s="93"/>
      <c r="F137" s="93"/>
      <c r="G137" s="24">
        <f t="shared" si="4"/>
        <v>0</v>
      </c>
    </row>
    <row r="138" spans="1:7" ht="15" customHeight="1">
      <c r="A138" s="5"/>
      <c r="B138" s="65" t="s">
        <v>50</v>
      </c>
      <c r="C138" s="66"/>
      <c r="D138" s="84">
        <f>'Аром.1кг и 0,5 кг'!G$12/5+17</f>
        <v>316.39999999999998</v>
      </c>
      <c r="E138" s="93"/>
      <c r="F138" s="93"/>
      <c r="G138" s="24">
        <f t="shared" si="4"/>
        <v>0</v>
      </c>
    </row>
    <row r="139" spans="1:7" ht="15" customHeight="1">
      <c r="A139" s="5"/>
      <c r="B139" s="89" t="s">
        <v>71</v>
      </c>
      <c r="C139" s="66"/>
      <c r="D139" s="84">
        <f>'Аром.1кг и 0,5 кг'!G$12/5+17</f>
        <v>316.39999999999998</v>
      </c>
      <c r="E139" s="93"/>
      <c r="F139" s="93"/>
      <c r="G139" s="24">
        <f t="shared" si="4"/>
        <v>0</v>
      </c>
    </row>
    <row r="140" spans="1:7" ht="15" customHeight="1">
      <c r="A140" s="5"/>
      <c r="B140" s="161" t="s">
        <v>307</v>
      </c>
      <c r="C140" s="66"/>
      <c r="D140" s="84">
        <f>'Аром.1кг и 0,5 кг'!G$12/5+17</f>
        <v>316.39999999999998</v>
      </c>
      <c r="E140" s="93"/>
      <c r="F140" s="93"/>
      <c r="G140" s="24">
        <f>(E140+F140)*D140</f>
        <v>0</v>
      </c>
    </row>
    <row r="141" spans="1:7" ht="15" customHeight="1">
      <c r="A141" s="5"/>
      <c r="B141" s="161" t="s">
        <v>308</v>
      </c>
      <c r="C141" s="66"/>
      <c r="D141" s="84">
        <f>'Аром.1кг и 0,5 кг'!G$12/5+17</f>
        <v>316.39999999999998</v>
      </c>
      <c r="E141" s="93"/>
      <c r="F141" s="93"/>
      <c r="G141" s="24">
        <f>(E141+F141)*D141</f>
        <v>0</v>
      </c>
    </row>
    <row r="142" spans="1:7" ht="15" customHeight="1">
      <c r="A142" s="5"/>
      <c r="B142" s="65" t="s">
        <v>230</v>
      </c>
      <c r="C142" s="66"/>
      <c r="D142" s="84">
        <f>'Аром.1кг и 0,5 кг'!G$12/5+17</f>
        <v>316.39999999999998</v>
      </c>
      <c r="E142" s="93"/>
      <c r="F142" s="93"/>
      <c r="G142" s="24">
        <f t="shared" si="4"/>
        <v>0</v>
      </c>
    </row>
    <row r="143" spans="1:7" ht="15" customHeight="1">
      <c r="A143" s="5"/>
      <c r="B143" s="89" t="s">
        <v>9</v>
      </c>
      <c r="C143" s="66"/>
      <c r="D143" s="84">
        <f>'Аром.1кг и 0,5 кг'!G$12/5+17</f>
        <v>316.39999999999998</v>
      </c>
      <c r="E143" s="93"/>
      <c r="F143" s="93"/>
      <c r="G143" s="24">
        <f t="shared" si="4"/>
        <v>0</v>
      </c>
    </row>
    <row r="144" spans="1:7" ht="15" customHeight="1">
      <c r="A144" s="5"/>
      <c r="B144" s="65" t="s">
        <v>101</v>
      </c>
      <c r="C144" s="66"/>
      <c r="D144" s="84">
        <f>'Аром.1кг и 0,5 кг'!G$12/5+17</f>
        <v>316.39999999999998</v>
      </c>
      <c r="E144" s="93"/>
      <c r="F144" s="93"/>
      <c r="G144" s="24">
        <f t="shared" si="4"/>
        <v>0</v>
      </c>
    </row>
    <row r="145" spans="1:7" ht="15" customHeight="1">
      <c r="A145" s="5"/>
      <c r="B145" s="65" t="s">
        <v>70</v>
      </c>
      <c r="C145" s="66"/>
      <c r="D145" s="84">
        <f>'Аром.1кг и 0,5 кг'!G$12/5+17</f>
        <v>316.39999999999998</v>
      </c>
      <c r="E145" s="93"/>
      <c r="F145" s="93"/>
      <c r="G145" s="24">
        <f t="shared" si="4"/>
        <v>0</v>
      </c>
    </row>
    <row r="146" spans="1:7" ht="15" customHeight="1">
      <c r="A146" s="5"/>
      <c r="B146" s="85" t="s">
        <v>231</v>
      </c>
      <c r="C146" s="66"/>
      <c r="D146" s="84">
        <f>'Аром.1кг и 0,5 кг'!G$12/5+17</f>
        <v>316.39999999999998</v>
      </c>
      <c r="E146" s="93"/>
      <c r="F146" s="93"/>
      <c r="G146" s="24">
        <f t="shared" si="4"/>
        <v>0</v>
      </c>
    </row>
    <row r="147" spans="1:7" ht="15" customHeight="1">
      <c r="A147" s="5"/>
      <c r="B147" s="72" t="s">
        <v>66</v>
      </c>
      <c r="C147" s="66"/>
      <c r="D147" s="84">
        <f>'Аром.1кг и 0,5 кг'!G$12/5+17</f>
        <v>316.39999999999998</v>
      </c>
      <c r="E147" s="93"/>
      <c r="F147" s="93"/>
      <c r="G147" s="24">
        <f t="shared" si="4"/>
        <v>0</v>
      </c>
    </row>
    <row r="148" spans="1:7" ht="15" customHeight="1">
      <c r="A148" s="5"/>
      <c r="B148" s="162" t="s">
        <v>309</v>
      </c>
      <c r="C148" s="66"/>
      <c r="D148" s="84">
        <f>'Аром.1кг и 0,5 кг'!G$12/5+17</f>
        <v>316.39999999999998</v>
      </c>
      <c r="E148" s="93"/>
      <c r="F148" s="93"/>
      <c r="G148" s="24">
        <f>(E148+F148)*D148</f>
        <v>0</v>
      </c>
    </row>
    <row r="149" spans="1:7" ht="15" customHeight="1">
      <c r="A149" s="5"/>
      <c r="B149" s="89" t="s">
        <v>12</v>
      </c>
      <c r="C149" s="66"/>
      <c r="D149" s="84">
        <f>'Аром.1кг и 0,5 кг'!G$12/5+17</f>
        <v>316.39999999999998</v>
      </c>
      <c r="E149" s="93"/>
      <c r="F149" s="93"/>
      <c r="G149" s="24">
        <f t="shared" si="4"/>
        <v>0</v>
      </c>
    </row>
    <row r="150" spans="1:7" ht="15" customHeight="1">
      <c r="A150" s="5"/>
      <c r="B150" s="161" t="s">
        <v>310</v>
      </c>
      <c r="C150" s="66"/>
      <c r="D150" s="84">
        <f>'Аром.1кг и 0,5 кг'!G$12/5+17</f>
        <v>316.39999999999998</v>
      </c>
      <c r="E150" s="93"/>
      <c r="F150" s="93"/>
      <c r="G150" s="24">
        <f>(E150+F150)*D150</f>
        <v>0</v>
      </c>
    </row>
    <row r="151" spans="1:7" ht="15" customHeight="1">
      <c r="A151" s="5"/>
      <c r="B151" s="65" t="s">
        <v>11</v>
      </c>
      <c r="C151" s="66"/>
      <c r="D151" s="84">
        <f>'Аром.1кг и 0,5 кг'!G$12/5+17</f>
        <v>316.39999999999998</v>
      </c>
      <c r="E151" s="93"/>
      <c r="F151" s="93"/>
      <c r="G151" s="24">
        <f t="shared" si="4"/>
        <v>0</v>
      </c>
    </row>
    <row r="152" spans="1:7" ht="15" customHeight="1">
      <c r="A152" s="5"/>
      <c r="B152" s="161" t="s">
        <v>311</v>
      </c>
      <c r="C152" s="66"/>
      <c r="D152" s="84">
        <f>'Аром.1кг и 0,5 кг'!G$12/5+17</f>
        <v>316.39999999999998</v>
      </c>
      <c r="E152" s="93"/>
      <c r="F152" s="93"/>
      <c r="G152" s="24">
        <f>(E152+F152)*D152</f>
        <v>0</v>
      </c>
    </row>
    <row r="153" spans="1:7" ht="15" customHeight="1">
      <c r="A153" s="5"/>
      <c r="B153" s="65" t="s">
        <v>35</v>
      </c>
      <c r="C153" s="66"/>
      <c r="D153" s="84">
        <f>'Аром.1кг и 0,5 кг'!G$12/5+17</f>
        <v>316.39999999999998</v>
      </c>
      <c r="E153" s="93"/>
      <c r="F153" s="93"/>
      <c r="G153" s="24">
        <f t="shared" si="4"/>
        <v>0</v>
      </c>
    </row>
    <row r="154" spans="1:7" ht="15" customHeight="1">
      <c r="A154" s="5"/>
      <c r="B154" s="65" t="s">
        <v>13</v>
      </c>
      <c r="C154" s="66"/>
      <c r="D154" s="84">
        <f>'Аром.1кг и 0,5 кг'!G$12/5+17</f>
        <v>316.39999999999998</v>
      </c>
      <c r="E154" s="93"/>
      <c r="F154" s="93"/>
      <c r="G154" s="24">
        <f t="shared" si="4"/>
        <v>0</v>
      </c>
    </row>
    <row r="155" spans="1:7" ht="15" customHeight="1">
      <c r="A155" s="5"/>
      <c r="B155" s="65" t="s">
        <v>220</v>
      </c>
      <c r="C155" s="66"/>
      <c r="D155" s="84">
        <f>'Аром.1кг и 0,5 кг'!G$12/5+17</f>
        <v>316.39999999999998</v>
      </c>
      <c r="E155" s="93"/>
      <c r="F155" s="93"/>
      <c r="G155" s="24">
        <f t="shared" si="4"/>
        <v>0</v>
      </c>
    </row>
    <row r="156" spans="1:7" ht="15" customHeight="1">
      <c r="A156" s="5"/>
      <c r="B156" s="65" t="s">
        <v>33</v>
      </c>
      <c r="C156" s="66"/>
      <c r="D156" s="84">
        <f>'Аром.1кг и 0,5 кг'!G$12/5+17</f>
        <v>316.39999999999998</v>
      </c>
      <c r="E156" s="93"/>
      <c r="F156" s="93"/>
      <c r="G156" s="24">
        <f>(E156+F156)*D156</f>
        <v>0</v>
      </c>
    </row>
    <row r="157" spans="1:7" ht="15" customHeight="1">
      <c r="A157" s="5"/>
      <c r="B157" s="65" t="s">
        <v>69</v>
      </c>
      <c r="C157" s="66"/>
      <c r="D157" s="84">
        <f>'Аром.1кг и 0,5 кг'!G$12/5+17</f>
        <v>316.39999999999998</v>
      </c>
      <c r="E157" s="93"/>
      <c r="F157" s="93"/>
      <c r="G157" s="24">
        <f>(E157+F157)*D157</f>
        <v>0</v>
      </c>
    </row>
    <row r="158" spans="1:7" ht="15" customHeight="1">
      <c r="A158" s="5"/>
      <c r="B158" s="65" t="s">
        <v>51</v>
      </c>
      <c r="C158" s="66"/>
      <c r="D158" s="84">
        <f>'Аром.1кг и 0,5 кг'!G$12/5+17</f>
        <v>316.39999999999998</v>
      </c>
      <c r="E158" s="93"/>
      <c r="F158" s="93"/>
      <c r="G158" s="24">
        <f>(E158+F158)*D158</f>
        <v>0</v>
      </c>
    </row>
    <row r="159" spans="1:7" ht="15" customHeight="1">
      <c r="A159" s="5"/>
      <c r="B159" s="65" t="s">
        <v>47</v>
      </c>
      <c r="C159" s="66"/>
      <c r="D159" s="84">
        <f>'Аром.1кг и 0,5 кг'!G$12/5+17</f>
        <v>316.39999999999998</v>
      </c>
      <c r="E159" s="93"/>
      <c r="F159" s="93"/>
      <c r="G159" s="24">
        <f>(E159+F159)*D159</f>
        <v>0</v>
      </c>
    </row>
    <row r="160" spans="1:7">
      <c r="A160" s="5"/>
      <c r="B160" s="86"/>
      <c r="C160" s="67"/>
      <c r="D160" s="67"/>
      <c r="E160" s="84">
        <f>SUM(E14:E159)</f>
        <v>0</v>
      </c>
      <c r="F160" s="84">
        <f>SUM(F14:F159)</f>
        <v>0</v>
      </c>
      <c r="G160" s="94">
        <f>SUM(G14:G159)</f>
        <v>0</v>
      </c>
    </row>
    <row r="161" spans="1:7">
      <c r="A161" s="5"/>
      <c r="B161" s="86"/>
      <c r="C161" s="67"/>
      <c r="D161" s="67"/>
      <c r="E161" s="95" t="s">
        <v>125</v>
      </c>
      <c r="F161" s="96">
        <f>E160+F160</f>
        <v>0</v>
      </c>
      <c r="G161" s="97"/>
    </row>
    <row r="162" spans="1:7">
      <c r="A162" s="5"/>
      <c r="B162" s="5"/>
      <c r="C162" s="6"/>
      <c r="D162" s="6"/>
      <c r="E162" s="6"/>
      <c r="F162" s="6"/>
      <c r="G162" s="6"/>
    </row>
    <row r="163" spans="1:7">
      <c r="A163" s="1"/>
      <c r="C163"/>
      <c r="D163"/>
      <c r="E163"/>
      <c r="F163"/>
    </row>
    <row r="164" spans="1:7" ht="13.5" customHeight="1">
      <c r="A164" s="1"/>
      <c r="C164"/>
      <c r="D164"/>
      <c r="E164"/>
      <c r="F164"/>
      <c r="G164"/>
    </row>
    <row r="165" spans="1:7" hidden="1">
      <c r="A165" s="1"/>
      <c r="C165"/>
      <c r="D165"/>
      <c r="E165"/>
      <c r="F165"/>
      <c r="G165"/>
    </row>
    <row r="166" spans="1:7" ht="25.5" customHeight="1">
      <c r="A166" s="1"/>
      <c r="B166" s="30" t="s">
        <v>273</v>
      </c>
      <c r="C166" s="145"/>
      <c r="D166" s="145"/>
      <c r="E166" s="93"/>
      <c r="F166" s="93"/>
      <c r="G166" s="24"/>
    </row>
    <row r="167" spans="1:7">
      <c r="A167" s="1"/>
      <c r="C167"/>
      <c r="D167"/>
      <c r="E167" s="144" t="s">
        <v>245</v>
      </c>
      <c r="F167" s="144" t="s">
        <v>246</v>
      </c>
      <c r="G167"/>
    </row>
    <row r="168" spans="1:7">
      <c r="A168" s="1"/>
      <c r="B168" s="89" t="s">
        <v>14</v>
      </c>
      <c r="C168" s="66"/>
      <c r="D168" s="84">
        <f>'Аром.1кг и 0,5 кг'!K$12/5+15</f>
        <v>651</v>
      </c>
      <c r="E168" s="93"/>
      <c r="F168" s="93"/>
      <c r="G168" s="24">
        <f t="shared" ref="G168:G237" si="5">(E168+F168)*D168</f>
        <v>0</v>
      </c>
    </row>
    <row r="169" spans="1:7">
      <c r="A169" s="1"/>
      <c r="B169" s="89" t="s">
        <v>4</v>
      </c>
      <c r="C169" s="66"/>
      <c r="D169" s="84">
        <f>'Аром.1кг и 0,5 кг'!K$12/5+15</f>
        <v>651</v>
      </c>
      <c r="E169" s="93"/>
      <c r="F169" s="93"/>
      <c r="G169" s="24">
        <f t="shared" si="5"/>
        <v>0</v>
      </c>
    </row>
    <row r="170" spans="1:7">
      <c r="A170" s="1"/>
      <c r="B170" s="89" t="s">
        <v>5</v>
      </c>
      <c r="C170" s="66"/>
      <c r="D170" s="84">
        <f>'Аром.1кг и 0,5 кг'!K$12/5+15</f>
        <v>651</v>
      </c>
      <c r="E170" s="93"/>
      <c r="F170" s="93"/>
      <c r="G170" s="24">
        <f t="shared" si="5"/>
        <v>0</v>
      </c>
    </row>
    <row r="171" spans="1:7">
      <c r="A171" s="1"/>
      <c r="B171" s="65" t="s">
        <v>17</v>
      </c>
      <c r="C171" s="66"/>
      <c r="D171" s="84">
        <f>'Аром.1кг и 0,5 кг'!K$12/5+15</f>
        <v>651</v>
      </c>
      <c r="E171" s="93"/>
      <c r="F171" s="93"/>
      <c r="G171" s="24">
        <f t="shared" si="5"/>
        <v>0</v>
      </c>
    </row>
    <row r="172" spans="1:7">
      <c r="A172" s="1"/>
      <c r="B172" s="89" t="s">
        <v>2</v>
      </c>
      <c r="C172" s="66"/>
      <c r="D172" s="84">
        <f>'Аром.1кг и 0,5 кг'!K$12/5+15</f>
        <v>651</v>
      </c>
      <c r="E172" s="93"/>
      <c r="F172" s="93"/>
      <c r="G172" s="24">
        <f t="shared" si="5"/>
        <v>0</v>
      </c>
    </row>
    <row r="173" spans="1:7">
      <c r="A173" s="1"/>
      <c r="B173" s="65" t="s">
        <v>111</v>
      </c>
      <c r="C173" s="66"/>
      <c r="D173" s="84">
        <f>'Аром.1кг и 0,5 кг'!K$12/5+15</f>
        <v>651</v>
      </c>
      <c r="E173" s="93"/>
      <c r="F173" s="93"/>
      <c r="G173" s="24">
        <f t="shared" si="5"/>
        <v>0</v>
      </c>
    </row>
    <row r="174" spans="1:7">
      <c r="A174" s="1"/>
      <c r="B174" s="161" t="s">
        <v>312</v>
      </c>
      <c r="C174" s="66"/>
      <c r="D174" s="84">
        <f>'Аром.1кг и 0,5 кг'!K$12/5+15</f>
        <v>651</v>
      </c>
      <c r="E174" s="93"/>
      <c r="F174" s="93"/>
      <c r="G174" s="24">
        <f>(E174+F174)*D174</f>
        <v>0</v>
      </c>
    </row>
    <row r="175" spans="1:7">
      <c r="A175" s="1"/>
      <c r="B175" s="89" t="s">
        <v>6</v>
      </c>
      <c r="C175" s="66"/>
      <c r="D175" s="84">
        <f>'Аром.1кг и 0,5 кг'!K$12/5+15</f>
        <v>651</v>
      </c>
      <c r="E175" s="93"/>
      <c r="F175" s="93"/>
      <c r="G175" s="24">
        <f t="shared" si="5"/>
        <v>0</v>
      </c>
    </row>
    <row r="176" spans="1:7">
      <c r="A176" s="1"/>
      <c r="B176" s="65" t="s">
        <v>7</v>
      </c>
      <c r="C176" s="66"/>
      <c r="D176" s="84">
        <f>'Аром.1кг и 0,5 кг'!K$12/5+15</f>
        <v>651</v>
      </c>
      <c r="E176" s="93"/>
      <c r="F176" s="93"/>
      <c r="G176" s="24">
        <f t="shared" si="5"/>
        <v>0</v>
      </c>
    </row>
    <row r="177" spans="1:7">
      <c r="A177" s="1"/>
      <c r="B177" s="65" t="s">
        <v>110</v>
      </c>
      <c r="C177" s="66"/>
      <c r="D177" s="84">
        <f>'Аром.1кг и 0,5 кг'!K$12/5+15</f>
        <v>651</v>
      </c>
      <c r="E177" s="93"/>
      <c r="F177" s="93"/>
      <c r="G177" s="24">
        <f t="shared" si="5"/>
        <v>0</v>
      </c>
    </row>
    <row r="178" spans="1:7">
      <c r="A178" s="1"/>
      <c r="B178" s="65" t="s">
        <v>25</v>
      </c>
      <c r="C178" s="66"/>
      <c r="D178" s="84">
        <f>'Аром.1кг и 0,5 кг'!K$12/5+15</f>
        <v>651</v>
      </c>
      <c r="E178" s="93"/>
      <c r="F178" s="93"/>
      <c r="G178" s="24">
        <f t="shared" si="5"/>
        <v>0</v>
      </c>
    </row>
    <row r="179" spans="1:7">
      <c r="A179" s="1"/>
      <c r="B179" s="65" t="s">
        <v>24</v>
      </c>
      <c r="C179" s="66"/>
      <c r="D179" s="84">
        <f>'Аром.1кг и 0,5 кг'!K$12/5+15</f>
        <v>651</v>
      </c>
      <c r="E179" s="93"/>
      <c r="F179" s="93"/>
      <c r="G179" s="24">
        <f t="shared" si="5"/>
        <v>0</v>
      </c>
    </row>
    <row r="180" spans="1:7">
      <c r="A180" s="1"/>
      <c r="B180" s="65" t="s">
        <v>62</v>
      </c>
      <c r="C180" s="66"/>
      <c r="D180" s="84">
        <f>'Аром.1кг и 0,5 кг'!K$12/5+15</f>
        <v>651</v>
      </c>
      <c r="E180" s="93"/>
      <c r="F180" s="93"/>
      <c r="G180" s="24">
        <f t="shared" si="5"/>
        <v>0</v>
      </c>
    </row>
    <row r="181" spans="1:7">
      <c r="A181" s="1"/>
      <c r="B181" s="65" t="s">
        <v>8</v>
      </c>
      <c r="C181" s="66"/>
      <c r="D181" s="84">
        <f>'Аром.1кг и 0,5 кг'!K$12/5+15</f>
        <v>651</v>
      </c>
      <c r="E181" s="93"/>
      <c r="F181" s="93"/>
      <c r="G181" s="24">
        <f t="shared" si="5"/>
        <v>0</v>
      </c>
    </row>
    <row r="182" spans="1:7">
      <c r="A182" s="1"/>
      <c r="B182" s="89" t="s">
        <v>3</v>
      </c>
      <c r="C182" s="66"/>
      <c r="D182" s="84">
        <f>'Аром.1кг и 0,5 кг'!K$12/5+15</f>
        <v>651</v>
      </c>
      <c r="E182" s="93"/>
      <c r="F182" s="93"/>
      <c r="G182" s="24">
        <f t="shared" si="5"/>
        <v>0</v>
      </c>
    </row>
    <row r="183" spans="1:7">
      <c r="A183" s="1"/>
      <c r="B183" s="65" t="s">
        <v>16</v>
      </c>
      <c r="C183" s="66"/>
      <c r="D183" s="84">
        <f>'Аром.1кг и 0,5 кг'!K$12/5+15</f>
        <v>651</v>
      </c>
      <c r="E183" s="93"/>
      <c r="F183" s="93"/>
      <c r="G183" s="24">
        <f t="shared" si="5"/>
        <v>0</v>
      </c>
    </row>
    <row r="184" spans="1:7">
      <c r="A184" s="1"/>
      <c r="B184" s="65" t="s">
        <v>120</v>
      </c>
      <c r="C184" s="66"/>
      <c r="D184" s="84">
        <f>'Аром.1кг и 0,5 кг'!K$12/5+15</f>
        <v>651</v>
      </c>
      <c r="E184" s="93"/>
      <c r="F184" s="93"/>
      <c r="G184" s="24">
        <f t="shared" si="5"/>
        <v>0</v>
      </c>
    </row>
    <row r="185" spans="1:7">
      <c r="A185" s="1"/>
      <c r="B185" s="65" t="s">
        <v>115</v>
      </c>
      <c r="C185" s="66"/>
      <c r="D185" s="84">
        <f>'Аром.1кг и 0,5 кг'!K$12/5+15</f>
        <v>651</v>
      </c>
      <c r="E185" s="93"/>
      <c r="F185" s="93"/>
      <c r="G185" s="24">
        <f t="shared" si="5"/>
        <v>0</v>
      </c>
    </row>
    <row r="186" spans="1:7">
      <c r="A186" s="1"/>
      <c r="B186" s="65" t="s">
        <v>63</v>
      </c>
      <c r="C186" s="66"/>
      <c r="D186" s="84">
        <f>'Аром.1кг и 0,5 кг'!K$12/5+15</f>
        <v>651</v>
      </c>
      <c r="E186" s="93"/>
      <c r="F186" s="93"/>
      <c r="G186" s="24">
        <f t="shared" si="5"/>
        <v>0</v>
      </c>
    </row>
    <row r="187" spans="1:7">
      <c r="A187" s="1"/>
      <c r="B187" s="65" t="s">
        <v>34</v>
      </c>
      <c r="C187" s="66"/>
      <c r="D187" s="84">
        <f>'Аром.1кг и 0,5 кг'!K$12/5+15</f>
        <v>651</v>
      </c>
      <c r="E187" s="93"/>
      <c r="F187" s="93"/>
      <c r="G187" s="24">
        <f t="shared" si="5"/>
        <v>0</v>
      </c>
    </row>
    <row r="188" spans="1:7">
      <c r="A188" s="1"/>
      <c r="B188" s="65" t="s">
        <v>118</v>
      </c>
      <c r="C188" s="66"/>
      <c r="D188" s="84">
        <f>'Аром.1кг и 0,5 кг'!K$12/5+15</f>
        <v>651</v>
      </c>
      <c r="E188" s="93"/>
      <c r="F188" s="93"/>
      <c r="G188" s="24">
        <f t="shared" si="5"/>
        <v>0</v>
      </c>
    </row>
    <row r="189" spans="1:7">
      <c r="A189" s="1"/>
      <c r="B189" s="89" t="s">
        <v>43</v>
      </c>
      <c r="C189" s="66"/>
      <c r="D189" s="84">
        <f>'Аром.1кг и 0,5 кг'!K$12/5+15</f>
        <v>651</v>
      </c>
      <c r="E189" s="93"/>
      <c r="F189" s="93"/>
      <c r="G189" s="24">
        <f t="shared" si="5"/>
        <v>0</v>
      </c>
    </row>
    <row r="190" spans="1:7">
      <c r="A190" s="1"/>
      <c r="B190" s="89" t="s">
        <v>10</v>
      </c>
      <c r="C190" s="66"/>
      <c r="D190" s="84">
        <f>'Аром.1кг и 0,5 кг'!K$12/5+15</f>
        <v>651</v>
      </c>
      <c r="E190" s="93"/>
      <c r="F190" s="93"/>
      <c r="G190" s="24">
        <f t="shared" si="5"/>
        <v>0</v>
      </c>
    </row>
    <row r="191" spans="1:7">
      <c r="A191" s="1"/>
      <c r="B191" s="65" t="s">
        <v>46</v>
      </c>
      <c r="C191" s="66"/>
      <c r="D191" s="84">
        <f>'Аром.1кг и 0,5 кг'!K$12/5+15</f>
        <v>651</v>
      </c>
      <c r="E191" s="93"/>
      <c r="F191" s="93"/>
      <c r="G191" s="24">
        <f t="shared" si="5"/>
        <v>0</v>
      </c>
    </row>
    <row r="192" spans="1:7">
      <c r="A192" s="1"/>
      <c r="B192" s="65" t="s">
        <v>41</v>
      </c>
      <c r="C192" s="66"/>
      <c r="D192" s="84">
        <f>'Аром.1кг и 0,5 кг'!K$12/5+15</f>
        <v>651</v>
      </c>
      <c r="E192" s="93"/>
      <c r="F192" s="93"/>
      <c r="G192" s="24">
        <f t="shared" si="5"/>
        <v>0</v>
      </c>
    </row>
    <row r="193" spans="1:7">
      <c r="A193" s="1"/>
      <c r="B193" s="65" t="s">
        <v>48</v>
      </c>
      <c r="C193" s="66"/>
      <c r="D193" s="84">
        <f>'Аром.1кг и 0,5 кг'!K$12/5+15</f>
        <v>651</v>
      </c>
      <c r="E193" s="93"/>
      <c r="F193" s="93"/>
      <c r="G193" s="24">
        <f t="shared" si="5"/>
        <v>0</v>
      </c>
    </row>
    <row r="194" spans="1:7">
      <c r="A194" s="1"/>
      <c r="B194" s="65" t="s">
        <v>18</v>
      </c>
      <c r="C194" s="66"/>
      <c r="D194" s="84">
        <f>'Аром.1кг и 0,5 кг'!K$12/5+15</f>
        <v>651</v>
      </c>
      <c r="E194" s="93"/>
      <c r="F194" s="93"/>
      <c r="G194" s="24">
        <f t="shared" si="5"/>
        <v>0</v>
      </c>
    </row>
    <row r="195" spans="1:7">
      <c r="A195" s="1"/>
      <c r="B195" s="65" t="s">
        <v>64</v>
      </c>
      <c r="C195" s="66"/>
      <c r="D195" s="84">
        <f>'Аром.1кг и 0,5 кг'!K$12/5+15</f>
        <v>651</v>
      </c>
      <c r="E195" s="93"/>
      <c r="F195" s="93"/>
      <c r="G195" s="24">
        <f t="shared" si="5"/>
        <v>0</v>
      </c>
    </row>
    <row r="196" spans="1:7">
      <c r="A196" s="1"/>
      <c r="B196" s="65" t="s">
        <v>15</v>
      </c>
      <c r="C196" s="66"/>
      <c r="D196" s="84">
        <f>'Аром.1кг и 0,5 кг'!K$12/5+15</f>
        <v>651</v>
      </c>
      <c r="E196" s="93"/>
      <c r="F196" s="93"/>
      <c r="G196" s="24">
        <f t="shared" si="5"/>
        <v>0</v>
      </c>
    </row>
    <row r="197" spans="1:7">
      <c r="A197" s="1"/>
      <c r="B197" s="65" t="s">
        <v>59</v>
      </c>
      <c r="C197" s="66"/>
      <c r="D197" s="84">
        <f>'Аром.1кг и 0,5 кг'!K$12/5+15</f>
        <v>651</v>
      </c>
      <c r="E197" s="93"/>
      <c r="F197" s="93"/>
      <c r="G197" s="24">
        <f t="shared" si="5"/>
        <v>0</v>
      </c>
    </row>
    <row r="198" spans="1:7">
      <c r="A198" s="1"/>
      <c r="B198" s="65" t="s">
        <v>108</v>
      </c>
      <c r="C198" s="66"/>
      <c r="D198" s="84">
        <f>'Аром.1кг и 0,5 кг'!K$12/5+15</f>
        <v>651</v>
      </c>
      <c r="E198" s="93"/>
      <c r="F198" s="93"/>
      <c r="G198" s="24">
        <f t="shared" si="5"/>
        <v>0</v>
      </c>
    </row>
    <row r="199" spans="1:7">
      <c r="A199" s="1"/>
      <c r="B199" s="65" t="s">
        <v>20</v>
      </c>
      <c r="C199" s="66"/>
      <c r="D199" s="84">
        <f>'Аром.1кг и 0,5 кг'!K$12/5+15</f>
        <v>651</v>
      </c>
      <c r="E199" s="93"/>
      <c r="F199" s="93"/>
      <c r="G199" s="24">
        <f t="shared" si="5"/>
        <v>0</v>
      </c>
    </row>
    <row r="200" spans="1:7">
      <c r="A200" s="1"/>
      <c r="B200" s="65" t="s">
        <v>112</v>
      </c>
      <c r="C200" s="66"/>
      <c r="D200" s="84">
        <f>'Аром.1кг и 0,5 кг'!K$12/5+15</f>
        <v>651</v>
      </c>
      <c r="E200" s="93"/>
      <c r="F200" s="93"/>
      <c r="G200" s="24">
        <f t="shared" si="5"/>
        <v>0</v>
      </c>
    </row>
    <row r="201" spans="1:7">
      <c r="A201" s="1"/>
      <c r="B201" s="65" t="s">
        <v>106</v>
      </c>
      <c r="C201" s="66"/>
      <c r="D201" s="84">
        <f>'Аром.1кг и 0,5 кг'!K$12/5+15</f>
        <v>651</v>
      </c>
      <c r="E201" s="93"/>
      <c r="F201" s="93"/>
      <c r="G201" s="24">
        <f t="shared" si="5"/>
        <v>0</v>
      </c>
    </row>
    <row r="202" spans="1:7">
      <c r="A202" s="1"/>
      <c r="B202" s="65" t="s">
        <v>107</v>
      </c>
      <c r="C202" s="66"/>
      <c r="D202" s="84">
        <f>'Аром.1кг и 0,5 кг'!K$12/5+15</f>
        <v>651</v>
      </c>
      <c r="E202" s="93"/>
      <c r="F202" s="93"/>
      <c r="G202" s="24">
        <f t="shared" si="5"/>
        <v>0</v>
      </c>
    </row>
    <row r="203" spans="1:7">
      <c r="A203" s="1"/>
      <c r="B203" s="89" t="s">
        <v>60</v>
      </c>
      <c r="C203" s="66"/>
      <c r="D203" s="84">
        <f>'Аром.1кг и 0,5 кг'!K$12/5+15</f>
        <v>651</v>
      </c>
      <c r="E203" s="93"/>
      <c r="F203" s="93"/>
      <c r="G203" s="24">
        <f t="shared" si="5"/>
        <v>0</v>
      </c>
    </row>
    <row r="204" spans="1:7">
      <c r="A204" s="1"/>
      <c r="B204" s="65" t="s">
        <v>113</v>
      </c>
      <c r="C204" s="66"/>
      <c r="D204" s="84">
        <f>'Аром.1кг и 0,5 кг'!K$12/5+15</f>
        <v>651</v>
      </c>
      <c r="E204" s="93"/>
      <c r="F204" s="93"/>
      <c r="G204" s="24">
        <f t="shared" si="5"/>
        <v>0</v>
      </c>
    </row>
    <row r="205" spans="1:7">
      <c r="A205" s="1"/>
      <c r="B205" s="65" t="s">
        <v>21</v>
      </c>
      <c r="C205" s="66"/>
      <c r="D205" s="84">
        <f>'Аром.1кг и 0,5 кг'!K$12/5+15</f>
        <v>651</v>
      </c>
      <c r="E205" s="93"/>
      <c r="F205" s="93"/>
      <c r="G205" s="24">
        <f t="shared" si="5"/>
        <v>0</v>
      </c>
    </row>
    <row r="206" spans="1:7">
      <c r="A206" s="1"/>
      <c r="B206" s="65" t="s">
        <v>56</v>
      </c>
      <c r="C206" s="66"/>
      <c r="D206" s="84">
        <f>'Аром.1кг и 0,5 кг'!K$12/5+15</f>
        <v>651</v>
      </c>
      <c r="E206" s="93"/>
      <c r="F206" s="93"/>
      <c r="G206" s="24">
        <f t="shared" si="5"/>
        <v>0</v>
      </c>
    </row>
    <row r="207" spans="1:7">
      <c r="A207" s="1"/>
      <c r="B207" s="65" t="s">
        <v>109</v>
      </c>
      <c r="C207" s="66"/>
      <c r="D207" s="84">
        <f>'Аром.1кг и 0,5 кг'!K$12/5+15</f>
        <v>651</v>
      </c>
      <c r="E207" s="93"/>
      <c r="F207" s="93"/>
      <c r="G207" s="24">
        <f t="shared" si="5"/>
        <v>0</v>
      </c>
    </row>
    <row r="208" spans="1:7">
      <c r="A208" s="1"/>
      <c r="B208" s="65" t="s">
        <v>23</v>
      </c>
      <c r="C208" s="66"/>
      <c r="D208" s="84">
        <f>'Аром.1кг и 0,5 кг'!K$12/5+15</f>
        <v>651</v>
      </c>
      <c r="E208" s="93"/>
      <c r="F208" s="93"/>
      <c r="G208" s="24">
        <f t="shared" si="5"/>
        <v>0</v>
      </c>
    </row>
    <row r="209" spans="1:7">
      <c r="A209" s="1"/>
      <c r="B209" s="65" t="s">
        <v>52</v>
      </c>
      <c r="C209" s="66"/>
      <c r="D209" s="84">
        <f>'Аром.1кг и 0,5 кг'!K$12/5+15</f>
        <v>651</v>
      </c>
      <c r="E209" s="93"/>
      <c r="F209" s="93"/>
      <c r="G209" s="24">
        <f t="shared" si="5"/>
        <v>0</v>
      </c>
    </row>
    <row r="210" spans="1:7">
      <c r="A210" s="1"/>
      <c r="B210" s="65" t="s">
        <v>229</v>
      </c>
      <c r="C210" s="66"/>
      <c r="D210" s="84">
        <f>'Аром.1кг и 0,5 кг'!K$12/5+15</f>
        <v>651</v>
      </c>
      <c r="E210" s="93"/>
      <c r="F210" s="93"/>
      <c r="G210" s="24">
        <f t="shared" si="5"/>
        <v>0</v>
      </c>
    </row>
    <row r="211" spans="1:7">
      <c r="A211" s="1"/>
      <c r="B211" s="65" t="s">
        <v>119</v>
      </c>
      <c r="C211" s="66"/>
      <c r="D211" s="84">
        <f>'Аром.1кг и 0,5 кг'!K$12/5+15</f>
        <v>651</v>
      </c>
      <c r="E211" s="93"/>
      <c r="F211" s="93"/>
      <c r="G211" s="24">
        <f t="shared" si="5"/>
        <v>0</v>
      </c>
    </row>
    <row r="212" spans="1:7">
      <c r="A212" s="1"/>
      <c r="B212" s="65" t="s">
        <v>114</v>
      </c>
      <c r="C212" s="66"/>
      <c r="D212" s="84">
        <f>'Аром.1кг и 0,5 кг'!K$12/5+15</f>
        <v>651</v>
      </c>
      <c r="E212" s="93"/>
      <c r="F212" s="93"/>
      <c r="G212" s="24">
        <f t="shared" si="5"/>
        <v>0</v>
      </c>
    </row>
    <row r="213" spans="1:7">
      <c r="A213" s="1"/>
      <c r="B213" s="65" t="s">
        <v>49</v>
      </c>
      <c r="C213" s="66"/>
      <c r="D213" s="84">
        <f>'Аром.1кг и 0,5 кг'!K$12/5+15</f>
        <v>651</v>
      </c>
      <c r="E213" s="93"/>
      <c r="F213" s="93"/>
      <c r="G213" s="24">
        <f t="shared" si="5"/>
        <v>0</v>
      </c>
    </row>
    <row r="214" spans="1:7">
      <c r="A214" s="1"/>
      <c r="B214" s="65" t="s">
        <v>57</v>
      </c>
      <c r="C214" s="66"/>
      <c r="D214" s="84">
        <f>'Аром.1кг и 0,5 кг'!K$12/5+15</f>
        <v>651</v>
      </c>
      <c r="E214" s="93"/>
      <c r="F214" s="93"/>
      <c r="G214" s="24">
        <f t="shared" si="5"/>
        <v>0</v>
      </c>
    </row>
    <row r="215" spans="1:7">
      <c r="A215" s="1"/>
      <c r="B215" s="89" t="s">
        <v>117</v>
      </c>
      <c r="C215" s="66"/>
      <c r="D215" s="84">
        <f>'Аром.1кг и 0,5 кг'!K$12/5+15</f>
        <v>651</v>
      </c>
      <c r="E215" s="93"/>
      <c r="F215" s="93"/>
      <c r="G215" s="24">
        <f t="shared" si="5"/>
        <v>0</v>
      </c>
    </row>
    <row r="216" spans="1:7">
      <c r="A216" s="1"/>
      <c r="B216" s="65" t="s">
        <v>116</v>
      </c>
      <c r="C216" s="66"/>
      <c r="D216" s="84">
        <f>'Аром.1кг и 0,5 кг'!K$12/5+15</f>
        <v>651</v>
      </c>
      <c r="E216" s="93"/>
      <c r="F216" s="93"/>
      <c r="G216" s="24">
        <f t="shared" si="5"/>
        <v>0</v>
      </c>
    </row>
    <row r="217" spans="1:7">
      <c r="A217" s="1"/>
      <c r="B217" s="65" t="s">
        <v>19</v>
      </c>
      <c r="C217" s="66"/>
      <c r="D217" s="84">
        <f>'Аром.1кг и 0,5 кг'!K$12/5+15</f>
        <v>651</v>
      </c>
      <c r="E217" s="93"/>
      <c r="F217" s="93"/>
      <c r="G217" s="24">
        <f t="shared" si="5"/>
        <v>0</v>
      </c>
    </row>
    <row r="218" spans="1:7">
      <c r="A218" s="1"/>
      <c r="B218" s="85" t="s">
        <v>226</v>
      </c>
      <c r="C218" s="66"/>
      <c r="D218" s="84">
        <f>'Аром.1кг и 0,5 кг'!K$12/5+15</f>
        <v>651</v>
      </c>
      <c r="E218" s="93"/>
      <c r="F218" s="93"/>
      <c r="G218" s="24">
        <f t="shared" si="5"/>
        <v>0</v>
      </c>
    </row>
    <row r="219" spans="1:7">
      <c r="A219" s="1"/>
      <c r="B219" s="65" t="s">
        <v>61</v>
      </c>
      <c r="C219" s="66"/>
      <c r="D219" s="84">
        <f>'Аром.1кг и 0,5 кг'!K$12/5+15</f>
        <v>651</v>
      </c>
      <c r="E219" s="93"/>
      <c r="F219" s="93"/>
      <c r="G219" s="24">
        <f t="shared" si="5"/>
        <v>0</v>
      </c>
    </row>
    <row r="220" spans="1:7">
      <c r="A220" s="1"/>
      <c r="B220" s="65" t="s">
        <v>50</v>
      </c>
      <c r="C220" s="66"/>
      <c r="D220" s="84">
        <f>'Аром.1кг и 0,5 кг'!K$12/5+15</f>
        <v>651</v>
      </c>
      <c r="E220" s="93"/>
      <c r="F220" s="93"/>
      <c r="G220" s="24">
        <f t="shared" si="5"/>
        <v>0</v>
      </c>
    </row>
    <row r="221" spans="1:7">
      <c r="A221" s="1"/>
      <c r="B221" s="89" t="s">
        <v>71</v>
      </c>
      <c r="C221" s="66"/>
      <c r="D221" s="84">
        <f>'Аром.1кг и 0,5 кг'!K$12/5+15</f>
        <v>651</v>
      </c>
      <c r="E221" s="93"/>
      <c r="F221" s="93"/>
      <c r="G221" s="24">
        <f t="shared" si="5"/>
        <v>0</v>
      </c>
    </row>
    <row r="222" spans="1:7">
      <c r="A222" s="1"/>
      <c r="B222" s="161" t="s">
        <v>313</v>
      </c>
      <c r="C222" s="66"/>
      <c r="D222" s="84">
        <f>'Аром.1кг и 0,5 кг'!K$12/5+15</f>
        <v>651</v>
      </c>
      <c r="E222" s="93"/>
      <c r="F222" s="93"/>
      <c r="G222" s="24">
        <f>(E222+F222)*D222</f>
        <v>0</v>
      </c>
    </row>
    <row r="223" spans="1:7">
      <c r="A223" s="1"/>
      <c r="B223" s="161" t="s">
        <v>314</v>
      </c>
      <c r="C223" s="66"/>
      <c r="D223" s="84">
        <f>'Аром.1кг и 0,5 кг'!K$12/5+15</f>
        <v>651</v>
      </c>
      <c r="E223" s="93"/>
      <c r="F223" s="93"/>
      <c r="G223" s="24">
        <f>(E223+F223)*D223</f>
        <v>0</v>
      </c>
    </row>
    <row r="224" spans="1:7">
      <c r="A224" s="1"/>
      <c r="B224" s="65" t="s">
        <v>230</v>
      </c>
      <c r="C224" s="66"/>
      <c r="D224" s="84">
        <f>'Аром.1кг и 0,5 кг'!K$12/5+15</f>
        <v>651</v>
      </c>
      <c r="E224" s="93"/>
      <c r="F224" s="93"/>
      <c r="G224" s="24">
        <f t="shared" si="5"/>
        <v>0</v>
      </c>
    </row>
    <row r="225" spans="1:7">
      <c r="A225" s="1"/>
      <c r="B225" s="89" t="s">
        <v>9</v>
      </c>
      <c r="C225" s="66"/>
      <c r="D225" s="84">
        <f>'Аром.1кг и 0,5 кг'!K$12/5+15</f>
        <v>651</v>
      </c>
      <c r="E225" s="93"/>
      <c r="F225" s="93"/>
      <c r="G225" s="24">
        <f t="shared" si="5"/>
        <v>0</v>
      </c>
    </row>
    <row r="226" spans="1:7">
      <c r="A226" s="1"/>
      <c r="B226" s="65" t="s">
        <v>101</v>
      </c>
      <c r="C226" s="66"/>
      <c r="D226" s="84">
        <f>'Аром.1кг и 0,5 кг'!K$12/5+15</f>
        <v>651</v>
      </c>
      <c r="E226" s="93"/>
      <c r="F226" s="93"/>
      <c r="G226" s="24">
        <f t="shared" si="5"/>
        <v>0</v>
      </c>
    </row>
    <row r="227" spans="1:7">
      <c r="A227" s="1"/>
      <c r="B227" s="65" t="s">
        <v>70</v>
      </c>
      <c r="C227" s="66"/>
      <c r="D227" s="84">
        <f>'Аром.1кг и 0,5 кг'!K$12/5+15</f>
        <v>651</v>
      </c>
      <c r="E227" s="93"/>
      <c r="F227" s="93"/>
      <c r="G227" s="24">
        <f t="shared" si="5"/>
        <v>0</v>
      </c>
    </row>
    <row r="228" spans="1:7">
      <c r="A228" s="1"/>
      <c r="B228" s="85" t="s">
        <v>231</v>
      </c>
      <c r="C228" s="66"/>
      <c r="D228" s="84">
        <f>'Аром.1кг и 0,5 кг'!K$12/5+15</f>
        <v>651</v>
      </c>
      <c r="E228" s="93"/>
      <c r="F228" s="93"/>
      <c r="G228" s="24">
        <f t="shared" si="5"/>
        <v>0</v>
      </c>
    </row>
    <row r="229" spans="1:7">
      <c r="A229" s="1"/>
      <c r="B229" s="72" t="s">
        <v>66</v>
      </c>
      <c r="C229" s="66"/>
      <c r="D229" s="84">
        <f>'Аром.1кг и 0,5 кг'!K$12/5+15</f>
        <v>651</v>
      </c>
      <c r="E229" s="93"/>
      <c r="F229" s="93"/>
      <c r="G229" s="24">
        <f t="shared" si="5"/>
        <v>0</v>
      </c>
    </row>
    <row r="230" spans="1:7">
      <c r="A230" s="1"/>
      <c r="B230" s="162" t="s">
        <v>315</v>
      </c>
      <c r="C230" s="66"/>
      <c r="D230" s="84">
        <f>'Аром.1кг и 0,5 кг'!K$12/5+15</f>
        <v>651</v>
      </c>
      <c r="E230" s="93"/>
      <c r="F230" s="93"/>
      <c r="G230" s="24">
        <f>(E230+F230)*D230</f>
        <v>0</v>
      </c>
    </row>
    <row r="231" spans="1:7">
      <c r="A231" s="1"/>
      <c r="B231" s="89" t="s">
        <v>12</v>
      </c>
      <c r="C231" s="66"/>
      <c r="D231" s="84">
        <f>'Аром.1кг и 0,5 кг'!K$12/5+15</f>
        <v>651</v>
      </c>
      <c r="E231" s="93"/>
      <c r="F231" s="93"/>
      <c r="G231" s="24">
        <f t="shared" si="5"/>
        <v>0</v>
      </c>
    </row>
    <row r="232" spans="1:7">
      <c r="A232" s="1"/>
      <c r="B232" s="161" t="s">
        <v>316</v>
      </c>
      <c r="C232" s="66"/>
      <c r="D232" s="84">
        <f>'Аром.1кг и 0,5 кг'!K$12/5+15</f>
        <v>651</v>
      </c>
      <c r="E232" s="93"/>
      <c r="F232" s="93"/>
      <c r="G232" s="24">
        <f>(E232+F232)*D232</f>
        <v>0</v>
      </c>
    </row>
    <row r="233" spans="1:7">
      <c r="A233" s="1"/>
      <c r="B233" s="65" t="s">
        <v>11</v>
      </c>
      <c r="C233" s="66"/>
      <c r="D233" s="84">
        <f>'Аром.1кг и 0,5 кг'!K$12/5+15</f>
        <v>651</v>
      </c>
      <c r="E233" s="93"/>
      <c r="F233" s="93"/>
      <c r="G233" s="24">
        <f t="shared" si="5"/>
        <v>0</v>
      </c>
    </row>
    <row r="234" spans="1:7">
      <c r="A234" s="1"/>
      <c r="B234" s="161" t="s">
        <v>317</v>
      </c>
      <c r="C234" s="66"/>
      <c r="D234" s="84">
        <f>'Аром.1кг и 0,5 кг'!K$12/5+15</f>
        <v>651</v>
      </c>
      <c r="E234" s="93"/>
      <c r="F234" s="93"/>
      <c r="G234" s="24">
        <f>(E234+F234)*D234</f>
        <v>0</v>
      </c>
    </row>
    <row r="235" spans="1:7">
      <c r="A235" s="1"/>
      <c r="B235" s="65" t="s">
        <v>35</v>
      </c>
      <c r="C235" s="66"/>
      <c r="D235" s="84">
        <f>'Аром.1кг и 0,5 кг'!K$12/5+15</f>
        <v>651</v>
      </c>
      <c r="E235" s="93"/>
      <c r="F235" s="93"/>
      <c r="G235" s="24">
        <f t="shared" si="5"/>
        <v>0</v>
      </c>
    </row>
    <row r="236" spans="1:7">
      <c r="A236" s="1"/>
      <c r="B236" s="65" t="s">
        <v>13</v>
      </c>
      <c r="C236" s="66"/>
      <c r="D236" s="84">
        <f>'Аром.1кг и 0,5 кг'!K$12/5+15</f>
        <v>651</v>
      </c>
      <c r="E236" s="93"/>
      <c r="F236" s="93"/>
      <c r="G236" s="24">
        <f t="shared" si="5"/>
        <v>0</v>
      </c>
    </row>
    <row r="237" spans="1:7">
      <c r="A237" s="1"/>
      <c r="B237" s="65" t="s">
        <v>220</v>
      </c>
      <c r="C237" s="66"/>
      <c r="D237" s="84">
        <f>'Аром.1кг и 0,5 кг'!K$12/5+15</f>
        <v>651</v>
      </c>
      <c r="E237" s="93"/>
      <c r="F237" s="93"/>
      <c r="G237" s="24">
        <f t="shared" si="5"/>
        <v>0</v>
      </c>
    </row>
    <row r="238" spans="1:7">
      <c r="A238" s="1"/>
      <c r="B238" s="65" t="s">
        <v>33</v>
      </c>
      <c r="C238" s="66"/>
      <c r="D238" s="84">
        <f>'Аром.1кг и 0,5 кг'!K$12/5+15</f>
        <v>651</v>
      </c>
      <c r="E238" s="93"/>
      <c r="F238" s="93"/>
      <c r="G238" s="24">
        <f>(E238+F238)*D238</f>
        <v>0</v>
      </c>
    </row>
    <row r="239" spans="1:7">
      <c r="A239" s="1"/>
      <c r="B239" s="65" t="s">
        <v>69</v>
      </c>
      <c r="C239" s="66"/>
      <c r="D239" s="84">
        <f>'Аром.1кг и 0,5 кг'!K$12/5+15</f>
        <v>651</v>
      </c>
      <c r="E239" s="93"/>
      <c r="F239" s="93"/>
      <c r="G239" s="24">
        <f>(E239+F239)*D239</f>
        <v>0</v>
      </c>
    </row>
    <row r="240" spans="1:7">
      <c r="A240" s="1"/>
      <c r="B240" s="65" t="s">
        <v>51</v>
      </c>
      <c r="C240" s="66"/>
      <c r="D240" s="84">
        <f>'Аром.1кг и 0,5 кг'!K$12/5+15</f>
        <v>651</v>
      </c>
      <c r="E240" s="93"/>
      <c r="F240" s="93"/>
      <c r="G240" s="24">
        <f>(E240+F240)*D240</f>
        <v>0</v>
      </c>
    </row>
    <row r="241" spans="1:7">
      <c r="A241" s="1"/>
      <c r="B241" s="65" t="s">
        <v>47</v>
      </c>
      <c r="C241" s="66"/>
      <c r="D241" s="84">
        <f>'Аром.1кг и 0,5 кг'!K$12/5+15</f>
        <v>651</v>
      </c>
      <c r="E241" s="93"/>
      <c r="F241" s="93"/>
      <c r="G241" s="24">
        <f>(E241+F241)*D241</f>
        <v>0</v>
      </c>
    </row>
    <row r="242" spans="1:7">
      <c r="A242" s="1"/>
      <c r="B242" s="86"/>
      <c r="C242" s="67"/>
      <c r="D242" s="67"/>
      <c r="E242" s="84">
        <f>SUM(E168:E241)</f>
        <v>0</v>
      </c>
      <c r="F242" s="84">
        <f>SUM(F168:F241)</f>
        <v>0</v>
      </c>
      <c r="G242" s="94">
        <f>SUM(G168:G241)</f>
        <v>0</v>
      </c>
    </row>
    <row r="243" spans="1:7">
      <c r="A243" s="1"/>
      <c r="B243" s="86"/>
      <c r="C243" s="67"/>
      <c r="D243" s="67"/>
      <c r="E243" s="95" t="s">
        <v>125</v>
      </c>
      <c r="F243" s="96">
        <f>E242+F242</f>
        <v>0</v>
      </c>
      <c r="G243" s="97">
        <f>SUM(G168:G242)</f>
        <v>0</v>
      </c>
    </row>
    <row r="244" spans="1:7">
      <c r="A244" s="1"/>
      <c r="B244" s="1"/>
      <c r="C244" s="4"/>
      <c r="D244" s="4"/>
    </row>
    <row r="245" spans="1:7">
      <c r="A245" s="1"/>
      <c r="B245" s="1"/>
      <c r="C245" s="4"/>
      <c r="D245" s="4"/>
    </row>
    <row r="246" spans="1:7" ht="15.75" thickBot="1">
      <c r="A246" s="1"/>
      <c r="B246" s="1"/>
      <c r="C246" s="4"/>
      <c r="D246" s="4"/>
    </row>
    <row r="247" spans="1:7" ht="15.75" thickBot="1">
      <c r="A247" s="1"/>
      <c r="B247" s="137" t="s">
        <v>244</v>
      </c>
      <c r="C247" s="134"/>
      <c r="D247" s="136" t="s">
        <v>245</v>
      </c>
      <c r="E247" s="136" t="s">
        <v>44</v>
      </c>
      <c r="F247" s="136" t="s">
        <v>246</v>
      </c>
      <c r="G247" s="136" t="s">
        <v>44</v>
      </c>
    </row>
    <row r="248" spans="1:7">
      <c r="A248" s="1"/>
      <c r="B248" s="65" t="s">
        <v>247</v>
      </c>
      <c r="C248" s="133">
        <v>208</v>
      </c>
      <c r="D248" s="84">
        <f>D39</f>
        <v>366</v>
      </c>
      <c r="E248" s="84"/>
      <c r="F248" s="84">
        <f>D248+D248*0.2</f>
        <v>439.2</v>
      </c>
      <c r="G248" s="84"/>
    </row>
    <row r="249" spans="1:7">
      <c r="A249" s="1"/>
      <c r="B249" s="65" t="s">
        <v>248</v>
      </c>
      <c r="C249" s="132">
        <v>169</v>
      </c>
      <c r="D249" s="84">
        <f>D77</f>
        <v>307</v>
      </c>
      <c r="E249" s="84"/>
      <c r="F249" s="84">
        <f>D249+D249*0.2</f>
        <v>368.4</v>
      </c>
      <c r="G249" s="84"/>
    </row>
    <row r="250" spans="1:7">
      <c r="A250" s="1"/>
      <c r="C250"/>
      <c r="D250"/>
      <c r="E250"/>
      <c r="F250"/>
      <c r="G250" s="24">
        <f>D248*E248+F248*G248+D249*E249+F249*G249</f>
        <v>0</v>
      </c>
    </row>
    <row r="251" spans="1:7">
      <c r="A251" s="1"/>
      <c r="B251" s="1"/>
      <c r="C251" s="4"/>
      <c r="D251" s="4"/>
    </row>
    <row r="252" spans="1:7">
      <c r="A252" s="1"/>
      <c r="B252" s="1"/>
      <c r="C252" s="4"/>
      <c r="D252" s="4"/>
    </row>
    <row r="253" spans="1:7">
      <c r="A253" s="1"/>
      <c r="B253" s="1"/>
      <c r="C253" s="4"/>
      <c r="D253" s="4"/>
    </row>
    <row r="254" spans="1:7">
      <c r="A254" s="1"/>
      <c r="B254" s="1"/>
      <c r="C254" s="4"/>
      <c r="D254" s="4"/>
    </row>
    <row r="255" spans="1:7">
      <c r="A255" s="1"/>
      <c r="B255" s="1"/>
      <c r="C255" s="4"/>
      <c r="D255" s="4"/>
    </row>
    <row r="256" spans="1:7">
      <c r="A256" s="1"/>
      <c r="B256" s="1"/>
      <c r="C256" s="4"/>
      <c r="D256" s="4"/>
    </row>
    <row r="257" spans="1:4">
      <c r="A257" s="1"/>
      <c r="B257" s="1"/>
      <c r="C257" s="4"/>
      <c r="D257" s="4"/>
    </row>
    <row r="258" spans="1:4">
      <c r="A258" s="1"/>
      <c r="B258" s="1"/>
      <c r="C258" s="4"/>
      <c r="D258" s="4"/>
    </row>
    <row r="259" spans="1:4">
      <c r="A259" s="1"/>
      <c r="B259" s="1"/>
      <c r="C259" s="4"/>
      <c r="D259" s="4"/>
    </row>
    <row r="260" spans="1:4">
      <c r="A260" s="1"/>
      <c r="B260" s="1"/>
      <c r="C260" s="4"/>
      <c r="D260" s="4"/>
    </row>
    <row r="261" spans="1:4">
      <c r="A261" s="1"/>
      <c r="B261" s="1"/>
      <c r="C261" s="4"/>
      <c r="D261" s="4"/>
    </row>
    <row r="262" spans="1:4">
      <c r="A262" s="1"/>
      <c r="B262" s="1"/>
      <c r="C262" s="4"/>
      <c r="D262" s="4"/>
    </row>
    <row r="263" spans="1:4">
      <c r="A263" s="1"/>
      <c r="B263" s="1"/>
      <c r="C263" s="4"/>
      <c r="D263" s="4"/>
    </row>
    <row r="264" spans="1:4">
      <c r="A264" s="1"/>
      <c r="B264" s="1"/>
      <c r="C264" s="4"/>
      <c r="D264" s="4"/>
    </row>
    <row r="265" spans="1:4">
      <c r="A265" s="1"/>
      <c r="B265" s="1"/>
      <c r="C265" s="4"/>
      <c r="D265" s="4"/>
    </row>
    <row r="266" spans="1:4">
      <c r="A266" s="1"/>
      <c r="B266" s="1"/>
      <c r="C266" s="4"/>
      <c r="D266" s="4"/>
    </row>
    <row r="267" spans="1:4">
      <c r="A267" s="1"/>
      <c r="B267" s="1"/>
      <c r="C267" s="4"/>
      <c r="D267" s="4"/>
    </row>
    <row r="268" spans="1:4">
      <c r="A268" s="1"/>
      <c r="B268" s="1"/>
      <c r="C268" s="4"/>
      <c r="D268" s="4"/>
    </row>
    <row r="269" spans="1:4">
      <c r="A269" s="1"/>
      <c r="B269" s="1"/>
      <c r="C269" s="4"/>
      <c r="D269" s="4"/>
    </row>
    <row r="270" spans="1:4">
      <c r="A270" s="1"/>
      <c r="B270" s="1"/>
      <c r="C270" s="4"/>
      <c r="D270" s="4"/>
    </row>
    <row r="271" spans="1:4">
      <c r="A271" s="1"/>
      <c r="B271" s="1"/>
      <c r="C271" s="4"/>
      <c r="D271" s="4"/>
    </row>
    <row r="272" spans="1:4">
      <c r="A272" s="1"/>
      <c r="B272" s="1"/>
      <c r="C272" s="4"/>
      <c r="D272" s="4"/>
    </row>
    <row r="273" spans="1:4">
      <c r="A273" s="1"/>
      <c r="B273" s="1"/>
      <c r="C273" s="4"/>
      <c r="D273" s="4"/>
    </row>
    <row r="274" spans="1:4">
      <c r="A274" s="1"/>
      <c r="B274" s="1"/>
      <c r="C274" s="4"/>
      <c r="D274" s="4"/>
    </row>
    <row r="275" spans="1:4">
      <c r="A275" s="1"/>
      <c r="B275" s="1"/>
      <c r="C275" s="4"/>
      <c r="D275" s="4"/>
    </row>
    <row r="276" spans="1:4">
      <c r="A276" s="1"/>
      <c r="B276" s="1"/>
      <c r="C276" s="4"/>
      <c r="D276" s="4"/>
    </row>
    <row r="277" spans="1:4">
      <c r="A277" s="1"/>
      <c r="B277" s="1"/>
      <c r="C277" s="4"/>
      <c r="D277" s="4"/>
    </row>
    <row r="278" spans="1:4">
      <c r="A278" s="1"/>
      <c r="B278" s="1"/>
      <c r="C278" s="4"/>
      <c r="D278" s="4"/>
    </row>
    <row r="279" spans="1:4">
      <c r="A279" s="1"/>
      <c r="B279" s="1"/>
      <c r="C279" s="4"/>
      <c r="D279" s="4"/>
    </row>
    <row r="280" spans="1:4">
      <c r="A280" s="1"/>
      <c r="B280" s="1"/>
      <c r="C280" s="4"/>
      <c r="D280" s="4"/>
    </row>
    <row r="281" spans="1:4">
      <c r="A281" s="1"/>
      <c r="B281" s="1"/>
      <c r="C281" s="4"/>
      <c r="D281" s="4"/>
    </row>
    <row r="282" spans="1:4">
      <c r="A282" s="1"/>
      <c r="B282" s="1"/>
      <c r="C282" s="4"/>
      <c r="D282" s="4"/>
    </row>
    <row r="283" spans="1:4">
      <c r="A283" s="1"/>
      <c r="B283" s="1"/>
      <c r="C283" s="4"/>
      <c r="D283" s="4"/>
    </row>
    <row r="284" spans="1:4">
      <c r="A284" s="1"/>
      <c r="B284" s="1"/>
      <c r="C284" s="4"/>
      <c r="D284" s="4"/>
    </row>
    <row r="285" spans="1:4">
      <c r="A285" s="1"/>
      <c r="B285" s="1"/>
      <c r="C285" s="4"/>
      <c r="D285" s="4"/>
    </row>
    <row r="286" spans="1:4">
      <c r="A286" s="1"/>
      <c r="B286" s="1"/>
      <c r="C286" s="4"/>
      <c r="D286" s="4"/>
    </row>
    <row r="287" spans="1:4">
      <c r="A287" s="1"/>
      <c r="B287" s="1"/>
      <c r="C287" s="4"/>
      <c r="D287" s="4"/>
    </row>
    <row r="288" spans="1:4">
      <c r="A288" s="1"/>
      <c r="B288" s="1"/>
      <c r="C288" s="4"/>
      <c r="D288" s="4"/>
    </row>
    <row r="289" spans="1:4">
      <c r="A289" s="1"/>
      <c r="B289" s="1"/>
      <c r="C289" s="4"/>
      <c r="D289" s="4"/>
    </row>
    <row r="290" spans="1:4">
      <c r="A290" s="1"/>
      <c r="B290" s="1"/>
      <c r="C290" s="4"/>
      <c r="D290" s="4"/>
    </row>
    <row r="291" spans="1:4">
      <c r="A291" s="1"/>
      <c r="B291" s="1"/>
      <c r="C291" s="4"/>
      <c r="D291" s="4"/>
    </row>
    <row r="292" spans="1:4">
      <c r="A292" s="1"/>
      <c r="B292" s="1"/>
      <c r="C292" s="4"/>
      <c r="D292" s="4"/>
    </row>
    <row r="293" spans="1:4">
      <c r="A293" s="1"/>
      <c r="B293" s="1"/>
      <c r="C293" s="4"/>
      <c r="D293" s="4"/>
    </row>
    <row r="294" spans="1:4">
      <c r="A294" s="1"/>
      <c r="B294" s="1"/>
      <c r="C294" s="4"/>
      <c r="D294" s="4"/>
    </row>
    <row r="295" spans="1:4">
      <c r="A295" s="1"/>
      <c r="B295" s="1"/>
      <c r="C295" s="4"/>
      <c r="D295" s="4"/>
    </row>
    <row r="296" spans="1:4">
      <c r="A296" s="1"/>
      <c r="B296" s="1"/>
      <c r="C296" s="4"/>
      <c r="D296" s="4"/>
    </row>
    <row r="297" spans="1:4">
      <c r="A297" s="1"/>
      <c r="B297" s="1"/>
      <c r="C297" s="4"/>
      <c r="D297" s="4"/>
    </row>
    <row r="298" spans="1:4">
      <c r="A298" s="1"/>
      <c r="B298" s="1"/>
      <c r="C298" s="4"/>
      <c r="D298" s="4"/>
    </row>
    <row r="299" spans="1:4">
      <c r="A299" s="1"/>
      <c r="B299" s="1"/>
      <c r="C299" s="4"/>
      <c r="D299" s="4"/>
    </row>
    <row r="300" spans="1:4">
      <c r="A300" s="1"/>
      <c r="B300" s="1"/>
      <c r="C300" s="4"/>
      <c r="D300" s="4"/>
    </row>
    <row r="301" spans="1:4">
      <c r="A301" s="1"/>
      <c r="B301" s="1"/>
      <c r="C301" s="4"/>
      <c r="D301" s="4"/>
    </row>
    <row r="302" spans="1:4">
      <c r="A302" s="1"/>
      <c r="B302" s="1"/>
      <c r="C302" s="4"/>
      <c r="D302" s="4"/>
    </row>
    <row r="303" spans="1:4">
      <c r="A303" s="1"/>
      <c r="B303" s="1"/>
      <c r="C303" s="4"/>
      <c r="D303" s="4"/>
    </row>
    <row r="304" spans="1:4">
      <c r="A304" s="1"/>
      <c r="B304" s="1"/>
      <c r="C304" s="4"/>
      <c r="D304" s="4"/>
    </row>
    <row r="305" spans="1:4">
      <c r="A305" s="1"/>
      <c r="B305" s="1"/>
      <c r="C305" s="4"/>
      <c r="D305" s="4"/>
    </row>
    <row r="306" spans="1:4">
      <c r="A306" s="1"/>
      <c r="B306" s="1"/>
      <c r="C306" s="4"/>
      <c r="D306" s="4"/>
    </row>
    <row r="307" spans="1:4">
      <c r="A307" s="1"/>
      <c r="B307" s="1"/>
      <c r="C307" s="4"/>
      <c r="D307" s="4"/>
    </row>
    <row r="308" spans="1:4">
      <c r="A308" s="1"/>
      <c r="B308" s="1"/>
      <c r="C308" s="4"/>
      <c r="D308" s="4"/>
    </row>
    <row r="309" spans="1:4">
      <c r="A309" s="1"/>
      <c r="B309" s="1"/>
      <c r="C309" s="4"/>
      <c r="D309" s="4"/>
    </row>
    <row r="310" spans="1:4">
      <c r="A310" s="1"/>
      <c r="B310" s="1"/>
      <c r="C310" s="4"/>
      <c r="D310" s="4"/>
    </row>
    <row r="311" spans="1:4">
      <c r="A311" s="1"/>
      <c r="B311" s="1"/>
      <c r="C311" s="4"/>
      <c r="D311" s="4"/>
    </row>
    <row r="312" spans="1:4">
      <c r="A312" s="1"/>
      <c r="B312" s="1"/>
      <c r="C312" s="4"/>
      <c r="D312" s="4"/>
    </row>
    <row r="313" spans="1:4">
      <c r="A313" s="1"/>
      <c r="B313" s="1"/>
      <c r="C313" s="4"/>
      <c r="D313" s="4"/>
    </row>
    <row r="314" spans="1:4">
      <c r="A314" s="1"/>
      <c r="B314" s="1"/>
      <c r="C314" s="4"/>
      <c r="D314" s="4"/>
    </row>
    <row r="315" spans="1:4">
      <c r="A315" s="1"/>
      <c r="B315" s="1"/>
      <c r="C315" s="4"/>
      <c r="D315" s="4"/>
    </row>
    <row r="316" spans="1:4">
      <c r="A316" s="1"/>
      <c r="B316" s="1"/>
      <c r="C316" s="4"/>
      <c r="D316" s="4"/>
    </row>
    <row r="317" spans="1:4">
      <c r="A317" s="1"/>
      <c r="B317" s="1"/>
      <c r="C317" s="4"/>
      <c r="D317" s="4"/>
    </row>
    <row r="318" spans="1:4">
      <c r="A318" s="1"/>
      <c r="B318" s="1"/>
      <c r="C318" s="4"/>
      <c r="D318" s="4"/>
    </row>
    <row r="319" spans="1:4">
      <c r="A319" s="1"/>
      <c r="B319" s="1"/>
      <c r="C319" s="4"/>
      <c r="D319" s="4"/>
    </row>
    <row r="320" spans="1:4">
      <c r="A320" s="1"/>
      <c r="B320" s="1"/>
      <c r="C320" s="4"/>
      <c r="D320" s="4"/>
    </row>
    <row r="321" spans="1:4">
      <c r="A321" s="1"/>
      <c r="B321" s="1"/>
      <c r="C321" s="4"/>
      <c r="D321" s="4"/>
    </row>
    <row r="322" spans="1:4">
      <c r="A322" s="1"/>
      <c r="B322" s="1"/>
      <c r="C322" s="4"/>
      <c r="D322" s="4"/>
    </row>
    <row r="323" spans="1:4">
      <c r="A323" s="1"/>
      <c r="B323" s="1"/>
      <c r="C323" s="4"/>
      <c r="D323" s="4"/>
    </row>
    <row r="324" spans="1:4">
      <c r="A324" s="1"/>
      <c r="B324" s="1"/>
      <c r="C324" s="4"/>
      <c r="D324" s="4"/>
    </row>
    <row r="325" spans="1:4">
      <c r="A325" s="1"/>
      <c r="B325" s="1"/>
      <c r="C325" s="4"/>
      <c r="D325" s="4"/>
    </row>
    <row r="326" spans="1:4">
      <c r="A326" s="1"/>
      <c r="B326" s="1"/>
      <c r="C326" s="4"/>
      <c r="D326" s="4"/>
    </row>
    <row r="327" spans="1:4">
      <c r="A327" s="1"/>
      <c r="B327" s="1"/>
      <c r="C327" s="4"/>
      <c r="D327" s="4"/>
    </row>
    <row r="328" spans="1:4">
      <c r="A328" s="1"/>
      <c r="B328" s="1"/>
      <c r="C328" s="4"/>
      <c r="D328" s="4"/>
    </row>
    <row r="329" spans="1:4">
      <c r="A329" s="1"/>
      <c r="B329" s="1"/>
      <c r="C329" s="4"/>
      <c r="D329" s="4"/>
    </row>
    <row r="330" spans="1:4">
      <c r="A330" s="1"/>
      <c r="B330" s="1"/>
      <c r="C330" s="4"/>
      <c r="D330" s="4"/>
    </row>
    <row r="331" spans="1:4">
      <c r="A331" s="1"/>
      <c r="B331" s="1"/>
      <c r="C331" s="4"/>
      <c r="D331" s="4"/>
    </row>
    <row r="332" spans="1:4">
      <c r="A332" s="1"/>
      <c r="B332" s="1"/>
      <c r="C332" s="4"/>
      <c r="D332" s="4"/>
    </row>
    <row r="333" spans="1:4">
      <c r="A333" s="1"/>
      <c r="B333" s="1"/>
      <c r="C333" s="4"/>
      <c r="D333" s="4"/>
    </row>
    <row r="334" spans="1:4">
      <c r="A334" s="1"/>
      <c r="B334" s="1"/>
      <c r="C334" s="4"/>
      <c r="D334" s="4"/>
    </row>
    <row r="335" spans="1:4">
      <c r="A335" s="1"/>
      <c r="B335" s="1"/>
      <c r="C335" s="4"/>
      <c r="D335" s="4"/>
    </row>
    <row r="336" spans="1:4">
      <c r="A336" s="1"/>
      <c r="B336" s="1"/>
      <c r="C336" s="4"/>
      <c r="D336" s="4"/>
    </row>
    <row r="337" spans="1:4">
      <c r="A337" s="1"/>
      <c r="B337" s="1"/>
      <c r="C337" s="4"/>
      <c r="D337" s="4"/>
    </row>
    <row r="338" spans="1:4">
      <c r="A338" s="1"/>
      <c r="B338" s="1"/>
      <c r="C338" s="4"/>
      <c r="D338" s="4"/>
    </row>
    <row r="339" spans="1:4">
      <c r="A339" s="1"/>
      <c r="B339" s="1"/>
      <c r="C339" s="4"/>
      <c r="D339" s="4"/>
    </row>
    <row r="340" spans="1:4">
      <c r="A340" s="1"/>
      <c r="B340" s="1"/>
      <c r="C340" s="4"/>
      <c r="D340" s="4"/>
    </row>
    <row r="341" spans="1:4">
      <c r="A341" s="1"/>
      <c r="B341" s="1"/>
      <c r="C341" s="4"/>
      <c r="D341" s="4"/>
    </row>
    <row r="342" spans="1:4">
      <c r="A342" s="1"/>
      <c r="B342" s="1"/>
      <c r="C342" s="4"/>
      <c r="D342" s="4"/>
    </row>
    <row r="343" spans="1:4">
      <c r="A343" s="1"/>
      <c r="B343" s="1"/>
      <c r="C343" s="4"/>
      <c r="D343" s="4"/>
    </row>
    <row r="344" spans="1:4">
      <c r="A344" s="1"/>
      <c r="B344" s="1"/>
      <c r="C344" s="4"/>
      <c r="D344" s="4"/>
    </row>
    <row r="345" spans="1:4">
      <c r="A345" s="1"/>
      <c r="B345" s="1"/>
      <c r="C345" s="4"/>
      <c r="D345" s="4"/>
    </row>
    <row r="346" spans="1:4">
      <c r="A346" s="1"/>
      <c r="B346" s="1"/>
      <c r="C346" s="4"/>
      <c r="D346" s="4"/>
    </row>
    <row r="347" spans="1:4">
      <c r="A347" s="1"/>
      <c r="B347" s="1"/>
      <c r="C347" s="4"/>
      <c r="D347" s="4"/>
    </row>
    <row r="348" spans="1:4">
      <c r="A348" s="1"/>
      <c r="B348" s="1"/>
      <c r="C348" s="4"/>
      <c r="D348" s="4"/>
    </row>
    <row r="349" spans="1:4">
      <c r="A349" s="1"/>
      <c r="B349" s="1"/>
      <c r="C349" s="4"/>
      <c r="D349" s="4"/>
    </row>
    <row r="350" spans="1:4">
      <c r="A350" s="1"/>
      <c r="B350" s="1"/>
      <c r="C350" s="4"/>
      <c r="D350" s="4"/>
    </row>
    <row r="351" spans="1:4">
      <c r="A351" s="1"/>
      <c r="B351" s="1"/>
      <c r="C351" s="4"/>
      <c r="D351" s="4"/>
    </row>
    <row r="352" spans="1:4">
      <c r="A352" s="1"/>
      <c r="B352" s="1"/>
      <c r="C352" s="4"/>
      <c r="D352" s="4"/>
    </row>
    <row r="353" spans="1:4">
      <c r="A353" s="1"/>
      <c r="B353" s="1"/>
      <c r="C353" s="4"/>
      <c r="D353" s="4"/>
    </row>
    <row r="354" spans="1:4">
      <c r="A354" s="1"/>
      <c r="B354" s="1"/>
      <c r="C354" s="4"/>
      <c r="D354" s="4"/>
    </row>
    <row r="355" spans="1:4">
      <c r="A355" s="1"/>
      <c r="B355" s="1"/>
      <c r="C355" s="4"/>
      <c r="D355" s="4"/>
    </row>
    <row r="356" spans="1:4">
      <c r="A356" s="1"/>
      <c r="B356" s="1"/>
      <c r="C356" s="4"/>
      <c r="D356" s="4"/>
    </row>
    <row r="357" spans="1:4">
      <c r="A357" s="1"/>
      <c r="B357" s="1"/>
      <c r="C357" s="4"/>
      <c r="D357" s="4"/>
    </row>
    <row r="358" spans="1:4">
      <c r="A358" s="1"/>
      <c r="B358" s="1"/>
      <c r="C358" s="4"/>
      <c r="D358" s="4"/>
    </row>
    <row r="359" spans="1:4">
      <c r="A359" s="1"/>
      <c r="B359" s="1"/>
      <c r="C359" s="4"/>
      <c r="D359" s="4"/>
    </row>
    <row r="360" spans="1:4">
      <c r="A360" s="1"/>
      <c r="B360" s="1"/>
      <c r="C360" s="4"/>
      <c r="D360" s="4"/>
    </row>
    <row r="361" spans="1:4">
      <c r="A361" s="1"/>
      <c r="B361" s="1"/>
      <c r="C361" s="4"/>
      <c r="D361" s="4"/>
    </row>
    <row r="362" spans="1:4">
      <c r="A362" s="1"/>
      <c r="B362" s="1"/>
      <c r="C362" s="4"/>
      <c r="D362" s="4"/>
    </row>
    <row r="363" spans="1:4">
      <c r="B363" s="1"/>
      <c r="C363" s="4"/>
      <c r="D363" s="4"/>
    </row>
    <row r="364" spans="1:4">
      <c r="B364" s="1"/>
      <c r="C364" s="4"/>
      <c r="D364" s="4"/>
    </row>
    <row r="365" spans="1:4">
      <c r="B365" s="1"/>
      <c r="C365" s="4"/>
      <c r="D365" s="4"/>
    </row>
    <row r="366" spans="1:4">
      <c r="B366" s="1"/>
      <c r="C366" s="4"/>
      <c r="D366" s="4"/>
    </row>
    <row r="367" spans="1:4">
      <c r="B367" s="1"/>
      <c r="C367" s="4"/>
      <c r="D367" s="4"/>
    </row>
  </sheetData>
  <mergeCells count="5">
    <mergeCell ref="E11:G11"/>
    <mergeCell ref="B11:B12"/>
    <mergeCell ref="B8:G8"/>
    <mergeCell ref="B9:G9"/>
    <mergeCell ref="D11:D12"/>
  </mergeCells>
  <phoneticPr fontId="0" type="noConversion"/>
  <hyperlinks>
    <hyperlink ref="D1" r:id="rId1"/>
    <hyperlink ref="D5" r:id="rId2"/>
  </hyperlinks>
  <pageMargins left="0.15748031496062992" right="0.17" top="0.16" bottom="0.17" header="0.31496062992125984" footer="0.31496062992125984"/>
  <pageSetup paperSize="9" scale="95" fitToHeight="5" orientation="portrait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B1:K67"/>
  <sheetViews>
    <sheetView zoomScaleNormal="100" workbookViewId="0">
      <selection activeCell="K18" sqref="K18"/>
    </sheetView>
  </sheetViews>
  <sheetFormatPr defaultRowHeight="15"/>
  <cols>
    <col min="1" max="1" width="3.85546875" customWidth="1"/>
    <col min="2" max="2" width="36.28515625" customWidth="1"/>
    <col min="3" max="3" width="32.7109375" customWidth="1"/>
    <col min="4" max="7" width="17.7109375" customWidth="1"/>
    <col min="8" max="8" width="14.28515625" customWidth="1"/>
    <col min="9" max="9" width="13.5703125" customWidth="1"/>
    <col min="10" max="10" width="10.28515625" customWidth="1"/>
  </cols>
  <sheetData>
    <row r="1" spans="2:11">
      <c r="B1" s="75"/>
      <c r="C1" s="76"/>
      <c r="D1" s="78"/>
      <c r="E1" s="80"/>
      <c r="F1" s="77" t="s">
        <v>97</v>
      </c>
      <c r="G1" s="78"/>
      <c r="H1" s="79"/>
      <c r="I1" s="80"/>
    </row>
    <row r="2" spans="2:11">
      <c r="B2" s="75"/>
      <c r="C2" s="76"/>
      <c r="D2" s="79"/>
      <c r="E2" s="80"/>
      <c r="F2" s="80" t="s">
        <v>99</v>
      </c>
      <c r="G2" s="79"/>
      <c r="H2" s="79"/>
      <c r="I2" s="80"/>
    </row>
    <row r="3" spans="2:11" ht="14.45" customHeight="1">
      <c r="B3" s="81"/>
      <c r="C3" s="76"/>
      <c r="D3" s="79"/>
      <c r="E3" s="80"/>
      <c r="F3" s="80" t="s">
        <v>298</v>
      </c>
      <c r="G3" s="79"/>
      <c r="H3" s="79"/>
      <c r="I3" s="80"/>
    </row>
    <row r="4" spans="2:11" ht="12" customHeight="1">
      <c r="B4" s="81" t="s">
        <v>98</v>
      </c>
      <c r="C4" s="76"/>
      <c r="D4" s="79"/>
      <c r="E4" s="80"/>
      <c r="F4" s="79" t="s">
        <v>100</v>
      </c>
      <c r="G4" s="79"/>
      <c r="H4" s="79"/>
      <c r="I4" s="80"/>
    </row>
    <row r="5" spans="2:11" ht="16.149999999999999" customHeight="1">
      <c r="B5" s="82"/>
      <c r="C5" s="76"/>
      <c r="D5" s="79"/>
      <c r="E5" s="80"/>
      <c r="F5" s="126" t="s">
        <v>297</v>
      </c>
      <c r="G5" s="79"/>
      <c r="H5" s="79"/>
      <c r="I5" s="80"/>
    </row>
    <row r="6" spans="2:11" ht="15.75" customHeight="1">
      <c r="B6" s="75"/>
      <c r="C6" s="76"/>
      <c r="D6" s="79"/>
      <c r="E6" s="80"/>
      <c r="F6" s="79" t="s">
        <v>299</v>
      </c>
      <c r="G6" s="78"/>
      <c r="H6" s="79"/>
      <c r="I6" s="80"/>
    </row>
    <row r="7" spans="2:11" ht="15.75" customHeight="1">
      <c r="B7" s="238"/>
      <c r="C7" s="239"/>
      <c r="D7" s="240"/>
      <c r="E7" s="241"/>
      <c r="F7" s="240"/>
      <c r="G7" s="242"/>
      <c r="H7" s="240"/>
      <c r="I7" s="241"/>
    </row>
    <row r="8" spans="2:11" ht="15.75" customHeight="1" thickBot="1">
      <c r="B8" s="238"/>
      <c r="C8" s="239"/>
      <c r="D8" s="240"/>
      <c r="E8" s="241"/>
      <c r="F8" s="240"/>
      <c r="G8" s="242"/>
      <c r="H8" s="240"/>
      <c r="I8" s="241"/>
    </row>
    <row r="9" spans="2:11" ht="30" customHeight="1" thickBot="1">
      <c r="B9" s="289" t="s">
        <v>486</v>
      </c>
      <c r="C9" s="290"/>
      <c r="D9" s="290"/>
      <c r="E9" s="290"/>
      <c r="F9" s="290"/>
      <c r="G9" s="290"/>
      <c r="H9" s="290"/>
      <c r="I9" s="291"/>
      <c r="J9" s="5"/>
      <c r="K9" s="5"/>
    </row>
    <row r="10" spans="2:11" ht="52.15" customHeight="1" thickBot="1">
      <c r="B10" s="116" t="s">
        <v>124</v>
      </c>
      <c r="C10" s="117" t="s">
        <v>126</v>
      </c>
      <c r="D10" s="117" t="s">
        <v>441</v>
      </c>
      <c r="E10" s="117" t="s">
        <v>442</v>
      </c>
      <c r="F10" s="117" t="s">
        <v>443</v>
      </c>
      <c r="G10" s="117" t="s">
        <v>444</v>
      </c>
      <c r="H10" s="117" t="s">
        <v>72</v>
      </c>
      <c r="I10" s="118" t="s">
        <v>80</v>
      </c>
      <c r="J10" s="5"/>
      <c r="K10" s="5"/>
    </row>
    <row r="11" spans="2:11" ht="30.6" customHeight="1">
      <c r="B11" s="165" t="s">
        <v>321</v>
      </c>
      <c r="C11" s="295"/>
      <c r="D11" s="113">
        <f>IF(H19&gt;=100,200,IF(H19&gt;=51,208,IF(H19&gt;=11,212,IF(H19&lt;=10,216))))</f>
        <v>216</v>
      </c>
      <c r="E11" s="113">
        <v>212</v>
      </c>
      <c r="F11" s="113">
        <v>208</v>
      </c>
      <c r="G11" s="113">
        <v>200</v>
      </c>
      <c r="H11" s="114"/>
      <c r="I11" s="115">
        <f t="shared" ref="I11:I16" si="0">D11*H11</f>
        <v>0</v>
      </c>
      <c r="J11" s="5"/>
      <c r="K11" s="5"/>
    </row>
    <row r="12" spans="2:11" ht="30.6" customHeight="1">
      <c r="B12" s="14" t="s">
        <v>322</v>
      </c>
      <c r="C12" s="296"/>
      <c r="D12" s="113">
        <f>IF(H19&gt;=100,200,IF(H19&gt;=51,208,IF(H19&gt;=11,212,IF(H19&lt;=10,216))))</f>
        <v>216</v>
      </c>
      <c r="E12" s="59">
        <v>212</v>
      </c>
      <c r="F12" s="59">
        <v>208</v>
      </c>
      <c r="G12" s="59">
        <v>200</v>
      </c>
      <c r="H12" s="19"/>
      <c r="I12" s="24">
        <f t="shared" si="0"/>
        <v>0</v>
      </c>
      <c r="J12" s="5"/>
      <c r="K12" s="5"/>
    </row>
    <row r="13" spans="2:11" ht="30.6" customHeight="1">
      <c r="B13" s="14" t="s">
        <v>323</v>
      </c>
      <c r="C13" s="296"/>
      <c r="D13" s="113">
        <f>IF(H19&gt;=100,200,IF(H19&gt;=51,208,IF(H19&gt;=11,212,IF(H19&lt;=10,216))))</f>
        <v>216</v>
      </c>
      <c r="E13" s="59">
        <v>212</v>
      </c>
      <c r="F13" s="59">
        <v>208</v>
      </c>
      <c r="G13" s="59">
        <v>200</v>
      </c>
      <c r="H13" s="19"/>
      <c r="I13" s="24">
        <f t="shared" si="0"/>
        <v>0</v>
      </c>
      <c r="J13" s="5"/>
      <c r="K13" s="5"/>
    </row>
    <row r="14" spans="2:11" ht="30.6" customHeight="1">
      <c r="B14" s="14" t="s">
        <v>324</v>
      </c>
      <c r="C14" s="296"/>
      <c r="D14" s="113">
        <f>IF(H19&gt;=100,200,IF(H19&gt;=51,208,IF(H19&gt;=11,212,IF(H19&lt;=10,216))))</f>
        <v>216</v>
      </c>
      <c r="E14" s="59">
        <v>212</v>
      </c>
      <c r="F14" s="59">
        <v>208</v>
      </c>
      <c r="G14" s="59">
        <v>200</v>
      </c>
      <c r="H14" s="19"/>
      <c r="I14" s="24">
        <f t="shared" si="0"/>
        <v>0</v>
      </c>
      <c r="J14" s="5"/>
      <c r="K14" s="5"/>
    </row>
    <row r="15" spans="2:11" ht="30" customHeight="1">
      <c r="B15" s="14" t="s">
        <v>325</v>
      </c>
      <c r="C15" s="296"/>
      <c r="D15" s="151">
        <f>IF(H19&gt;=100,200,IF(H19&gt;=51,208,IF(H19&gt;=11,212,IF(H19&lt;=10,216))))</f>
        <v>216</v>
      </c>
      <c r="E15" s="143">
        <v>212</v>
      </c>
      <c r="F15" s="143">
        <v>208</v>
      </c>
      <c r="G15" s="143">
        <v>200</v>
      </c>
      <c r="H15" s="45"/>
      <c r="I15" s="46">
        <f t="shared" si="0"/>
        <v>0</v>
      </c>
      <c r="J15" s="5"/>
      <c r="K15" s="5"/>
    </row>
    <row r="16" spans="2:11" ht="35.25" customHeight="1">
      <c r="B16" s="14" t="s">
        <v>326</v>
      </c>
      <c r="C16" s="296"/>
      <c r="D16" s="59">
        <f>IF(H19&gt;=100,200,IF(H19&gt;=51,208,IF(H19&gt;=11,212,IF(H19&lt;=10,216))))</f>
        <v>216</v>
      </c>
      <c r="E16" s="59">
        <v>212</v>
      </c>
      <c r="F16" s="59">
        <v>208</v>
      </c>
      <c r="G16" s="138">
        <v>200</v>
      </c>
      <c r="H16" s="59"/>
      <c r="I16" s="24">
        <f t="shared" si="0"/>
        <v>0</v>
      </c>
      <c r="J16" s="5"/>
      <c r="K16" s="5"/>
    </row>
    <row r="17" spans="2:11" ht="35.25" customHeight="1">
      <c r="B17" s="14" t="s">
        <v>485</v>
      </c>
      <c r="C17" s="297"/>
      <c r="D17" s="59">
        <f>IF(H19&gt;=100,156,IF(H19&gt;=51,162,IF(H19&gt;=11,165,IF(H19&lt;=10,168))))</f>
        <v>168</v>
      </c>
      <c r="E17" s="59">
        <v>165</v>
      </c>
      <c r="F17" s="59">
        <v>162</v>
      </c>
      <c r="G17" s="138">
        <v>156</v>
      </c>
      <c r="H17" s="59"/>
      <c r="I17" s="24">
        <f>D17*H17</f>
        <v>0</v>
      </c>
      <c r="J17" s="5"/>
      <c r="K17" s="5"/>
    </row>
    <row r="18" spans="2:11" ht="114.75" customHeight="1">
      <c r="B18" s="14" t="s">
        <v>489</v>
      </c>
      <c r="C18" s="14"/>
      <c r="D18" s="59">
        <f>IF(H19&gt;=100,200,IF(H19&gt;=51,208,IF(H19&gt;=11,212,IF(H19&lt;=10,216))))</f>
        <v>216</v>
      </c>
      <c r="E18" s="59">
        <v>212</v>
      </c>
      <c r="F18" s="59">
        <v>208</v>
      </c>
      <c r="G18" s="138">
        <v>200</v>
      </c>
      <c r="H18" s="59"/>
      <c r="I18" s="24">
        <f>D18*H18</f>
        <v>0</v>
      </c>
      <c r="J18" s="5"/>
      <c r="K18" s="5"/>
    </row>
    <row r="19" spans="2:11" ht="24" customHeight="1">
      <c r="B19" s="243" t="s">
        <v>449</v>
      </c>
      <c r="C19" s="244" t="s">
        <v>487</v>
      </c>
      <c r="D19" s="18"/>
      <c r="E19" s="18"/>
      <c r="F19" s="18"/>
      <c r="G19" s="18"/>
      <c r="H19" s="153">
        <f>SUM(H11:H18)</f>
        <v>0</v>
      </c>
      <c r="I19" s="94">
        <f>I11+I12+I13+I14+I15+I16+I17+I18</f>
        <v>0</v>
      </c>
      <c r="J19" s="5"/>
      <c r="K19" s="5"/>
    </row>
    <row r="20" spans="2:11" ht="24" customHeight="1">
      <c r="B20" s="243"/>
      <c r="C20" s="244"/>
      <c r="D20" s="18"/>
      <c r="E20" s="18"/>
      <c r="F20" s="18"/>
      <c r="G20" s="18"/>
      <c r="H20" s="18"/>
      <c r="I20" s="148"/>
      <c r="J20" s="5"/>
      <c r="K20" s="5"/>
    </row>
    <row r="21" spans="2:11" ht="24" customHeight="1">
      <c r="B21" s="243"/>
      <c r="C21" s="244"/>
      <c r="D21" s="18"/>
      <c r="E21" s="18"/>
      <c r="F21" s="18"/>
      <c r="G21" s="18"/>
      <c r="H21" s="18"/>
      <c r="I21" s="148"/>
      <c r="J21" s="5"/>
      <c r="K21" s="5"/>
    </row>
    <row r="22" spans="2:11" ht="24" customHeight="1" thickBot="1">
      <c r="B22" s="17"/>
      <c r="C22" s="17"/>
      <c r="D22" s="18"/>
      <c r="E22" s="18"/>
      <c r="F22" s="18"/>
      <c r="G22" s="18"/>
      <c r="H22" s="18"/>
      <c r="I22" s="148"/>
      <c r="J22" s="5"/>
      <c r="K22" s="5"/>
    </row>
    <row r="23" spans="2:11" ht="27" customHeight="1" thickBot="1">
      <c r="B23" s="289" t="s">
        <v>446</v>
      </c>
      <c r="C23" s="290"/>
      <c r="D23" s="290"/>
      <c r="E23" s="290"/>
      <c r="F23" s="290"/>
      <c r="G23" s="290"/>
      <c r="H23" s="290"/>
      <c r="I23" s="291"/>
      <c r="J23" s="5"/>
      <c r="K23" s="5"/>
    </row>
    <row r="24" spans="2:11" ht="52.15" customHeight="1" thickBot="1">
      <c r="B24" s="116" t="s">
        <v>124</v>
      </c>
      <c r="C24" s="230" t="s">
        <v>126</v>
      </c>
      <c r="D24" s="117" t="s">
        <v>441</v>
      </c>
      <c r="E24" s="117" t="s">
        <v>442</v>
      </c>
      <c r="F24" s="117" t="s">
        <v>443</v>
      </c>
      <c r="G24" s="117" t="s">
        <v>444</v>
      </c>
      <c r="H24" s="117" t="s">
        <v>72</v>
      </c>
      <c r="I24" s="118" t="s">
        <v>80</v>
      </c>
      <c r="J24" s="5"/>
      <c r="K24" s="5"/>
    </row>
    <row r="25" spans="2:11" ht="30.6" customHeight="1">
      <c r="B25" s="14" t="s">
        <v>424</v>
      </c>
      <c r="C25" s="298"/>
      <c r="D25" s="113">
        <f>IF(H30&gt;=100,200,IF(H30&gt;=51,208,IF(H30&gt;=11,212,IF(H30&lt;=10,216))))</f>
        <v>216</v>
      </c>
      <c r="E25" s="113">
        <v>212</v>
      </c>
      <c r="F25" s="113">
        <v>208</v>
      </c>
      <c r="G25" s="113">
        <v>200</v>
      </c>
      <c r="H25" s="114"/>
      <c r="I25" s="115">
        <f t="shared" ref="I25:I29" si="1">D25*H25</f>
        <v>0</v>
      </c>
      <c r="J25" s="5"/>
      <c r="K25" s="5"/>
    </row>
    <row r="26" spans="2:11" ht="30.6" customHeight="1">
      <c r="B26" s="14" t="s">
        <v>425</v>
      </c>
      <c r="C26" s="296"/>
      <c r="D26" s="113">
        <f>IF(H30&gt;=100,200,IF(H30&gt;=51,208,IF(H30&gt;=11,212,IF(H30&lt;=10,216))))</f>
        <v>216</v>
      </c>
      <c r="E26" s="59">
        <v>212</v>
      </c>
      <c r="F26" s="59">
        <v>208</v>
      </c>
      <c r="G26" s="59">
        <v>200</v>
      </c>
      <c r="H26" s="19"/>
      <c r="I26" s="24">
        <f t="shared" si="1"/>
        <v>0</v>
      </c>
      <c r="J26" s="5"/>
      <c r="K26" s="5"/>
    </row>
    <row r="27" spans="2:11" ht="30.6" customHeight="1">
      <c r="B27" s="14" t="s">
        <v>428</v>
      </c>
      <c r="C27" s="296"/>
      <c r="D27" s="113">
        <f>IF(H30&gt;=100,200,IF(H30&gt;=51,208,IF(H30&gt;=11,212,IF(H30&lt;=10,216))))</f>
        <v>216</v>
      </c>
      <c r="E27" s="59">
        <v>212</v>
      </c>
      <c r="F27" s="59">
        <v>208</v>
      </c>
      <c r="G27" s="59">
        <v>200</v>
      </c>
      <c r="H27" s="19"/>
      <c r="I27" s="24">
        <f t="shared" si="1"/>
        <v>0</v>
      </c>
      <c r="J27" s="5"/>
      <c r="K27" s="5"/>
    </row>
    <row r="28" spans="2:11" ht="30.6" customHeight="1">
      <c r="B28" s="14" t="s">
        <v>426</v>
      </c>
      <c r="C28" s="296"/>
      <c r="D28" s="113">
        <f>IF(H30&gt;=100,200,IF(H30&gt;=51,208,IF(H30&gt;=11,212,IF(H30&lt;=10,216))))</f>
        <v>216</v>
      </c>
      <c r="E28" s="59">
        <v>212</v>
      </c>
      <c r="F28" s="59">
        <v>208</v>
      </c>
      <c r="G28" s="59">
        <v>200</v>
      </c>
      <c r="H28" s="19"/>
      <c r="I28" s="24">
        <f t="shared" si="1"/>
        <v>0</v>
      </c>
      <c r="J28" s="5"/>
      <c r="K28" s="5"/>
    </row>
    <row r="29" spans="2:11" ht="30" customHeight="1">
      <c r="B29" s="14" t="s">
        <v>427</v>
      </c>
      <c r="C29" s="297"/>
      <c r="D29" s="59">
        <f>IF(H30&gt;=100,200,IF(H30&gt;=51,208,IF(H30&gt;=11,212,IF(H30&lt;=10,216))))</f>
        <v>216</v>
      </c>
      <c r="E29" s="59">
        <v>212</v>
      </c>
      <c r="F29" s="59">
        <v>208</v>
      </c>
      <c r="G29" s="59">
        <v>200</v>
      </c>
      <c r="H29" s="19"/>
      <c r="I29" s="24">
        <f t="shared" si="1"/>
        <v>0</v>
      </c>
      <c r="J29" s="5"/>
      <c r="K29" s="5"/>
    </row>
    <row r="30" spans="2:11" ht="24" customHeight="1">
      <c r="B30" s="243" t="s">
        <v>451</v>
      </c>
      <c r="C30" s="244" t="s">
        <v>452</v>
      </c>
      <c r="D30" s="18"/>
      <c r="E30" s="18"/>
      <c r="F30" s="18"/>
      <c r="G30" s="18"/>
      <c r="H30" s="231">
        <f>SUM(H25:H29)</f>
        <v>0</v>
      </c>
      <c r="I30" s="232">
        <f>SUM(I25:I29)</f>
        <v>0</v>
      </c>
      <c r="J30" s="5"/>
      <c r="K30" s="5"/>
    </row>
    <row r="31" spans="2:11" ht="15.75" thickBot="1">
      <c r="B31" s="17"/>
      <c r="C31" s="17"/>
      <c r="D31" s="18"/>
      <c r="E31" s="18"/>
      <c r="F31" s="18"/>
      <c r="G31" s="18"/>
      <c r="H31" s="152"/>
      <c r="I31" s="148"/>
      <c r="J31" s="5"/>
      <c r="K31" s="5"/>
    </row>
    <row r="32" spans="2:11" ht="24" customHeight="1" thickBot="1">
      <c r="B32" s="289" t="s">
        <v>447</v>
      </c>
      <c r="C32" s="290"/>
      <c r="D32" s="290"/>
      <c r="E32" s="290"/>
      <c r="F32" s="290"/>
      <c r="G32" s="290"/>
      <c r="H32" s="290"/>
      <c r="I32" s="291"/>
      <c r="J32" s="5"/>
      <c r="K32" s="5"/>
    </row>
    <row r="33" spans="2:11" ht="55.9" customHeight="1" thickBot="1">
      <c r="B33" s="119" t="s">
        <v>124</v>
      </c>
      <c r="C33" s="119" t="s">
        <v>126</v>
      </c>
      <c r="D33" s="117" t="s">
        <v>441</v>
      </c>
      <c r="E33" s="117" t="s">
        <v>442</v>
      </c>
      <c r="F33" s="117" t="s">
        <v>443</v>
      </c>
      <c r="G33" s="117" t="s">
        <v>444</v>
      </c>
      <c r="H33" s="119" t="s">
        <v>72</v>
      </c>
      <c r="I33" s="120" t="s">
        <v>80</v>
      </c>
      <c r="J33" s="5"/>
      <c r="K33" s="5"/>
    </row>
    <row r="34" spans="2:11" ht="45" customHeight="1">
      <c r="B34" s="14" t="s">
        <v>278</v>
      </c>
      <c r="C34" s="298"/>
      <c r="D34" s="59">
        <f>IF(H37&gt;=100,200,IF(H37&gt;=51,208,IF(H37&gt;=11,212,IF(H37&lt;=10,216))))</f>
        <v>216</v>
      </c>
      <c r="E34" s="59">
        <v>212</v>
      </c>
      <c r="F34" s="59">
        <v>208</v>
      </c>
      <c r="G34" s="59">
        <v>200</v>
      </c>
      <c r="H34" s="19"/>
      <c r="I34" s="24">
        <f>D34*H34</f>
        <v>0</v>
      </c>
      <c r="J34" s="5"/>
      <c r="K34" s="5"/>
    </row>
    <row r="35" spans="2:11" ht="45" customHeight="1">
      <c r="B35" s="14" t="s">
        <v>279</v>
      </c>
      <c r="C35" s="296"/>
      <c r="D35" s="59">
        <f>IF(H37&gt;=100,200,IF(H37&gt;=51,208,IF(H37&gt;=11,212,IF(H37&lt;=10,216))))</f>
        <v>216</v>
      </c>
      <c r="E35" s="59">
        <v>212</v>
      </c>
      <c r="F35" s="59">
        <v>208</v>
      </c>
      <c r="G35" s="59">
        <v>200</v>
      </c>
      <c r="H35" s="19"/>
      <c r="I35" s="24">
        <f>D35*H35</f>
        <v>0</v>
      </c>
      <c r="J35" s="5"/>
      <c r="K35" s="5"/>
    </row>
    <row r="36" spans="2:11" ht="45" customHeight="1" thickBot="1">
      <c r="B36" s="14" t="s">
        <v>280</v>
      </c>
      <c r="C36" s="297"/>
      <c r="D36" s="59">
        <f>IF(H37&gt;=100,200,IF(H37&gt;=51,208,IF(H37&gt;=11,212,IF(H37&lt;=10,216))))</f>
        <v>216</v>
      </c>
      <c r="E36" s="59">
        <v>212</v>
      </c>
      <c r="F36" s="59">
        <v>208</v>
      </c>
      <c r="G36" s="59">
        <v>200</v>
      </c>
      <c r="H36" s="45"/>
      <c r="I36" s="46">
        <f>D36*H36</f>
        <v>0</v>
      </c>
      <c r="J36" s="5"/>
      <c r="K36" s="5"/>
    </row>
    <row r="37" spans="2:11" ht="15.75" thickBot="1">
      <c r="B37" s="243" t="s">
        <v>450</v>
      </c>
      <c r="C37" s="244" t="s">
        <v>452</v>
      </c>
      <c r="D37" s="15"/>
      <c r="E37" s="15"/>
      <c r="F37" s="15"/>
      <c r="G37" s="15"/>
      <c r="H37" s="48">
        <f>H34+H35+H36</f>
        <v>0</v>
      </c>
      <c r="I37" s="47">
        <f>I34+I35+I36</f>
        <v>0</v>
      </c>
      <c r="J37" s="5"/>
      <c r="K37" s="5"/>
    </row>
    <row r="38" spans="2:11" ht="15.75" thickBot="1"/>
    <row r="39" spans="2:11" ht="20.45" customHeight="1">
      <c r="B39" s="299" t="s">
        <v>445</v>
      </c>
      <c r="C39" s="299"/>
      <c r="D39" s="299"/>
      <c r="E39" s="299"/>
      <c r="F39" s="299"/>
      <c r="G39" s="299"/>
      <c r="H39" s="299"/>
      <c r="I39" s="299"/>
      <c r="J39" s="5"/>
      <c r="K39" s="5"/>
    </row>
    <row r="40" spans="2:11" ht="52.15" customHeight="1">
      <c r="B40" s="121" t="s">
        <v>124</v>
      </c>
      <c r="C40" s="121" t="s">
        <v>126</v>
      </c>
      <c r="D40" s="300" t="s">
        <v>262</v>
      </c>
      <c r="E40" s="301"/>
      <c r="F40" s="300"/>
      <c r="G40" s="301"/>
      <c r="H40" s="121" t="s">
        <v>72</v>
      </c>
      <c r="I40" s="121" t="s">
        <v>80</v>
      </c>
      <c r="J40" s="5"/>
      <c r="K40" s="5"/>
    </row>
    <row r="41" spans="2:11" ht="27.75" customHeight="1">
      <c r="B41" s="233" t="s">
        <v>212</v>
      </c>
      <c r="C41" s="292"/>
      <c r="D41" s="285">
        <v>180</v>
      </c>
      <c r="E41" s="286"/>
      <c r="F41" s="285"/>
      <c r="G41" s="286"/>
      <c r="H41" s="19"/>
      <c r="I41" s="24">
        <f>D41*H41</f>
        <v>0</v>
      </c>
      <c r="J41" s="5"/>
      <c r="K41" s="5"/>
    </row>
    <row r="42" spans="2:11" ht="12.95" customHeight="1">
      <c r="B42" s="237" t="s">
        <v>213</v>
      </c>
      <c r="C42" s="293"/>
      <c r="D42" s="285">
        <v>0</v>
      </c>
      <c r="E42" s="286"/>
      <c r="F42" s="302"/>
      <c r="G42" s="302"/>
      <c r="H42" s="45"/>
      <c r="I42" s="46">
        <f>D42*H42</f>
        <v>0</v>
      </c>
      <c r="J42" s="5"/>
      <c r="K42" s="5"/>
    </row>
    <row r="43" spans="2:11" ht="12.95" customHeight="1">
      <c r="B43" s="234" t="s">
        <v>429</v>
      </c>
      <c r="C43" s="293"/>
      <c r="D43" s="285">
        <v>25</v>
      </c>
      <c r="E43" s="286"/>
      <c r="F43" s="285"/>
      <c r="G43" s="286"/>
      <c r="H43" s="19"/>
      <c r="I43" s="150">
        <f t="shared" ref="I43:I57" si="2">D43*H43</f>
        <v>0</v>
      </c>
      <c r="J43" s="5"/>
      <c r="K43" s="5"/>
    </row>
    <row r="44" spans="2:11" ht="12.95" customHeight="1">
      <c r="B44" s="234" t="s">
        <v>431</v>
      </c>
      <c r="C44" s="293"/>
      <c r="D44" s="285">
        <v>25</v>
      </c>
      <c r="E44" s="286"/>
      <c r="F44" s="285"/>
      <c r="G44" s="286"/>
      <c r="H44" s="19"/>
      <c r="I44" s="150">
        <f t="shared" si="2"/>
        <v>0</v>
      </c>
      <c r="J44" s="5"/>
      <c r="K44" s="5"/>
    </row>
    <row r="45" spans="2:11" ht="12.95" customHeight="1">
      <c r="B45" s="234" t="s">
        <v>430</v>
      </c>
      <c r="C45" s="293"/>
      <c r="D45" s="285">
        <v>25</v>
      </c>
      <c r="E45" s="286"/>
      <c r="F45" s="285"/>
      <c r="G45" s="286"/>
      <c r="H45" s="19"/>
      <c r="I45" s="150">
        <f t="shared" si="2"/>
        <v>0</v>
      </c>
      <c r="J45" s="5"/>
      <c r="K45" s="5"/>
    </row>
    <row r="46" spans="2:11" ht="12.95" customHeight="1">
      <c r="B46" s="234" t="s">
        <v>432</v>
      </c>
      <c r="C46" s="293"/>
      <c r="D46" s="285">
        <v>25</v>
      </c>
      <c r="E46" s="286"/>
      <c r="F46" s="285"/>
      <c r="G46" s="286"/>
      <c r="H46" s="19"/>
      <c r="I46" s="150">
        <f t="shared" si="2"/>
        <v>0</v>
      </c>
      <c r="J46" s="5"/>
      <c r="K46" s="5"/>
    </row>
    <row r="47" spans="2:11" ht="12.95" customHeight="1">
      <c r="B47" s="234" t="s">
        <v>434</v>
      </c>
      <c r="C47" s="293"/>
      <c r="D47" s="285">
        <v>25</v>
      </c>
      <c r="E47" s="286"/>
      <c r="F47" s="285"/>
      <c r="G47" s="286"/>
      <c r="H47" s="19"/>
      <c r="I47" s="150">
        <f t="shared" si="2"/>
        <v>0</v>
      </c>
      <c r="J47" s="5"/>
      <c r="K47" s="5"/>
    </row>
    <row r="48" spans="2:11" ht="12.95" customHeight="1">
      <c r="B48" s="234" t="s">
        <v>433</v>
      </c>
      <c r="C48" s="293"/>
      <c r="D48" s="285">
        <v>25</v>
      </c>
      <c r="E48" s="286"/>
      <c r="F48" s="285"/>
      <c r="G48" s="286"/>
      <c r="H48" s="19"/>
      <c r="I48" s="150">
        <f t="shared" si="2"/>
        <v>0</v>
      </c>
      <c r="J48" s="5"/>
      <c r="K48" s="5"/>
    </row>
    <row r="49" spans="2:11" ht="12.95" customHeight="1">
      <c r="B49" s="234" t="s">
        <v>437</v>
      </c>
      <c r="C49" s="293"/>
      <c r="D49" s="285">
        <v>25</v>
      </c>
      <c r="E49" s="286"/>
      <c r="F49" s="285"/>
      <c r="G49" s="286"/>
      <c r="H49" s="19"/>
      <c r="I49" s="236">
        <f t="shared" si="2"/>
        <v>0</v>
      </c>
      <c r="J49" s="5"/>
      <c r="K49" s="5"/>
    </row>
    <row r="50" spans="2:11" ht="12.95" customHeight="1">
      <c r="B50" s="234" t="s">
        <v>436</v>
      </c>
      <c r="C50" s="293"/>
      <c r="D50" s="285">
        <v>25</v>
      </c>
      <c r="E50" s="286"/>
      <c r="F50" s="285"/>
      <c r="G50" s="286"/>
      <c r="H50" s="19"/>
      <c r="I50" s="236">
        <f t="shared" si="2"/>
        <v>0</v>
      </c>
      <c r="J50" s="5"/>
      <c r="K50" s="5"/>
    </row>
    <row r="51" spans="2:11" ht="12.95" customHeight="1">
      <c r="B51" s="234" t="s">
        <v>435</v>
      </c>
      <c r="C51" s="293"/>
      <c r="D51" s="285">
        <v>25</v>
      </c>
      <c r="E51" s="286"/>
      <c r="F51" s="285"/>
      <c r="G51" s="286"/>
      <c r="H51" s="19"/>
      <c r="I51" s="236">
        <f t="shared" si="2"/>
        <v>0</v>
      </c>
      <c r="J51" s="5"/>
      <c r="K51" s="5"/>
    </row>
    <row r="52" spans="2:11" ht="12.95" customHeight="1">
      <c r="B52" s="234" t="s">
        <v>438</v>
      </c>
      <c r="C52" s="293"/>
      <c r="D52" s="285">
        <v>25</v>
      </c>
      <c r="E52" s="286"/>
      <c r="F52" s="287"/>
      <c r="G52" s="288"/>
      <c r="H52" s="20"/>
      <c r="I52" s="235">
        <f t="shared" si="2"/>
        <v>0</v>
      </c>
      <c r="J52" s="5"/>
      <c r="K52" s="5"/>
    </row>
    <row r="53" spans="2:11" ht="12.95" customHeight="1">
      <c r="B53" s="234" t="s">
        <v>478</v>
      </c>
      <c r="C53" s="293"/>
      <c r="D53" s="285">
        <v>25</v>
      </c>
      <c r="E53" s="286"/>
      <c r="F53" s="287"/>
      <c r="G53" s="288"/>
      <c r="H53" s="20"/>
      <c r="I53" s="235">
        <f t="shared" si="2"/>
        <v>0</v>
      </c>
      <c r="J53" s="5"/>
      <c r="K53" s="5"/>
    </row>
    <row r="54" spans="2:11" ht="12.95" customHeight="1">
      <c r="B54" s="234" t="s">
        <v>439</v>
      </c>
      <c r="C54" s="293"/>
      <c r="D54" s="285">
        <v>25</v>
      </c>
      <c r="E54" s="286"/>
      <c r="F54" s="287"/>
      <c r="G54" s="288"/>
      <c r="H54" s="20"/>
      <c r="I54" s="235">
        <f t="shared" si="2"/>
        <v>0</v>
      </c>
      <c r="K54" s="5"/>
    </row>
    <row r="55" spans="2:11" ht="12.95" customHeight="1">
      <c r="B55" s="234" t="s">
        <v>479</v>
      </c>
      <c r="C55" s="293"/>
      <c r="D55" s="285">
        <v>25</v>
      </c>
      <c r="E55" s="286"/>
      <c r="F55" s="287"/>
      <c r="G55" s="288"/>
      <c r="H55" s="20"/>
      <c r="I55" s="235">
        <f t="shared" si="2"/>
        <v>0</v>
      </c>
      <c r="J55" s="5"/>
      <c r="K55" s="5"/>
    </row>
    <row r="56" spans="2:11" ht="12.95" customHeight="1">
      <c r="B56" s="234" t="s">
        <v>440</v>
      </c>
      <c r="C56" s="294"/>
      <c r="D56" s="285">
        <v>25</v>
      </c>
      <c r="E56" s="286"/>
      <c r="F56" s="287"/>
      <c r="G56" s="288"/>
      <c r="H56" s="20"/>
      <c r="I56" s="235">
        <f t="shared" si="2"/>
        <v>0</v>
      </c>
    </row>
    <row r="57" spans="2:11" ht="12.95" customHeight="1" thickBot="1">
      <c r="B57" s="234" t="s">
        <v>488</v>
      </c>
      <c r="C57" s="226"/>
      <c r="D57" s="285">
        <v>34</v>
      </c>
      <c r="E57" s="286"/>
      <c r="F57" s="287"/>
      <c r="G57" s="288"/>
      <c r="H57" s="20"/>
      <c r="I57" s="235">
        <f t="shared" si="2"/>
        <v>0</v>
      </c>
    </row>
    <row r="58" spans="2:11" ht="15.75" thickBot="1">
      <c r="H58" s="48">
        <f>SUM(H41:H57)</f>
        <v>0</v>
      </c>
      <c r="I58" s="47">
        <f>SUM(I41:I57)</f>
        <v>0</v>
      </c>
      <c r="J58" s="5"/>
    </row>
    <row r="59" spans="2:11" s="144" customFormat="1" ht="15.75">
      <c r="B59" s="245" t="s">
        <v>448</v>
      </c>
    </row>
    <row r="61" spans="2:11" ht="18.75">
      <c r="B61" s="229" t="s">
        <v>407</v>
      </c>
    </row>
    <row r="62" spans="2:11" ht="90" customHeight="1">
      <c r="B62" s="119" t="s">
        <v>124</v>
      </c>
      <c r="C62" s="119" t="s">
        <v>126</v>
      </c>
      <c r="D62" s="142" t="s">
        <v>405</v>
      </c>
      <c r="E62" s="141" t="s">
        <v>412</v>
      </c>
      <c r="F62" s="141" t="s">
        <v>408</v>
      </c>
      <c r="G62" s="141" t="s">
        <v>413</v>
      </c>
      <c r="H62" s="141" t="s">
        <v>266</v>
      </c>
      <c r="I62" s="18"/>
      <c r="J62" s="139"/>
    </row>
    <row r="63" spans="2:11" ht="105.75" customHeight="1">
      <c r="B63" s="14" t="s">
        <v>404</v>
      </c>
      <c r="C63" s="227"/>
      <c r="D63" s="138">
        <v>240</v>
      </c>
      <c r="E63" s="63"/>
      <c r="F63" s="59">
        <v>200</v>
      </c>
      <c r="G63" s="63"/>
      <c r="H63" s="228">
        <f>D63*E63+F63*G63</f>
        <v>0</v>
      </c>
      <c r="I63" s="283"/>
      <c r="J63" s="284"/>
    </row>
    <row r="64" spans="2:11" ht="101.25" customHeight="1">
      <c r="B64" s="224" t="s">
        <v>403</v>
      </c>
      <c r="C64" s="14"/>
      <c r="D64" s="143">
        <v>240</v>
      </c>
      <c r="E64" s="225"/>
      <c r="F64" s="143">
        <v>200</v>
      </c>
      <c r="G64" s="225"/>
      <c r="H64" s="228">
        <f>D64*E64+F64*G64</f>
        <v>0</v>
      </c>
      <c r="I64" s="283"/>
      <c r="J64" s="284"/>
    </row>
    <row r="65" spans="2:10" ht="105.75" customHeight="1">
      <c r="B65" s="14" t="s">
        <v>406</v>
      </c>
      <c r="C65" s="14"/>
      <c r="D65" s="59">
        <v>240</v>
      </c>
      <c r="E65" s="226"/>
      <c r="F65" s="59">
        <v>200</v>
      </c>
      <c r="G65" s="226"/>
      <c r="H65" s="228">
        <f>D65*E65+F65*G65</f>
        <v>0</v>
      </c>
      <c r="I65" s="140"/>
      <c r="J65" s="139"/>
    </row>
    <row r="66" spans="2:10">
      <c r="E66" s="139"/>
      <c r="F66" s="139"/>
      <c r="G66" s="139"/>
      <c r="H66" s="139"/>
      <c r="I66" s="139"/>
      <c r="J66" s="139"/>
    </row>
    <row r="67" spans="2:10">
      <c r="E67" s="139"/>
      <c r="F67" s="139"/>
      <c r="G67" s="139"/>
      <c r="H67" s="139"/>
      <c r="I67" s="139"/>
      <c r="J67" s="139"/>
    </row>
  </sheetData>
  <mergeCells count="45">
    <mergeCell ref="C11:C17"/>
    <mergeCell ref="B9:I9"/>
    <mergeCell ref="D44:E44"/>
    <mergeCell ref="F44:G44"/>
    <mergeCell ref="C34:C36"/>
    <mergeCell ref="B39:I39"/>
    <mergeCell ref="D40:E40"/>
    <mergeCell ref="D41:E41"/>
    <mergeCell ref="F41:G41"/>
    <mergeCell ref="D42:E42"/>
    <mergeCell ref="D43:E43"/>
    <mergeCell ref="F43:G43"/>
    <mergeCell ref="F40:G40"/>
    <mergeCell ref="F42:G42"/>
    <mergeCell ref="B23:I23"/>
    <mergeCell ref="C25:C29"/>
    <mergeCell ref="B32:I32"/>
    <mergeCell ref="D54:E54"/>
    <mergeCell ref="F54:G54"/>
    <mergeCell ref="D52:E52"/>
    <mergeCell ref="F48:G48"/>
    <mergeCell ref="D49:E49"/>
    <mergeCell ref="F49:G49"/>
    <mergeCell ref="D47:E47"/>
    <mergeCell ref="F47:G47"/>
    <mergeCell ref="D48:E48"/>
    <mergeCell ref="D46:E46"/>
    <mergeCell ref="F46:G46"/>
    <mergeCell ref="D45:E45"/>
    <mergeCell ref="F45:G45"/>
    <mergeCell ref="C41:C56"/>
    <mergeCell ref="D53:E53"/>
    <mergeCell ref="F53:G53"/>
    <mergeCell ref="D50:E50"/>
    <mergeCell ref="F50:G50"/>
    <mergeCell ref="D51:E51"/>
    <mergeCell ref="F51:G51"/>
    <mergeCell ref="F52:G52"/>
    <mergeCell ref="I63:J64"/>
    <mergeCell ref="D55:E55"/>
    <mergeCell ref="F55:G55"/>
    <mergeCell ref="D56:E56"/>
    <mergeCell ref="F56:G56"/>
    <mergeCell ref="D57:E57"/>
    <mergeCell ref="F57:G57"/>
  </mergeCells>
  <hyperlinks>
    <hyperlink ref="F1" r:id="rId1"/>
    <hyperlink ref="F5" r:id="rId2"/>
    <hyperlink ref="B19" r:id="rId3"/>
    <hyperlink ref="B37" r:id="rId4"/>
    <hyperlink ref="B30" r:id="rId5"/>
  </hyperlinks>
  <pageMargins left="0.31496062992125984" right="0.23622047244094491" top="0.15748031496062992" bottom="0.15748031496062992" header="0.31496062992125984" footer="0.31496062992125984"/>
  <pageSetup paperSize="9" scale="57" orientation="portrait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>
  <dimension ref="A1:N18"/>
  <sheetViews>
    <sheetView topLeftCell="A12" workbookViewId="0">
      <selection activeCell="I18" sqref="I18"/>
    </sheetView>
  </sheetViews>
  <sheetFormatPr defaultRowHeight="15"/>
  <cols>
    <col min="7" max="7" width="9" customWidth="1"/>
    <col min="8" max="8" width="2.42578125" hidden="1" customWidth="1"/>
    <col min="11" max="11" width="16.5703125" customWidth="1"/>
    <col min="12" max="12" width="16.42578125" customWidth="1"/>
  </cols>
  <sheetData>
    <row r="1" spans="1:14" s="28" customFormat="1" ht="15.75">
      <c r="B1" s="75"/>
      <c r="C1" s="76"/>
      <c r="D1" s="78"/>
      <c r="E1" s="78"/>
      <c r="F1" s="79"/>
      <c r="G1" s="80"/>
      <c r="H1" s="99"/>
      <c r="I1" s="77" t="s">
        <v>97</v>
      </c>
      <c r="J1" s="99"/>
      <c r="K1" s="100"/>
      <c r="L1" s="101"/>
    </row>
    <row r="2" spans="1:14" s="28" customFormat="1" ht="15.75">
      <c r="B2" s="75"/>
      <c r="C2" s="76"/>
      <c r="D2" s="79"/>
      <c r="E2" s="79"/>
      <c r="F2" s="79"/>
      <c r="G2" s="80"/>
      <c r="H2" s="99"/>
      <c r="I2" s="80" t="s">
        <v>99</v>
      </c>
      <c r="J2" s="99"/>
      <c r="K2" s="100"/>
      <c r="L2" s="101"/>
    </row>
    <row r="3" spans="1:14" s="28" customFormat="1" ht="14.45" customHeight="1">
      <c r="B3" s="81"/>
      <c r="C3" s="76"/>
      <c r="D3" s="79"/>
      <c r="E3" s="79"/>
      <c r="F3" s="79"/>
      <c r="G3" s="80"/>
      <c r="H3" s="99"/>
      <c r="I3" s="80" t="s">
        <v>298</v>
      </c>
      <c r="J3" s="99"/>
      <c r="K3" s="100"/>
      <c r="L3" s="101"/>
    </row>
    <row r="4" spans="1:14" s="28" customFormat="1" ht="12" customHeight="1">
      <c r="B4" s="81" t="s">
        <v>98</v>
      </c>
      <c r="C4" s="76"/>
      <c r="D4" s="79"/>
      <c r="E4" s="79"/>
      <c r="F4" s="79"/>
      <c r="G4" s="80"/>
      <c r="H4" s="99"/>
      <c r="I4" s="79" t="s">
        <v>100</v>
      </c>
      <c r="J4" s="99"/>
      <c r="K4" s="100"/>
      <c r="L4" s="101"/>
    </row>
    <row r="5" spans="1:14" s="28" customFormat="1" ht="16.149999999999999" customHeight="1">
      <c r="B5" s="82"/>
      <c r="C5" s="76"/>
      <c r="D5" s="79"/>
      <c r="E5" s="79"/>
      <c r="F5" s="79"/>
      <c r="G5" s="80"/>
      <c r="H5" s="99"/>
      <c r="I5" s="126" t="s">
        <v>297</v>
      </c>
      <c r="J5" s="99"/>
      <c r="K5" s="100"/>
      <c r="L5" s="101"/>
    </row>
    <row r="6" spans="1:14" s="28" customFormat="1" ht="18.600000000000001" customHeight="1">
      <c r="B6" s="75"/>
      <c r="C6" s="76"/>
      <c r="D6" s="79"/>
      <c r="E6" s="79"/>
      <c r="F6" s="79"/>
      <c r="G6" s="80"/>
      <c r="H6" s="99"/>
      <c r="I6" s="79" t="s">
        <v>299</v>
      </c>
      <c r="J6" s="99"/>
      <c r="K6" s="100"/>
      <c r="L6" s="101"/>
      <c r="N6" s="36"/>
    </row>
    <row r="7" spans="1:14" s="28" customFormat="1" ht="1.1499999999999999" hidden="1" customHeight="1">
      <c r="A7" s="29"/>
      <c r="B7" s="29"/>
      <c r="C7" s="29"/>
      <c r="D7" s="29"/>
      <c r="E7" s="27"/>
      <c r="F7" s="29"/>
      <c r="G7" s="29"/>
      <c r="H7" s="29"/>
      <c r="I7" s="29"/>
      <c r="J7" s="29"/>
    </row>
    <row r="8" spans="1:14" s="28" customFormat="1" ht="12" hidden="1" customHeight="1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4" s="28" customFormat="1" ht="36.7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</row>
    <row r="10" spans="1:14" s="28" customFormat="1" ht="15.75">
      <c r="B10" s="304" t="s">
        <v>124</v>
      </c>
      <c r="C10" s="305"/>
      <c r="D10" s="306"/>
      <c r="E10" s="304" t="s">
        <v>126</v>
      </c>
      <c r="F10" s="307"/>
      <c r="G10" s="307"/>
      <c r="H10" s="308"/>
      <c r="I10" s="304" t="s">
        <v>127</v>
      </c>
      <c r="J10" s="308"/>
      <c r="K10" s="121" t="s">
        <v>72</v>
      </c>
      <c r="L10" s="127" t="s">
        <v>80</v>
      </c>
    </row>
    <row r="11" spans="1:14" s="28" customFormat="1" ht="93" customHeight="1">
      <c r="B11" s="309" t="s">
        <v>367</v>
      </c>
      <c r="C11" s="310"/>
      <c r="D11" s="311"/>
      <c r="E11" s="309" t="s">
        <v>126</v>
      </c>
      <c r="F11" s="310"/>
      <c r="G11" s="311"/>
      <c r="H11" s="172"/>
      <c r="I11" s="312">
        <v>945</v>
      </c>
      <c r="J11" s="313"/>
      <c r="K11" s="32"/>
      <c r="L11" s="33">
        <f t="shared" ref="L11:L17" si="0">I11*K11</f>
        <v>0</v>
      </c>
    </row>
    <row r="12" spans="1:14" s="28" customFormat="1" ht="86.25" customHeight="1">
      <c r="B12" s="309" t="s">
        <v>368</v>
      </c>
      <c r="C12" s="310"/>
      <c r="D12" s="311"/>
      <c r="E12" s="309" t="s">
        <v>126</v>
      </c>
      <c r="F12" s="310"/>
      <c r="G12" s="311"/>
      <c r="H12" s="172"/>
      <c r="I12" s="312">
        <v>800</v>
      </c>
      <c r="J12" s="313"/>
      <c r="K12" s="32"/>
      <c r="L12" s="33">
        <f t="shared" si="0"/>
        <v>0</v>
      </c>
    </row>
    <row r="13" spans="1:14" s="28" customFormat="1" ht="73.150000000000006" customHeight="1">
      <c r="B13" s="314" t="s">
        <v>369</v>
      </c>
      <c r="C13" s="310"/>
      <c r="D13" s="311"/>
      <c r="E13" s="309" t="s">
        <v>126</v>
      </c>
      <c r="F13" s="310"/>
      <c r="G13" s="311"/>
      <c r="H13" s="172"/>
      <c r="I13" s="312">
        <v>750</v>
      </c>
      <c r="J13" s="313"/>
      <c r="K13" s="32"/>
      <c r="L13" s="33">
        <f t="shared" si="0"/>
        <v>0</v>
      </c>
    </row>
    <row r="14" spans="1:14" s="28" customFormat="1" ht="75" customHeight="1">
      <c r="B14" s="309" t="s">
        <v>370</v>
      </c>
      <c r="C14" s="310"/>
      <c r="D14" s="311"/>
      <c r="E14" s="309" t="s">
        <v>126</v>
      </c>
      <c r="F14" s="310"/>
      <c r="G14" s="311"/>
      <c r="H14" s="172"/>
      <c r="I14" s="312">
        <v>950</v>
      </c>
      <c r="J14" s="313"/>
      <c r="K14" s="32"/>
      <c r="L14" s="33">
        <f t="shared" si="0"/>
        <v>0</v>
      </c>
    </row>
    <row r="15" spans="1:14" s="28" customFormat="1" ht="72.599999999999994" customHeight="1">
      <c r="B15" s="309" t="s">
        <v>371</v>
      </c>
      <c r="C15" s="310"/>
      <c r="D15" s="311"/>
      <c r="E15" s="309" t="s">
        <v>126</v>
      </c>
      <c r="F15" s="310"/>
      <c r="G15" s="311"/>
      <c r="H15" s="172"/>
      <c r="I15" s="312">
        <v>1500</v>
      </c>
      <c r="J15" s="313"/>
      <c r="K15" s="32"/>
      <c r="L15" s="33">
        <f t="shared" si="0"/>
        <v>0</v>
      </c>
    </row>
    <row r="16" spans="1:14" s="28" customFormat="1" ht="73.900000000000006" customHeight="1">
      <c r="B16" s="314" t="s">
        <v>372</v>
      </c>
      <c r="C16" s="310"/>
      <c r="D16" s="311"/>
      <c r="E16" s="309" t="s">
        <v>126</v>
      </c>
      <c r="F16" s="310"/>
      <c r="G16" s="311"/>
      <c r="H16" s="172"/>
      <c r="I16" s="312">
        <v>3500</v>
      </c>
      <c r="J16" s="313"/>
      <c r="K16" s="32"/>
      <c r="L16" s="33">
        <f t="shared" si="0"/>
        <v>0</v>
      </c>
    </row>
    <row r="17" spans="2:12" s="28" customFormat="1" ht="72.599999999999994" customHeight="1">
      <c r="B17" s="309" t="s">
        <v>373</v>
      </c>
      <c r="C17" s="310"/>
      <c r="D17" s="311"/>
      <c r="E17" s="309" t="s">
        <v>126</v>
      </c>
      <c r="F17" s="310"/>
      <c r="G17" s="311"/>
      <c r="H17" s="172"/>
      <c r="I17" s="312">
        <v>850</v>
      </c>
      <c r="J17" s="313"/>
      <c r="K17" s="32"/>
      <c r="L17" s="33">
        <f t="shared" si="0"/>
        <v>0</v>
      </c>
    </row>
    <row r="18" spans="2:12">
      <c r="J18" t="s">
        <v>210</v>
      </c>
      <c r="K18" s="63">
        <f>SUM(K11:K17)</f>
        <v>0</v>
      </c>
      <c r="L18" s="171">
        <f>SUM(L11:L17)</f>
        <v>0</v>
      </c>
    </row>
  </sheetData>
  <mergeCells count="25">
    <mergeCell ref="B16:D16"/>
    <mergeCell ref="I16:J16"/>
    <mergeCell ref="B17:D17"/>
    <mergeCell ref="I17:J17"/>
    <mergeCell ref="E16:G16"/>
    <mergeCell ref="E17:G17"/>
    <mergeCell ref="B14:D14"/>
    <mergeCell ref="I14:J14"/>
    <mergeCell ref="B15:D15"/>
    <mergeCell ref="I15:J15"/>
    <mergeCell ref="E14:G14"/>
    <mergeCell ref="E15:G15"/>
    <mergeCell ref="B12:D12"/>
    <mergeCell ref="I12:J12"/>
    <mergeCell ref="B13:D13"/>
    <mergeCell ref="I13:J13"/>
    <mergeCell ref="E12:G12"/>
    <mergeCell ref="E13:G13"/>
    <mergeCell ref="B9:L9"/>
    <mergeCell ref="B10:D10"/>
    <mergeCell ref="E10:H10"/>
    <mergeCell ref="I10:J10"/>
    <mergeCell ref="B11:D11"/>
    <mergeCell ref="I11:J11"/>
    <mergeCell ref="E11:G11"/>
  </mergeCells>
  <hyperlinks>
    <hyperlink ref="I1" r:id="rId1"/>
    <hyperlink ref="I5" r:id="rId2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9">
    <tabColor rgb="FF7030A0"/>
  </sheetPr>
  <dimension ref="A1:N65"/>
  <sheetViews>
    <sheetView zoomScale="145" zoomScaleNormal="145" workbookViewId="0">
      <selection activeCell="B9" sqref="B9:L9"/>
    </sheetView>
  </sheetViews>
  <sheetFormatPr defaultColWidth="8.85546875" defaultRowHeight="15.75"/>
  <cols>
    <col min="1" max="1" width="3.42578125" style="28" customWidth="1"/>
    <col min="2" max="2" width="10.5703125" style="28" customWidth="1"/>
    <col min="3" max="3" width="12.5703125" style="28" customWidth="1"/>
    <col min="4" max="4" width="15.7109375" style="28" customWidth="1"/>
    <col min="5" max="5" width="4.7109375" style="28" customWidth="1"/>
    <col min="6" max="6" width="9.28515625" style="28" hidden="1" customWidth="1"/>
    <col min="7" max="7" width="2.140625" style="28" customWidth="1"/>
    <col min="8" max="8" width="14.7109375" style="28" customWidth="1"/>
    <col min="9" max="9" width="11.85546875" style="28" customWidth="1"/>
    <col min="10" max="10" width="12.5703125" style="28" customWidth="1"/>
    <col min="11" max="11" width="14.7109375" style="28" customWidth="1"/>
    <col min="12" max="12" width="17.28515625" style="28" customWidth="1"/>
    <col min="13" max="13" width="15.5703125" style="28" customWidth="1"/>
    <col min="14" max="16384" width="8.85546875" style="28"/>
  </cols>
  <sheetData>
    <row r="1" spans="1:14">
      <c r="B1" s="75"/>
      <c r="C1" s="76"/>
      <c r="D1" s="78"/>
      <c r="E1" s="78"/>
      <c r="F1" s="79"/>
      <c r="G1" s="80"/>
      <c r="H1" s="99"/>
      <c r="I1" s="99"/>
      <c r="J1" s="77" t="s">
        <v>97</v>
      </c>
      <c r="K1" s="100"/>
      <c r="L1" s="101"/>
    </row>
    <row r="2" spans="1:14">
      <c r="B2" s="75"/>
      <c r="C2" s="76"/>
      <c r="D2" s="79"/>
      <c r="E2" s="79"/>
      <c r="F2" s="79"/>
      <c r="G2" s="80"/>
      <c r="H2" s="99"/>
      <c r="I2" s="99"/>
      <c r="J2" s="80" t="s">
        <v>99</v>
      </c>
      <c r="K2" s="100"/>
      <c r="L2" s="101"/>
    </row>
    <row r="3" spans="1:14" ht="14.45" customHeight="1">
      <c r="B3" s="81"/>
      <c r="C3" s="76"/>
      <c r="D3" s="79"/>
      <c r="E3" s="79"/>
      <c r="F3" s="79"/>
      <c r="G3" s="80"/>
      <c r="H3" s="99"/>
      <c r="I3" s="99"/>
      <c r="J3" s="80" t="s">
        <v>298</v>
      </c>
      <c r="K3" s="100"/>
      <c r="L3" s="101"/>
    </row>
    <row r="4" spans="1:14" ht="12" customHeight="1">
      <c r="B4" s="81" t="s">
        <v>98</v>
      </c>
      <c r="C4" s="76"/>
      <c r="D4" s="79"/>
      <c r="E4" s="79"/>
      <c r="F4" s="79"/>
      <c r="G4" s="80"/>
      <c r="H4" s="99"/>
      <c r="I4" s="99"/>
      <c r="J4" s="79" t="s">
        <v>100</v>
      </c>
      <c r="K4" s="100"/>
      <c r="L4" s="101"/>
    </row>
    <row r="5" spans="1:14" ht="16.149999999999999" customHeight="1">
      <c r="B5" s="82"/>
      <c r="C5" s="76"/>
      <c r="D5" s="79"/>
      <c r="E5" s="79"/>
      <c r="F5" s="79"/>
      <c r="G5" s="80"/>
      <c r="H5" s="99"/>
      <c r="I5" s="99"/>
      <c r="J5" s="126" t="s">
        <v>297</v>
      </c>
      <c r="K5" s="100"/>
      <c r="L5" s="101"/>
    </row>
    <row r="6" spans="1:14" ht="18.600000000000001" customHeight="1">
      <c r="B6" s="75"/>
      <c r="C6" s="76"/>
      <c r="D6" s="79"/>
      <c r="E6" s="79"/>
      <c r="F6" s="79"/>
      <c r="G6" s="80"/>
      <c r="H6" s="99"/>
      <c r="I6" s="99"/>
      <c r="J6" s="79" t="s">
        <v>299</v>
      </c>
      <c r="K6" s="100"/>
      <c r="L6" s="101"/>
      <c r="N6" s="36"/>
    </row>
    <row r="7" spans="1:14" ht="1.1499999999999999" hidden="1" customHeight="1" thickBot="1">
      <c r="A7" s="29"/>
      <c r="B7" s="29"/>
      <c r="C7" s="29"/>
      <c r="D7" s="29"/>
      <c r="E7" s="27"/>
      <c r="F7" s="29"/>
      <c r="G7" s="29"/>
      <c r="H7" s="29"/>
      <c r="I7" s="29"/>
      <c r="J7" s="29"/>
    </row>
    <row r="8" spans="1:14" ht="12" hidden="1" customHeight="1" thickBot="1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4" ht="36.75" customHeight="1">
      <c r="B9" s="303" t="s">
        <v>256</v>
      </c>
      <c r="C9" s="303"/>
      <c r="D9" s="303"/>
      <c r="E9" s="303"/>
      <c r="F9" s="303"/>
      <c r="G9" s="303"/>
      <c r="H9" s="303"/>
      <c r="I9" s="303"/>
      <c r="J9" s="303"/>
      <c r="K9" s="303"/>
      <c r="L9" s="303"/>
    </row>
    <row r="10" spans="1:14">
      <c r="B10" s="304" t="s">
        <v>124</v>
      </c>
      <c r="C10" s="305"/>
      <c r="D10" s="306"/>
      <c r="E10" s="304" t="s">
        <v>126</v>
      </c>
      <c r="F10" s="307"/>
      <c r="G10" s="307"/>
      <c r="H10" s="308"/>
      <c r="I10" s="304" t="s">
        <v>127</v>
      </c>
      <c r="J10" s="308"/>
      <c r="K10" s="121" t="s">
        <v>72</v>
      </c>
      <c r="L10" s="127" t="s">
        <v>80</v>
      </c>
    </row>
    <row r="11" spans="1:14" ht="73.900000000000006" customHeight="1">
      <c r="B11" s="316" t="s">
        <v>365</v>
      </c>
      <c r="C11" s="317"/>
      <c r="D11" s="338"/>
      <c r="E11" s="318"/>
      <c r="F11" s="325"/>
      <c r="G11" s="325"/>
      <c r="H11" s="313"/>
      <c r="I11" s="315">
        <v>2282</v>
      </c>
      <c r="J11" s="324"/>
      <c r="K11" s="32"/>
      <c r="L11" s="33">
        <f>I11*K11</f>
        <v>0</v>
      </c>
    </row>
    <row r="12" spans="1:14" ht="74.45" customHeight="1">
      <c r="B12" s="316" t="s">
        <v>493</v>
      </c>
      <c r="C12" s="317"/>
      <c r="D12" s="338"/>
      <c r="E12" s="318"/>
      <c r="F12" s="325"/>
      <c r="G12" s="325"/>
      <c r="H12" s="313"/>
      <c r="I12" s="315">
        <v>2049</v>
      </c>
      <c r="J12" s="324"/>
      <c r="K12" s="32"/>
      <c r="L12" s="33">
        <f>I12*K12</f>
        <v>0</v>
      </c>
    </row>
    <row r="13" spans="1:14" ht="73.150000000000006" customHeight="1">
      <c r="B13" s="339" t="s">
        <v>224</v>
      </c>
      <c r="C13" s="317"/>
      <c r="D13" s="338"/>
      <c r="E13" s="318"/>
      <c r="F13" s="325"/>
      <c r="G13" s="325"/>
      <c r="H13" s="313"/>
      <c r="I13" s="315">
        <v>620</v>
      </c>
      <c r="J13" s="324"/>
      <c r="K13" s="32"/>
      <c r="L13" s="33">
        <f>I13*K13</f>
        <v>0</v>
      </c>
    </row>
    <row r="14" spans="1:14" ht="75" customHeight="1">
      <c r="B14" s="316" t="s">
        <v>410</v>
      </c>
      <c r="C14" s="317"/>
      <c r="D14" s="338"/>
      <c r="E14" s="318"/>
      <c r="F14" s="325"/>
      <c r="G14" s="325"/>
      <c r="H14" s="313"/>
      <c r="I14" s="315">
        <v>2080</v>
      </c>
      <c r="J14" s="324"/>
      <c r="K14" s="32"/>
      <c r="L14" s="33">
        <f>I14*K14</f>
        <v>0</v>
      </c>
    </row>
    <row r="15" spans="1:14" ht="72.599999999999994" customHeight="1">
      <c r="B15" s="316" t="s">
        <v>260</v>
      </c>
      <c r="C15" s="317"/>
      <c r="D15" s="338"/>
      <c r="E15" s="318"/>
      <c r="F15" s="325"/>
      <c r="G15" s="325"/>
      <c r="H15" s="313"/>
      <c r="I15" s="315">
        <v>525</v>
      </c>
      <c r="J15" s="324"/>
      <c r="K15" s="32"/>
      <c r="L15" s="33">
        <f t="shared" ref="L15:L21" si="0">I15*K15</f>
        <v>0</v>
      </c>
    </row>
    <row r="16" spans="1:14" ht="73.900000000000006" customHeight="1">
      <c r="B16" s="339" t="s">
        <v>236</v>
      </c>
      <c r="C16" s="317"/>
      <c r="D16" s="338"/>
      <c r="E16" s="318"/>
      <c r="F16" s="325"/>
      <c r="G16" s="325"/>
      <c r="H16" s="313"/>
      <c r="I16" s="315">
        <v>490</v>
      </c>
      <c r="J16" s="324"/>
      <c r="K16" s="32"/>
      <c r="L16" s="33">
        <f t="shared" si="0"/>
        <v>0</v>
      </c>
    </row>
    <row r="17" spans="2:12" ht="72.599999999999994" customHeight="1">
      <c r="B17" s="316" t="s">
        <v>366</v>
      </c>
      <c r="C17" s="317"/>
      <c r="D17" s="338"/>
      <c r="E17" s="318"/>
      <c r="F17" s="325"/>
      <c r="G17" s="325"/>
      <c r="H17" s="313"/>
      <c r="I17" s="315">
        <v>744</v>
      </c>
      <c r="J17" s="324"/>
      <c r="K17" s="32"/>
      <c r="L17" s="33">
        <f t="shared" si="0"/>
        <v>0</v>
      </c>
    </row>
    <row r="18" spans="2:12" ht="73.900000000000006" customHeight="1">
      <c r="B18" s="339" t="s">
        <v>237</v>
      </c>
      <c r="C18" s="317"/>
      <c r="D18" s="338"/>
      <c r="E18" s="318"/>
      <c r="F18" s="325"/>
      <c r="G18" s="325"/>
      <c r="H18" s="313"/>
      <c r="I18" s="315">
        <v>1388</v>
      </c>
      <c r="J18" s="324"/>
      <c r="K18" s="32"/>
      <c r="L18" s="33">
        <f t="shared" si="0"/>
        <v>0</v>
      </c>
    </row>
    <row r="19" spans="2:12" ht="73.900000000000006" customHeight="1">
      <c r="B19" s="316" t="s">
        <v>401</v>
      </c>
      <c r="C19" s="317"/>
      <c r="D19" s="338"/>
      <c r="E19" s="318"/>
      <c r="F19" s="325"/>
      <c r="G19" s="325"/>
      <c r="H19" s="313"/>
      <c r="I19" s="315">
        <v>1397</v>
      </c>
      <c r="J19" s="324"/>
      <c r="K19" s="32"/>
      <c r="L19" s="33">
        <f t="shared" si="0"/>
        <v>0</v>
      </c>
    </row>
    <row r="20" spans="2:12" ht="74.45" customHeight="1">
      <c r="B20" s="339" t="s">
        <v>402</v>
      </c>
      <c r="C20" s="317"/>
      <c r="D20" s="338"/>
      <c r="E20" s="318"/>
      <c r="F20" s="325"/>
      <c r="G20" s="325"/>
      <c r="H20" s="313"/>
      <c r="I20" s="315">
        <v>2264</v>
      </c>
      <c r="J20" s="324"/>
      <c r="K20" s="32"/>
      <c r="L20" s="33">
        <f t="shared" si="0"/>
        <v>0</v>
      </c>
    </row>
    <row r="21" spans="2:12" ht="87.75" customHeight="1">
      <c r="B21" s="316" t="s">
        <v>411</v>
      </c>
      <c r="C21" s="317"/>
      <c r="D21" s="338"/>
      <c r="E21" s="318"/>
      <c r="F21" s="325"/>
      <c r="G21" s="325"/>
      <c r="H21" s="313"/>
      <c r="I21" s="315">
        <v>2940</v>
      </c>
      <c r="J21" s="324"/>
      <c r="K21" s="32"/>
      <c r="L21" s="33">
        <f t="shared" si="0"/>
        <v>0</v>
      </c>
    </row>
    <row r="22" spans="2:12" ht="81" customHeight="1">
      <c r="B22" s="316" t="s">
        <v>491</v>
      </c>
      <c r="C22" s="317"/>
      <c r="D22" s="317"/>
      <c r="E22" s="326"/>
      <c r="F22" s="326"/>
      <c r="G22" s="326"/>
      <c r="H22" s="326"/>
      <c r="I22" s="327">
        <v>608</v>
      </c>
      <c r="J22" s="328"/>
      <c r="K22" s="32"/>
      <c r="L22" s="33">
        <f t="shared" ref="L22" si="1">I22*K22</f>
        <v>0</v>
      </c>
    </row>
    <row r="23" spans="2:12" ht="80.25" customHeight="1">
      <c r="B23" s="316" t="s">
        <v>492</v>
      </c>
      <c r="C23" s="317"/>
      <c r="D23" s="317"/>
      <c r="E23" s="321"/>
      <c r="F23" s="322"/>
      <c r="G23" s="322"/>
      <c r="H23" s="323"/>
      <c r="I23" s="315">
        <v>700</v>
      </c>
      <c r="J23" s="324"/>
      <c r="K23" s="32"/>
      <c r="L23" s="33">
        <f t="shared" ref="L23" si="2">I23*K23</f>
        <v>0</v>
      </c>
    </row>
    <row r="24" spans="2:12">
      <c r="I24" s="30" t="s">
        <v>95</v>
      </c>
      <c r="J24" s="32"/>
      <c r="K24" s="34" t="e">
        <f>#REF!+#REF!</f>
        <v>#REF!</v>
      </c>
      <c r="L24" s="35">
        <f>SUM(L11:L22)</f>
        <v>0</v>
      </c>
    </row>
    <row r="27" spans="2:12" ht="24" customHeight="1">
      <c r="B27" s="351" t="s">
        <v>134</v>
      </c>
      <c r="C27" s="351"/>
      <c r="D27" s="351"/>
      <c r="E27" s="351"/>
      <c r="F27" s="351"/>
      <c r="G27" s="351"/>
      <c r="H27" s="351"/>
      <c r="I27" s="351"/>
      <c r="J27" s="351"/>
      <c r="K27" s="351"/>
      <c r="L27" s="351"/>
    </row>
    <row r="28" spans="2:12" ht="26.45" customHeight="1">
      <c r="B28" s="329" t="s">
        <v>124</v>
      </c>
      <c r="C28" s="330"/>
      <c r="D28" s="331"/>
      <c r="E28" s="329" t="s">
        <v>126</v>
      </c>
      <c r="F28" s="325"/>
      <c r="G28" s="325"/>
      <c r="H28" s="313"/>
      <c r="I28" s="53" t="s">
        <v>127</v>
      </c>
      <c r="J28" s="53" t="s">
        <v>133</v>
      </c>
      <c r="K28" s="53" t="s">
        <v>131</v>
      </c>
      <c r="L28" s="53" t="s">
        <v>80</v>
      </c>
    </row>
    <row r="29" spans="2:12">
      <c r="B29" s="318" t="s">
        <v>135</v>
      </c>
      <c r="C29" s="319"/>
      <c r="D29" s="320"/>
      <c r="E29" s="340"/>
      <c r="F29" s="341"/>
      <c r="G29" s="341"/>
      <c r="H29" s="342"/>
      <c r="I29" s="157">
        <v>236.16</v>
      </c>
      <c r="J29" s="32"/>
      <c r="K29" s="32"/>
      <c r="L29" s="33">
        <f>(J29+K29)*I29</f>
        <v>0</v>
      </c>
    </row>
    <row r="30" spans="2:12">
      <c r="B30" s="318" t="s">
        <v>136</v>
      </c>
      <c r="C30" s="319"/>
      <c r="D30" s="320"/>
      <c r="E30" s="343"/>
      <c r="F30" s="344"/>
      <c r="G30" s="344"/>
      <c r="H30" s="345"/>
      <c r="I30" s="157">
        <v>236.16</v>
      </c>
      <c r="J30" s="32"/>
      <c r="K30" s="32"/>
      <c r="L30" s="33">
        <f t="shared" ref="L30:L49" si="3">(J30+K30)*I30</f>
        <v>0</v>
      </c>
    </row>
    <row r="31" spans="2:12">
      <c r="B31" s="318" t="s">
        <v>137</v>
      </c>
      <c r="C31" s="319"/>
      <c r="D31" s="320"/>
      <c r="E31" s="343"/>
      <c r="F31" s="344"/>
      <c r="G31" s="344"/>
      <c r="H31" s="345"/>
      <c r="I31" s="157">
        <v>236.16</v>
      </c>
      <c r="J31" s="32"/>
      <c r="K31" s="32"/>
      <c r="L31" s="33">
        <f t="shared" si="3"/>
        <v>0</v>
      </c>
    </row>
    <row r="32" spans="2:12">
      <c r="B32" s="318" t="s">
        <v>138</v>
      </c>
      <c r="C32" s="319"/>
      <c r="D32" s="320"/>
      <c r="E32" s="343"/>
      <c r="F32" s="344"/>
      <c r="G32" s="344"/>
      <c r="H32" s="345"/>
      <c r="I32" s="157">
        <v>236.16</v>
      </c>
      <c r="J32" s="32"/>
      <c r="K32" s="32"/>
      <c r="L32" s="33">
        <f t="shared" si="3"/>
        <v>0</v>
      </c>
    </row>
    <row r="33" spans="2:14">
      <c r="B33" s="318" t="s">
        <v>139</v>
      </c>
      <c r="C33" s="319"/>
      <c r="D33" s="320"/>
      <c r="E33" s="343"/>
      <c r="F33" s="344"/>
      <c r="G33" s="344"/>
      <c r="H33" s="345"/>
      <c r="I33" s="157">
        <v>236.16</v>
      </c>
      <c r="J33" s="32"/>
      <c r="K33" s="32"/>
      <c r="L33" s="33">
        <f t="shared" si="3"/>
        <v>0</v>
      </c>
    </row>
    <row r="34" spans="2:14">
      <c r="B34" s="318" t="s">
        <v>140</v>
      </c>
      <c r="C34" s="319"/>
      <c r="D34" s="320"/>
      <c r="E34" s="343"/>
      <c r="F34" s="344"/>
      <c r="G34" s="344"/>
      <c r="H34" s="345"/>
      <c r="I34" s="157">
        <v>236.16</v>
      </c>
      <c r="J34" s="32"/>
      <c r="K34" s="32"/>
      <c r="L34" s="33">
        <f t="shared" si="3"/>
        <v>0</v>
      </c>
    </row>
    <row r="35" spans="2:14">
      <c r="B35" s="318" t="s">
        <v>141</v>
      </c>
      <c r="C35" s="319"/>
      <c r="D35" s="320"/>
      <c r="E35" s="343"/>
      <c r="F35" s="344"/>
      <c r="G35" s="344"/>
      <c r="H35" s="345"/>
      <c r="I35" s="157">
        <v>236.16</v>
      </c>
      <c r="J35" s="32"/>
      <c r="K35" s="32"/>
      <c r="L35" s="33">
        <f t="shared" si="3"/>
        <v>0</v>
      </c>
    </row>
    <row r="36" spans="2:14">
      <c r="B36" s="318" t="s">
        <v>142</v>
      </c>
      <c r="C36" s="319"/>
      <c r="D36" s="320"/>
      <c r="E36" s="343"/>
      <c r="F36" s="344"/>
      <c r="G36" s="344"/>
      <c r="H36" s="345"/>
      <c r="I36" s="157">
        <v>236.16</v>
      </c>
      <c r="J36" s="32"/>
      <c r="K36" s="32"/>
      <c r="L36" s="33">
        <f t="shared" si="3"/>
        <v>0</v>
      </c>
    </row>
    <row r="37" spans="2:14">
      <c r="B37" s="318" t="s">
        <v>143</v>
      </c>
      <c r="C37" s="319"/>
      <c r="D37" s="320"/>
      <c r="E37" s="343"/>
      <c r="F37" s="344"/>
      <c r="G37" s="344"/>
      <c r="H37" s="345"/>
      <c r="I37" s="157">
        <v>236.16</v>
      </c>
      <c r="J37" s="32"/>
      <c r="K37" s="32"/>
      <c r="L37" s="33">
        <f t="shared" si="3"/>
        <v>0</v>
      </c>
    </row>
    <row r="38" spans="2:14">
      <c r="B38" s="318" t="s">
        <v>144</v>
      </c>
      <c r="C38" s="319"/>
      <c r="D38" s="320"/>
      <c r="E38" s="343"/>
      <c r="F38" s="344"/>
      <c r="G38" s="344"/>
      <c r="H38" s="345"/>
      <c r="I38" s="157">
        <v>236.16</v>
      </c>
      <c r="J38" s="32"/>
      <c r="K38" s="32"/>
      <c r="L38" s="33">
        <f t="shared" si="3"/>
        <v>0</v>
      </c>
    </row>
    <row r="39" spans="2:14">
      <c r="B39" s="318" t="s">
        <v>145</v>
      </c>
      <c r="C39" s="319"/>
      <c r="D39" s="320"/>
      <c r="E39" s="343"/>
      <c r="F39" s="344"/>
      <c r="G39" s="344"/>
      <c r="H39" s="345"/>
      <c r="I39" s="157">
        <v>236.16</v>
      </c>
      <c r="J39" s="32"/>
      <c r="K39" s="32"/>
      <c r="L39" s="33">
        <f t="shared" si="3"/>
        <v>0</v>
      </c>
    </row>
    <row r="40" spans="2:14">
      <c r="B40" s="318" t="s">
        <v>146</v>
      </c>
      <c r="C40" s="319"/>
      <c r="D40" s="320"/>
      <c r="E40" s="346"/>
      <c r="F40" s="347"/>
      <c r="G40" s="347"/>
      <c r="H40" s="348"/>
      <c r="I40" s="157">
        <v>236.16</v>
      </c>
      <c r="J40" s="32"/>
      <c r="K40" s="32"/>
      <c r="L40" s="33">
        <f t="shared" si="3"/>
        <v>0</v>
      </c>
    </row>
    <row r="41" spans="2:14">
      <c r="B41" s="318" t="s">
        <v>147</v>
      </c>
      <c r="C41" s="319"/>
      <c r="D41" s="320"/>
      <c r="E41" s="340"/>
      <c r="F41" s="341"/>
      <c r="G41" s="341"/>
      <c r="H41" s="342"/>
      <c r="I41" s="157">
        <v>272.76479999999998</v>
      </c>
      <c r="J41" s="32"/>
      <c r="K41" s="32"/>
      <c r="L41" s="33">
        <f t="shared" si="3"/>
        <v>0</v>
      </c>
    </row>
    <row r="42" spans="2:14">
      <c r="B42" s="318" t="s">
        <v>148</v>
      </c>
      <c r="C42" s="319"/>
      <c r="D42" s="320"/>
      <c r="E42" s="343"/>
      <c r="F42" s="344"/>
      <c r="G42" s="344"/>
      <c r="H42" s="345"/>
      <c r="I42" s="157">
        <v>382.97280000000001</v>
      </c>
      <c r="J42" s="32"/>
      <c r="K42" s="32"/>
      <c r="L42" s="33">
        <f t="shared" si="3"/>
        <v>0</v>
      </c>
      <c r="N42" s="149"/>
    </row>
    <row r="43" spans="2:14">
      <c r="B43" s="318" t="s">
        <v>149</v>
      </c>
      <c r="C43" s="319"/>
      <c r="D43" s="320"/>
      <c r="E43" s="343"/>
      <c r="F43" s="344"/>
      <c r="G43" s="344"/>
      <c r="H43" s="345"/>
      <c r="I43" s="157">
        <v>263.1216</v>
      </c>
      <c r="J43" s="32"/>
      <c r="K43" s="32"/>
      <c r="L43" s="33">
        <f t="shared" si="3"/>
        <v>0</v>
      </c>
      <c r="N43" s="149"/>
    </row>
    <row r="44" spans="2:14">
      <c r="B44" s="318" t="s">
        <v>150</v>
      </c>
      <c r="C44" s="319"/>
      <c r="D44" s="320"/>
      <c r="E44" s="343"/>
      <c r="F44" s="344"/>
      <c r="G44" s="344"/>
      <c r="H44" s="345"/>
      <c r="I44" s="157">
        <v>272.76479999999998</v>
      </c>
      <c r="J44" s="32"/>
      <c r="K44" s="32"/>
      <c r="L44" s="33">
        <f t="shared" si="3"/>
        <v>0</v>
      </c>
      <c r="N44" s="149"/>
    </row>
    <row r="45" spans="2:14">
      <c r="B45" s="318" t="s">
        <v>151</v>
      </c>
      <c r="C45" s="319"/>
      <c r="D45" s="320"/>
      <c r="E45" s="343"/>
      <c r="F45" s="344"/>
      <c r="G45" s="344"/>
      <c r="H45" s="345"/>
      <c r="I45" s="157">
        <v>362</v>
      </c>
      <c r="J45" s="32"/>
      <c r="K45" s="32"/>
      <c r="L45" s="33">
        <f t="shared" si="3"/>
        <v>0</v>
      </c>
      <c r="N45" s="149"/>
    </row>
    <row r="46" spans="2:14">
      <c r="B46" s="318" t="s">
        <v>152</v>
      </c>
      <c r="C46" s="319"/>
      <c r="D46" s="320"/>
      <c r="E46" s="343"/>
      <c r="F46" s="344"/>
      <c r="G46" s="344"/>
      <c r="H46" s="345"/>
      <c r="I46" s="157">
        <v>258.98880000000003</v>
      </c>
      <c r="J46" s="32"/>
      <c r="K46" s="32"/>
      <c r="L46" s="33">
        <f t="shared" si="3"/>
        <v>0</v>
      </c>
      <c r="N46" s="149"/>
    </row>
    <row r="47" spans="2:14">
      <c r="B47" s="318" t="s">
        <v>153</v>
      </c>
      <c r="C47" s="319"/>
      <c r="D47" s="320"/>
      <c r="E47" s="343"/>
      <c r="F47" s="344"/>
      <c r="G47" s="344"/>
      <c r="H47" s="345"/>
      <c r="I47" s="157">
        <v>308.58240000000001</v>
      </c>
      <c r="J47" s="32"/>
      <c r="K47" s="32"/>
      <c r="L47" s="33">
        <f t="shared" si="3"/>
        <v>0</v>
      </c>
      <c r="N47" s="149"/>
    </row>
    <row r="48" spans="2:14">
      <c r="B48" s="318" t="s">
        <v>154</v>
      </c>
      <c r="C48" s="319"/>
      <c r="D48" s="320"/>
      <c r="E48" s="343"/>
      <c r="F48" s="344"/>
      <c r="G48" s="344"/>
      <c r="H48" s="345"/>
      <c r="I48" s="157">
        <v>304.44960000000003</v>
      </c>
      <c r="J48" s="32"/>
      <c r="K48" s="32"/>
      <c r="L48" s="33">
        <f t="shared" si="3"/>
        <v>0</v>
      </c>
      <c r="N48" s="149"/>
    </row>
    <row r="49" spans="2:14">
      <c r="B49" s="318" t="s">
        <v>155</v>
      </c>
      <c r="C49" s="319"/>
      <c r="D49" s="320"/>
      <c r="E49" s="346"/>
      <c r="F49" s="347"/>
      <c r="G49" s="347"/>
      <c r="H49" s="348"/>
      <c r="I49" s="157">
        <v>383.76</v>
      </c>
      <c r="J49" s="32"/>
      <c r="K49" s="32"/>
      <c r="L49" s="33">
        <f t="shared" si="3"/>
        <v>0</v>
      </c>
      <c r="N49" s="149"/>
    </row>
    <row r="50" spans="2:14">
      <c r="I50" s="31"/>
      <c r="J50" s="32">
        <f>J29+J30+J31+J32+J33+J34+J35+J36+J37+J38+J39+J40+J41+J42+J43+J44+J45+J46+J47+J48+J49</f>
        <v>0</v>
      </c>
      <c r="K50" s="32">
        <f>K29+K30+K31+K32+K33+K34+K35+K36+K37+K38+K40+K39+K41+K42+K43+K44+K45+K46+K47+K48+K49</f>
        <v>0</v>
      </c>
      <c r="L50" s="33">
        <f>SUM(L29:L49)</f>
        <v>0</v>
      </c>
    </row>
    <row r="51" spans="2:14">
      <c r="I51" s="31"/>
      <c r="J51" s="34" t="s">
        <v>95</v>
      </c>
      <c r="K51" s="32">
        <f>J50+K50</f>
        <v>0</v>
      </c>
      <c r="L51" s="31"/>
    </row>
    <row r="54" spans="2:14">
      <c r="B54" s="335" t="s">
        <v>124</v>
      </c>
      <c r="C54" s="336"/>
      <c r="D54" s="337"/>
      <c r="E54" s="335" t="s">
        <v>126</v>
      </c>
      <c r="F54" s="325"/>
      <c r="G54" s="325"/>
      <c r="H54" s="313"/>
      <c r="I54" s="335" t="s">
        <v>127</v>
      </c>
      <c r="J54" s="313"/>
      <c r="K54" s="53" t="s">
        <v>72</v>
      </c>
      <c r="L54" s="16" t="s">
        <v>80</v>
      </c>
    </row>
    <row r="55" spans="2:14" ht="112.9" customHeight="1">
      <c r="B55" s="332" t="s">
        <v>129</v>
      </c>
      <c r="C55" s="333"/>
      <c r="D55" s="334"/>
      <c r="E55" s="318"/>
      <c r="F55" s="325"/>
      <c r="G55" s="325"/>
      <c r="H55" s="313"/>
      <c r="I55" s="315">
        <v>80</v>
      </c>
      <c r="J55" s="313"/>
      <c r="K55" s="32"/>
      <c r="L55" s="33">
        <f>I55*K55</f>
        <v>0</v>
      </c>
    </row>
    <row r="56" spans="2:14" ht="93.6" customHeight="1">
      <c r="B56" s="332" t="s">
        <v>130</v>
      </c>
      <c r="C56" s="333"/>
      <c r="D56" s="334"/>
      <c r="E56" s="318"/>
      <c r="F56" s="325"/>
      <c r="G56" s="325"/>
      <c r="H56" s="313"/>
      <c r="I56" s="315">
        <v>6276</v>
      </c>
      <c r="J56" s="313"/>
      <c r="K56" s="32"/>
      <c r="L56" s="33">
        <f>I56*K56</f>
        <v>0</v>
      </c>
    </row>
    <row r="57" spans="2:14">
      <c r="I57" s="30" t="s">
        <v>95</v>
      </c>
      <c r="J57" s="32"/>
      <c r="K57" s="34">
        <f>K55+K56</f>
        <v>0</v>
      </c>
      <c r="L57" s="35">
        <f>L55+L56</f>
        <v>0</v>
      </c>
    </row>
    <row r="60" spans="2:14" ht="18.75">
      <c r="B60" s="304" t="s">
        <v>124</v>
      </c>
      <c r="C60" s="305"/>
      <c r="D60" s="306"/>
      <c r="E60" s="304" t="s">
        <v>126</v>
      </c>
      <c r="F60" s="305"/>
      <c r="G60" s="305"/>
      <c r="H60" s="306"/>
      <c r="I60" s="304" t="s">
        <v>257</v>
      </c>
      <c r="J60" s="306"/>
      <c r="K60" s="121" t="s">
        <v>72</v>
      </c>
      <c r="L60" s="127" t="s">
        <v>80</v>
      </c>
    </row>
    <row r="61" spans="2:14" ht="76.900000000000006" customHeight="1">
      <c r="B61" s="352" t="s">
        <v>259</v>
      </c>
      <c r="C61" s="352"/>
      <c r="D61" s="352"/>
      <c r="E61" s="318"/>
      <c r="F61" s="325"/>
      <c r="G61" s="325"/>
      <c r="H61" s="313"/>
      <c r="I61" s="315">
        <v>1100</v>
      </c>
      <c r="J61" s="313"/>
      <c r="K61" s="32"/>
      <c r="L61" s="33">
        <f>I61*K61</f>
        <v>0</v>
      </c>
    </row>
    <row r="62" spans="2:14" ht="76.900000000000006" customHeight="1">
      <c r="B62" s="353"/>
      <c r="C62" s="353"/>
      <c r="D62" s="353"/>
      <c r="E62" s="318"/>
      <c r="F62" s="325"/>
      <c r="G62" s="325"/>
      <c r="H62" s="313"/>
      <c r="I62" s="315">
        <v>1100</v>
      </c>
      <c r="J62" s="313"/>
      <c r="K62" s="32"/>
      <c r="L62" s="33">
        <f>I62*K62</f>
        <v>0</v>
      </c>
    </row>
    <row r="63" spans="2:14" ht="73.900000000000006" customHeight="1">
      <c r="B63" s="353"/>
      <c r="C63" s="353"/>
      <c r="D63" s="353"/>
      <c r="E63" s="318"/>
      <c r="F63" s="325"/>
      <c r="G63" s="325"/>
      <c r="H63" s="313"/>
      <c r="I63" s="315">
        <v>1000</v>
      </c>
      <c r="J63" s="313"/>
      <c r="K63" s="32"/>
      <c r="L63" s="33">
        <f>I63*K63</f>
        <v>0</v>
      </c>
    </row>
    <row r="64" spans="2:14" ht="78.75" customHeight="1">
      <c r="B64" s="354"/>
      <c r="C64" s="354"/>
      <c r="D64" s="354"/>
      <c r="E64" s="355"/>
      <c r="F64" s="355"/>
      <c r="G64" s="355"/>
      <c r="H64" s="355"/>
      <c r="I64" s="315">
        <v>1100</v>
      </c>
      <c r="J64" s="324"/>
      <c r="K64" s="32"/>
      <c r="L64" s="33">
        <f>I64*K64</f>
        <v>0</v>
      </c>
    </row>
    <row r="65" spans="2:12" ht="18.75">
      <c r="B65" s="349" t="s">
        <v>258</v>
      </c>
      <c r="C65" s="349"/>
      <c r="D65" s="349"/>
      <c r="E65" s="349"/>
      <c r="F65" s="349"/>
      <c r="G65" s="349"/>
      <c r="H65" s="349"/>
      <c r="I65" s="349"/>
      <c r="J65" s="350"/>
      <c r="K65" s="34">
        <f>K61+K62+K63</f>
        <v>0</v>
      </c>
      <c r="L65" s="35">
        <f>L61+L62+L63</f>
        <v>0</v>
      </c>
    </row>
  </sheetData>
  <mergeCells count="91">
    <mergeCell ref="B9:L9"/>
    <mergeCell ref="B61:D64"/>
    <mergeCell ref="E64:H64"/>
    <mergeCell ref="I64:J64"/>
    <mergeCell ref="E61:H61"/>
    <mergeCell ref="I61:J61"/>
    <mergeCell ref="B10:D10"/>
    <mergeCell ref="E10:H10"/>
    <mergeCell ref="I10:J10"/>
    <mergeCell ref="B60:D60"/>
    <mergeCell ref="B11:D11"/>
    <mergeCell ref="E11:H11"/>
    <mergeCell ref="I11:J11"/>
    <mergeCell ref="I12:J12"/>
    <mergeCell ref="B12:D12"/>
    <mergeCell ref="E12:H12"/>
    <mergeCell ref="I13:J13"/>
    <mergeCell ref="I14:J14"/>
    <mergeCell ref="I62:J62"/>
    <mergeCell ref="I17:J17"/>
    <mergeCell ref="I60:J60"/>
    <mergeCell ref="I20:J20"/>
    <mergeCell ref="I15:J15"/>
    <mergeCell ref="I21:J21"/>
    <mergeCell ref="I18:J18"/>
    <mergeCell ref="I19:J19"/>
    <mergeCell ref="I16:J16"/>
    <mergeCell ref="I56:J56"/>
    <mergeCell ref="B27:L27"/>
    <mergeCell ref="E54:H54"/>
    <mergeCell ref="E55:H55"/>
    <mergeCell ref="E56:H56"/>
    <mergeCell ref="B65:J65"/>
    <mergeCell ref="B47:D47"/>
    <mergeCell ref="B33:D33"/>
    <mergeCell ref="B35:D35"/>
    <mergeCell ref="B48:D48"/>
    <mergeCell ref="B49:D49"/>
    <mergeCell ref="E41:H49"/>
    <mergeCell ref="B41:D41"/>
    <mergeCell ref="B42:D42"/>
    <mergeCell ref="B43:D43"/>
    <mergeCell ref="B44:D44"/>
    <mergeCell ref="B45:D45"/>
    <mergeCell ref="E62:H62"/>
    <mergeCell ref="E60:H60"/>
    <mergeCell ref="I54:J54"/>
    <mergeCell ref="I55:J55"/>
    <mergeCell ref="B19:D19"/>
    <mergeCell ref="E19:H19"/>
    <mergeCell ref="B29:D29"/>
    <mergeCell ref="B30:D30"/>
    <mergeCell ref="E21:H21"/>
    <mergeCell ref="B20:D20"/>
    <mergeCell ref="E20:H20"/>
    <mergeCell ref="B21:D21"/>
    <mergeCell ref="E28:H28"/>
    <mergeCell ref="E29:H40"/>
    <mergeCell ref="B31:D31"/>
    <mergeCell ref="B32:D32"/>
    <mergeCell ref="B36:D36"/>
    <mergeCell ref="B37:D37"/>
    <mergeCell ref="B38:D38"/>
    <mergeCell ref="E13:H13"/>
    <mergeCell ref="B14:D14"/>
    <mergeCell ref="E14:H14"/>
    <mergeCell ref="B13:D13"/>
    <mergeCell ref="B18:D18"/>
    <mergeCell ref="E18:H18"/>
    <mergeCell ref="E17:H17"/>
    <mergeCell ref="B15:D15"/>
    <mergeCell ref="E15:H15"/>
    <mergeCell ref="B16:D16"/>
    <mergeCell ref="E16:H16"/>
    <mergeCell ref="B17:D17"/>
    <mergeCell ref="I63:J63"/>
    <mergeCell ref="B22:D22"/>
    <mergeCell ref="B34:D34"/>
    <mergeCell ref="B23:D23"/>
    <mergeCell ref="E23:H23"/>
    <mergeCell ref="I23:J23"/>
    <mergeCell ref="E63:H63"/>
    <mergeCell ref="E22:H22"/>
    <mergeCell ref="I22:J22"/>
    <mergeCell ref="B39:D39"/>
    <mergeCell ref="B40:D40"/>
    <mergeCell ref="B28:D28"/>
    <mergeCell ref="B56:D56"/>
    <mergeCell ref="B54:D54"/>
    <mergeCell ref="B55:D55"/>
    <mergeCell ref="B46:D46"/>
  </mergeCells>
  <phoneticPr fontId="0" type="noConversion"/>
  <hyperlinks>
    <hyperlink ref="J1" r:id="rId1"/>
    <hyperlink ref="J5" r:id="rId2"/>
  </hyperlinks>
  <pageMargins left="0.19685039370078741" right="0.27559055118110237" top="0.15748031496062992" bottom="0.15748031496062992" header="0.31496062992125984" footer="0.31496062992125984"/>
  <pageSetup paperSize="9" scale="8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>
    <tabColor rgb="FFC00000"/>
  </sheetPr>
  <dimension ref="A1:F121"/>
  <sheetViews>
    <sheetView topLeftCell="A81" zoomScaleNormal="100" workbookViewId="0">
      <selection activeCell="D95" sqref="D95"/>
    </sheetView>
  </sheetViews>
  <sheetFormatPr defaultColWidth="8.85546875" defaultRowHeight="15.75"/>
  <cols>
    <col min="1" max="1" width="3.42578125" style="37" customWidth="1"/>
    <col min="2" max="2" width="61.28515625" style="37" customWidth="1"/>
    <col min="3" max="3" width="26.7109375" style="37" customWidth="1"/>
    <col min="4" max="4" width="14.7109375" style="37" customWidth="1"/>
    <col min="5" max="5" width="13.7109375" style="37" customWidth="1"/>
    <col min="6" max="6" width="15.85546875" style="37" customWidth="1"/>
    <col min="7" max="16384" width="8.85546875" style="37"/>
  </cols>
  <sheetData>
    <row r="1" spans="1:6" s="28" customFormat="1">
      <c r="B1" s="75"/>
      <c r="C1" s="76"/>
      <c r="D1" s="77" t="s">
        <v>97</v>
      </c>
      <c r="E1" s="78"/>
      <c r="F1" s="79"/>
    </row>
    <row r="2" spans="1:6" s="28" customFormat="1">
      <c r="B2" s="75"/>
      <c r="C2" s="76"/>
      <c r="D2" s="80" t="s">
        <v>99</v>
      </c>
      <c r="E2" s="79"/>
      <c r="F2" s="79"/>
    </row>
    <row r="3" spans="1:6" s="28" customFormat="1" ht="14.45" customHeight="1">
      <c r="B3" s="81"/>
      <c r="C3" s="76"/>
      <c r="D3" s="80" t="s">
        <v>298</v>
      </c>
      <c r="E3" s="79"/>
      <c r="F3" s="79"/>
    </row>
    <row r="4" spans="1:6" s="28" customFormat="1" ht="12" customHeight="1">
      <c r="B4" s="81" t="s">
        <v>98</v>
      </c>
      <c r="C4" s="76"/>
      <c r="D4" s="79" t="s">
        <v>100</v>
      </c>
      <c r="E4" s="79"/>
      <c r="F4" s="79"/>
    </row>
    <row r="5" spans="1:6" s="28" customFormat="1" ht="16.149999999999999" customHeight="1">
      <c r="B5" s="82"/>
      <c r="C5" s="76"/>
      <c r="D5" s="126" t="s">
        <v>297</v>
      </c>
      <c r="E5" s="79"/>
      <c r="F5" s="79"/>
    </row>
    <row r="6" spans="1:6" s="28" customFormat="1" ht="18.600000000000001" customHeight="1">
      <c r="B6" s="75"/>
      <c r="C6" s="76"/>
      <c r="D6" s="79" t="s">
        <v>299</v>
      </c>
      <c r="E6" s="79"/>
      <c r="F6" s="79"/>
    </row>
    <row r="7" spans="1:6" s="28" customFormat="1" ht="1.1499999999999999" hidden="1" customHeight="1">
      <c r="A7" s="29"/>
      <c r="B7" s="29"/>
      <c r="C7" s="29"/>
      <c r="D7" s="29"/>
      <c r="E7" s="27"/>
      <c r="F7" s="29"/>
    </row>
    <row r="8" spans="1:6" s="28" customFormat="1" ht="12" hidden="1" customHeight="1">
      <c r="A8" s="29"/>
      <c r="B8" s="29"/>
      <c r="C8" s="29"/>
      <c r="D8" s="29"/>
      <c r="E8" s="29"/>
      <c r="F8" s="29"/>
    </row>
    <row r="9" spans="1:6" s="28" customFormat="1">
      <c r="B9" s="375" t="s">
        <v>261</v>
      </c>
      <c r="C9" s="375"/>
      <c r="D9" s="375"/>
      <c r="E9" s="375"/>
      <c r="F9" s="375"/>
    </row>
    <row r="10" spans="1:6">
      <c r="B10" s="378" t="s">
        <v>128</v>
      </c>
      <c r="C10" s="378" t="s">
        <v>126</v>
      </c>
      <c r="D10" s="377" t="s">
        <v>132</v>
      </c>
      <c r="E10" s="380" t="s">
        <v>72</v>
      </c>
      <c r="F10" s="381"/>
    </row>
    <row r="11" spans="1:6">
      <c r="B11" s="379"/>
      <c r="C11" s="379"/>
      <c r="D11" s="377"/>
      <c r="E11" s="102" t="s">
        <v>44</v>
      </c>
      <c r="F11" s="103" t="s">
        <v>45</v>
      </c>
    </row>
    <row r="12" spans="1:6">
      <c r="B12" s="103" t="s">
        <v>207</v>
      </c>
      <c r="C12" s="104"/>
      <c r="D12" s="105"/>
      <c r="E12" s="105"/>
      <c r="F12" s="105"/>
    </row>
    <row r="13" spans="1:6">
      <c r="B13" s="376" t="s">
        <v>208</v>
      </c>
      <c r="C13" s="356"/>
      <c r="D13" s="361">
        <v>490</v>
      </c>
      <c r="E13" s="364"/>
      <c r="F13" s="361">
        <f>D13*E13</f>
        <v>0</v>
      </c>
    </row>
    <row r="14" spans="1:6">
      <c r="B14" s="362"/>
      <c r="C14" s="357"/>
      <c r="D14" s="373"/>
      <c r="E14" s="365"/>
      <c r="F14" s="362"/>
    </row>
    <row r="15" spans="1:6">
      <c r="B15" s="362"/>
      <c r="C15" s="357"/>
      <c r="D15" s="373"/>
      <c r="E15" s="365"/>
      <c r="F15" s="362"/>
    </row>
    <row r="16" spans="1:6">
      <c r="B16" s="363"/>
      <c r="C16" s="357"/>
      <c r="D16" s="374"/>
      <c r="E16" s="366"/>
      <c r="F16" s="363"/>
    </row>
    <row r="17" spans="2:6">
      <c r="B17" s="376" t="s">
        <v>209</v>
      </c>
      <c r="C17" s="357"/>
      <c r="D17" s="361">
        <v>44</v>
      </c>
      <c r="E17" s="364"/>
      <c r="F17" s="361">
        <f>D17*E17</f>
        <v>0</v>
      </c>
    </row>
    <row r="18" spans="2:6">
      <c r="B18" s="362"/>
      <c r="C18" s="357"/>
      <c r="D18" s="373"/>
      <c r="E18" s="365"/>
      <c r="F18" s="362"/>
    </row>
    <row r="19" spans="2:6">
      <c r="B19" s="362"/>
      <c r="C19" s="357"/>
      <c r="D19" s="373"/>
      <c r="E19" s="365"/>
      <c r="F19" s="362"/>
    </row>
    <row r="20" spans="2:6">
      <c r="B20" s="363"/>
      <c r="C20" s="358"/>
      <c r="D20" s="374"/>
      <c r="E20" s="366"/>
      <c r="F20" s="363"/>
    </row>
    <row r="21" spans="2:6">
      <c r="B21" s="376" t="s">
        <v>254</v>
      </c>
      <c r="C21" s="356"/>
      <c r="D21" s="361">
        <v>10</v>
      </c>
      <c r="E21" s="364"/>
      <c r="F21" s="361">
        <f>D21*E21</f>
        <v>0</v>
      </c>
    </row>
    <row r="22" spans="2:6">
      <c r="B22" s="362"/>
      <c r="C22" s="357"/>
      <c r="D22" s="373"/>
      <c r="E22" s="365"/>
      <c r="F22" s="362"/>
    </row>
    <row r="23" spans="2:6">
      <c r="B23" s="362"/>
      <c r="C23" s="357"/>
      <c r="D23" s="373"/>
      <c r="E23" s="365"/>
      <c r="F23" s="362"/>
    </row>
    <row r="24" spans="2:6" ht="37.5" customHeight="1">
      <c r="B24" s="363"/>
      <c r="C24" s="358"/>
      <c r="D24" s="374"/>
      <c r="E24" s="366"/>
      <c r="F24" s="363"/>
    </row>
    <row r="25" spans="2:6">
      <c r="B25" s="103" t="s">
        <v>156</v>
      </c>
      <c r="C25" s="108"/>
      <c r="D25" s="109"/>
      <c r="E25" s="110"/>
      <c r="F25" s="111"/>
    </row>
    <row r="26" spans="2:6">
      <c r="B26" s="39" t="s">
        <v>157</v>
      </c>
      <c r="C26" s="367"/>
      <c r="D26" s="41">
        <v>538</v>
      </c>
      <c r="E26" s="51"/>
      <c r="F26" s="41">
        <f>D26*E26</f>
        <v>0</v>
      </c>
    </row>
    <row r="27" spans="2:6">
      <c r="B27" s="39"/>
      <c r="C27" s="368"/>
      <c r="D27" s="41"/>
      <c r="E27" s="51"/>
      <c r="F27" s="41">
        <f>D27*E27</f>
        <v>0</v>
      </c>
    </row>
    <row r="28" spans="2:6">
      <c r="B28" s="39" t="s">
        <v>286</v>
      </c>
      <c r="C28" s="369"/>
      <c r="D28" s="41">
        <v>538</v>
      </c>
      <c r="E28" s="51"/>
      <c r="F28" s="41">
        <f>D28*E28</f>
        <v>0</v>
      </c>
    </row>
    <row r="29" spans="2:6" hidden="1">
      <c r="B29" s="103" t="s">
        <v>158</v>
      </c>
      <c r="C29" s="104"/>
      <c r="D29" s="106"/>
      <c r="E29" s="107"/>
      <c r="F29" s="105"/>
    </row>
    <row r="30" spans="2:6" hidden="1">
      <c r="B30" s="112" t="s">
        <v>159</v>
      </c>
      <c r="C30" s="146"/>
      <c r="D30" s="41">
        <v>343</v>
      </c>
      <c r="E30" s="51"/>
      <c r="F30" s="41">
        <f>D30*E30</f>
        <v>0</v>
      </c>
    </row>
    <row r="31" spans="2:6" hidden="1">
      <c r="B31" s="112" t="s">
        <v>160</v>
      </c>
      <c r="C31" s="43"/>
      <c r="D31" s="41">
        <v>334</v>
      </c>
      <c r="E31" s="51"/>
      <c r="F31" s="41">
        <f t="shared" ref="F31:F52" si="0">D31*E31</f>
        <v>0</v>
      </c>
    </row>
    <row r="32" spans="2:6" hidden="1">
      <c r="B32" s="112" t="s">
        <v>161</v>
      </c>
      <c r="C32" s="43"/>
      <c r="D32" s="41">
        <v>343</v>
      </c>
      <c r="E32" s="51"/>
      <c r="F32" s="41">
        <f t="shared" si="0"/>
        <v>0</v>
      </c>
    </row>
    <row r="33" spans="2:6" hidden="1">
      <c r="B33" s="112" t="s">
        <v>162</v>
      </c>
      <c r="C33" s="43"/>
      <c r="D33" s="41">
        <v>334</v>
      </c>
      <c r="E33" s="51"/>
      <c r="F33" s="41">
        <f t="shared" si="0"/>
        <v>0</v>
      </c>
    </row>
    <row r="34" spans="2:6" hidden="1">
      <c r="B34" s="112" t="s">
        <v>163</v>
      </c>
      <c r="C34" s="43"/>
      <c r="D34" s="41">
        <v>334</v>
      </c>
      <c r="E34" s="51"/>
      <c r="F34" s="41">
        <f t="shared" si="0"/>
        <v>0</v>
      </c>
    </row>
    <row r="35" spans="2:6" hidden="1">
      <c r="B35" s="112" t="s">
        <v>164</v>
      </c>
      <c r="C35" s="43"/>
      <c r="D35" s="41">
        <v>334</v>
      </c>
      <c r="E35" s="51"/>
      <c r="F35" s="41">
        <f t="shared" si="0"/>
        <v>0</v>
      </c>
    </row>
    <row r="36" spans="2:6" hidden="1">
      <c r="B36" s="112" t="s">
        <v>165</v>
      </c>
      <c r="C36" s="43"/>
      <c r="D36" s="41">
        <v>334</v>
      </c>
      <c r="E36" s="51"/>
      <c r="F36" s="41">
        <f t="shared" si="0"/>
        <v>0</v>
      </c>
    </row>
    <row r="37" spans="2:6" hidden="1">
      <c r="B37" s="112" t="s">
        <v>166</v>
      </c>
      <c r="C37" s="43"/>
      <c r="D37" s="41">
        <v>334</v>
      </c>
      <c r="E37" s="51"/>
      <c r="F37" s="41">
        <f t="shared" si="0"/>
        <v>0</v>
      </c>
    </row>
    <row r="38" spans="2:6" hidden="1">
      <c r="B38" s="112" t="s">
        <v>167</v>
      </c>
      <c r="C38" s="43"/>
      <c r="D38" s="41">
        <v>334</v>
      </c>
      <c r="E38" s="51"/>
      <c r="F38" s="41">
        <f t="shared" si="0"/>
        <v>0</v>
      </c>
    </row>
    <row r="39" spans="2:6" hidden="1">
      <c r="B39" s="112" t="s">
        <v>168</v>
      </c>
      <c r="C39" s="43"/>
      <c r="D39" s="41">
        <v>334</v>
      </c>
      <c r="E39" s="51"/>
      <c r="F39" s="41">
        <f t="shared" si="0"/>
        <v>0</v>
      </c>
    </row>
    <row r="40" spans="2:6" hidden="1">
      <c r="B40" s="112" t="s">
        <v>169</v>
      </c>
      <c r="C40" s="43"/>
      <c r="D40" s="41">
        <v>343</v>
      </c>
      <c r="E40" s="51"/>
      <c r="F40" s="41">
        <f t="shared" si="0"/>
        <v>0</v>
      </c>
    </row>
    <row r="41" spans="2:6" hidden="1">
      <c r="B41" s="112" t="s">
        <v>270</v>
      </c>
      <c r="C41" s="43"/>
      <c r="D41" s="41">
        <v>369</v>
      </c>
      <c r="E41" s="51"/>
      <c r="F41" s="41">
        <f t="shared" si="0"/>
        <v>0</v>
      </c>
    </row>
    <row r="42" spans="2:6" hidden="1">
      <c r="B42" s="112" t="s">
        <v>271</v>
      </c>
      <c r="C42" s="43"/>
      <c r="D42" s="41">
        <v>343</v>
      </c>
      <c r="E42" s="51"/>
      <c r="F42" s="41">
        <f t="shared" si="0"/>
        <v>0</v>
      </c>
    </row>
    <row r="43" spans="2:6" hidden="1">
      <c r="B43" s="112" t="s">
        <v>272</v>
      </c>
      <c r="C43" s="43"/>
      <c r="D43" s="41">
        <v>369</v>
      </c>
      <c r="E43" s="51"/>
      <c r="F43" s="41">
        <f t="shared" si="0"/>
        <v>0</v>
      </c>
    </row>
    <row r="44" spans="2:6" hidden="1">
      <c r="B44" s="112" t="s">
        <v>287</v>
      </c>
      <c r="C44" s="43"/>
      <c r="D44" s="41">
        <v>369</v>
      </c>
      <c r="E44" s="51"/>
      <c r="F44" s="41">
        <f t="shared" si="0"/>
        <v>0</v>
      </c>
    </row>
    <row r="45" spans="2:6" hidden="1">
      <c r="B45" s="112" t="s">
        <v>288</v>
      </c>
      <c r="C45" s="43"/>
      <c r="D45" s="41">
        <v>369</v>
      </c>
      <c r="E45" s="51"/>
      <c r="F45" s="41">
        <f t="shared" si="0"/>
        <v>0</v>
      </c>
    </row>
    <row r="46" spans="2:6" hidden="1">
      <c r="B46" s="112" t="s">
        <v>289</v>
      </c>
      <c r="C46" s="43"/>
      <c r="D46" s="41">
        <v>369</v>
      </c>
      <c r="E46" s="51"/>
      <c r="F46" s="41">
        <f t="shared" si="0"/>
        <v>0</v>
      </c>
    </row>
    <row r="47" spans="2:6" hidden="1">
      <c r="B47" s="112" t="s">
        <v>290</v>
      </c>
      <c r="C47" s="43"/>
      <c r="D47" s="41">
        <v>343</v>
      </c>
      <c r="E47" s="51"/>
      <c r="F47" s="41">
        <f t="shared" si="0"/>
        <v>0</v>
      </c>
    </row>
    <row r="48" spans="2:6" hidden="1">
      <c r="B48" s="112" t="s">
        <v>291</v>
      </c>
      <c r="C48" s="43"/>
      <c r="D48" s="41">
        <v>304</v>
      </c>
      <c r="E48" s="51"/>
      <c r="F48" s="41">
        <f t="shared" si="0"/>
        <v>0</v>
      </c>
    </row>
    <row r="49" spans="2:6" hidden="1">
      <c r="B49" s="112" t="s">
        <v>292</v>
      </c>
      <c r="C49" s="43"/>
      <c r="D49" s="41">
        <v>318</v>
      </c>
      <c r="E49" s="51"/>
      <c r="F49" s="41">
        <f t="shared" si="0"/>
        <v>0</v>
      </c>
    </row>
    <row r="50" spans="2:6" hidden="1">
      <c r="B50" s="112" t="s">
        <v>293</v>
      </c>
      <c r="C50" s="43"/>
      <c r="D50" s="41">
        <v>334</v>
      </c>
      <c r="E50" s="51"/>
      <c r="F50" s="41">
        <f t="shared" si="0"/>
        <v>0</v>
      </c>
    </row>
    <row r="51" spans="2:6" hidden="1">
      <c r="B51" s="112" t="s">
        <v>294</v>
      </c>
      <c r="C51" s="43"/>
      <c r="D51" s="41">
        <v>304</v>
      </c>
      <c r="E51" s="51"/>
      <c r="F51" s="41">
        <f t="shared" si="0"/>
        <v>0</v>
      </c>
    </row>
    <row r="52" spans="2:6" hidden="1">
      <c r="B52" s="112" t="s">
        <v>170</v>
      </c>
      <c r="C52" s="131"/>
      <c r="D52" s="41">
        <v>343</v>
      </c>
      <c r="E52" s="51"/>
      <c r="F52" s="41">
        <f t="shared" si="0"/>
        <v>0</v>
      </c>
    </row>
    <row r="53" spans="2:6">
      <c r="B53" s="169" t="s">
        <v>171</v>
      </c>
      <c r="C53" s="108"/>
      <c r="D53" s="109"/>
      <c r="E53" s="110"/>
      <c r="F53" s="111"/>
    </row>
    <row r="54" spans="2:6" ht="15" customHeight="1">
      <c r="B54" s="112" t="s">
        <v>355</v>
      </c>
      <c r="C54" s="147"/>
      <c r="D54" s="57">
        <v>707</v>
      </c>
      <c r="E54" s="51"/>
      <c r="F54" s="41">
        <f>D54*E54</f>
        <v>0</v>
      </c>
    </row>
    <row r="55" spans="2:6">
      <c r="B55" s="168" t="s">
        <v>172</v>
      </c>
      <c r="C55" s="108"/>
      <c r="D55" s="109"/>
      <c r="E55" s="110"/>
      <c r="F55" s="111"/>
    </row>
    <row r="56" spans="2:6">
      <c r="B56" s="112" t="s">
        <v>351</v>
      </c>
      <c r="C56" s="147"/>
      <c r="D56" s="57">
        <v>697</v>
      </c>
      <c r="E56" s="51"/>
      <c r="F56" s="41">
        <f>D56*E56</f>
        <v>0</v>
      </c>
    </row>
    <row r="57" spans="2:6">
      <c r="B57" s="112" t="s">
        <v>173</v>
      </c>
      <c r="C57" s="357"/>
      <c r="D57" s="57">
        <v>697</v>
      </c>
      <c r="E57" s="51"/>
      <c r="F57" s="41">
        <f t="shared" ref="F57:F63" si="1">D57*E57</f>
        <v>0</v>
      </c>
    </row>
    <row r="58" spans="2:6">
      <c r="B58" s="112" t="s">
        <v>352</v>
      </c>
      <c r="C58" s="357"/>
      <c r="D58" s="57">
        <v>646</v>
      </c>
      <c r="E58" s="51"/>
      <c r="F58" s="41">
        <f t="shared" si="1"/>
        <v>0</v>
      </c>
    </row>
    <row r="59" spans="2:6">
      <c r="B59" s="112" t="s">
        <v>353</v>
      </c>
      <c r="C59" s="357"/>
      <c r="D59" s="57">
        <v>646</v>
      </c>
      <c r="E59" s="51"/>
      <c r="F59" s="41">
        <f t="shared" si="1"/>
        <v>0</v>
      </c>
    </row>
    <row r="60" spans="2:6">
      <c r="B60" s="112" t="s">
        <v>285</v>
      </c>
      <c r="C60" s="357"/>
      <c r="D60" s="57">
        <v>748</v>
      </c>
      <c r="E60" s="51"/>
      <c r="F60" s="41">
        <f t="shared" si="1"/>
        <v>0</v>
      </c>
    </row>
    <row r="61" spans="2:6">
      <c r="B61" s="112" t="s">
        <v>354</v>
      </c>
      <c r="C61" s="357"/>
      <c r="D61" s="57">
        <v>646</v>
      </c>
      <c r="E61" s="51"/>
      <c r="F61" s="41">
        <f>D61*E61</f>
        <v>0</v>
      </c>
    </row>
    <row r="62" spans="2:6">
      <c r="B62" s="112" t="s">
        <v>174</v>
      </c>
      <c r="C62" s="357"/>
      <c r="D62" s="57">
        <v>697</v>
      </c>
      <c r="E62" s="51"/>
      <c r="F62" s="41">
        <f t="shared" si="1"/>
        <v>0</v>
      </c>
    </row>
    <row r="63" spans="2:6">
      <c r="B63" s="112" t="s">
        <v>265</v>
      </c>
      <c r="C63" s="357"/>
      <c r="D63" s="57">
        <v>748</v>
      </c>
      <c r="E63" s="51"/>
      <c r="F63" s="41">
        <f t="shared" si="1"/>
        <v>0</v>
      </c>
    </row>
    <row r="64" spans="2:6">
      <c r="B64" s="103" t="s">
        <v>175</v>
      </c>
      <c r="C64" s="108"/>
      <c r="D64" s="109"/>
      <c r="E64" s="110"/>
      <c r="F64" s="111"/>
    </row>
    <row r="65" spans="2:6" ht="75" customHeight="1">
      <c r="B65" s="39" t="s">
        <v>356</v>
      </c>
      <c r="C65" s="158"/>
      <c r="D65" s="41">
        <v>586</v>
      </c>
      <c r="E65" s="51"/>
      <c r="F65" s="41">
        <f t="shared" ref="F65:F71" si="2">D65*E65</f>
        <v>0</v>
      </c>
    </row>
    <row r="66" spans="2:6" ht="46.9" customHeight="1">
      <c r="B66" s="39" t="s">
        <v>219</v>
      </c>
      <c r="C66" s="44"/>
      <c r="D66" s="41">
        <v>828</v>
      </c>
      <c r="E66" s="51"/>
      <c r="F66" s="41">
        <f t="shared" si="2"/>
        <v>0</v>
      </c>
    </row>
    <row r="67" spans="2:6" ht="46.9" customHeight="1">
      <c r="B67" s="39" t="s">
        <v>176</v>
      </c>
      <c r="C67" s="44"/>
      <c r="D67" s="41">
        <v>355</v>
      </c>
      <c r="E67" s="51"/>
      <c r="F67" s="41">
        <f>D67*E67</f>
        <v>0</v>
      </c>
    </row>
    <row r="68" spans="2:6" ht="48" customHeight="1">
      <c r="B68" s="39" t="s">
        <v>177</v>
      </c>
      <c r="C68" s="43"/>
      <c r="D68" s="41">
        <v>1014</v>
      </c>
      <c r="E68" s="51"/>
      <c r="F68" s="41">
        <f t="shared" si="2"/>
        <v>0</v>
      </c>
    </row>
    <row r="69" spans="2:6" ht="72" customHeight="1">
      <c r="B69" s="39" t="s">
        <v>241</v>
      </c>
      <c r="C69" s="44"/>
      <c r="D69" s="41">
        <v>1098</v>
      </c>
      <c r="E69" s="51"/>
      <c r="F69" s="41">
        <f t="shared" si="2"/>
        <v>0</v>
      </c>
    </row>
    <row r="70" spans="2:6" ht="74.25" customHeight="1">
      <c r="B70" s="39" t="s">
        <v>242</v>
      </c>
      <c r="C70" s="131"/>
      <c r="D70" s="41">
        <v>1098</v>
      </c>
      <c r="E70" s="51"/>
      <c r="F70" s="41">
        <f t="shared" si="2"/>
        <v>0</v>
      </c>
    </row>
    <row r="71" spans="2:6" ht="53.45" customHeight="1">
      <c r="B71" s="39" t="s">
        <v>295</v>
      </c>
      <c r="C71" s="44"/>
      <c r="D71" s="41">
        <v>700</v>
      </c>
      <c r="E71" s="51"/>
      <c r="F71" s="41">
        <f t="shared" si="2"/>
        <v>0</v>
      </c>
    </row>
    <row r="72" spans="2:6" ht="60" customHeight="1">
      <c r="B72" s="39" t="s">
        <v>243</v>
      </c>
      <c r="C72" s="43"/>
      <c r="D72" s="41">
        <v>1200</v>
      </c>
      <c r="E72" s="51"/>
      <c r="F72" s="41">
        <f>D72*E72</f>
        <v>0</v>
      </c>
    </row>
    <row r="73" spans="2:6">
      <c r="B73" s="103" t="s">
        <v>178</v>
      </c>
      <c r="C73" s="108"/>
      <c r="D73" s="109"/>
      <c r="E73" s="110"/>
      <c r="F73" s="111"/>
    </row>
    <row r="74" spans="2:6" ht="62.25" customHeight="1">
      <c r="B74" s="39" t="s">
        <v>296</v>
      </c>
      <c r="C74" s="128"/>
      <c r="D74" s="41">
        <v>1700</v>
      </c>
      <c r="E74" s="51"/>
      <c r="F74" s="41">
        <f>D74*E74</f>
        <v>0</v>
      </c>
    </row>
    <row r="75" spans="2:6" ht="33.75" customHeight="1">
      <c r="B75" s="129" t="s">
        <v>361</v>
      </c>
      <c r="C75" s="128"/>
      <c r="D75" s="130">
        <v>1570</v>
      </c>
      <c r="E75" s="51"/>
      <c r="F75" s="41">
        <f>D75*E75</f>
        <v>0</v>
      </c>
    </row>
    <row r="76" spans="2:6" ht="45.75" customHeight="1">
      <c r="B76" s="129" t="s">
        <v>179</v>
      </c>
      <c r="C76" s="170"/>
      <c r="D76" s="130">
        <v>406</v>
      </c>
      <c r="E76" s="51"/>
      <c r="F76" s="41">
        <f>D76*E76</f>
        <v>0</v>
      </c>
    </row>
    <row r="77" spans="2:6" ht="68.25" customHeight="1">
      <c r="B77" s="39" t="s">
        <v>180</v>
      </c>
      <c r="C77" s="128"/>
      <c r="D77" s="41">
        <v>1570</v>
      </c>
      <c r="E77" s="51"/>
      <c r="F77" s="41">
        <f>D77*E77</f>
        <v>0</v>
      </c>
    </row>
    <row r="78" spans="2:6" ht="54.75" customHeight="1">
      <c r="B78" s="39" t="s">
        <v>320</v>
      </c>
      <c r="C78" s="128"/>
      <c r="D78" s="41">
        <v>630</v>
      </c>
      <c r="E78" s="51"/>
      <c r="F78" s="41">
        <f>D78*E78</f>
        <v>0</v>
      </c>
    </row>
    <row r="79" spans="2:6" ht="16.5" thickBot="1">
      <c r="B79" s="159" t="s">
        <v>181</v>
      </c>
      <c r="C79" s="108"/>
      <c r="D79" s="109"/>
      <c r="E79" s="110"/>
      <c r="F79" s="111"/>
    </row>
    <row r="80" spans="2:6">
      <c r="B80" s="54" t="s">
        <v>200</v>
      </c>
      <c r="C80" s="370"/>
      <c r="D80" s="41">
        <v>77</v>
      </c>
      <c r="E80" s="51"/>
      <c r="F80" s="41">
        <f>D80*E80</f>
        <v>0</v>
      </c>
    </row>
    <row r="81" spans="2:6" ht="16.5" thickBot="1">
      <c r="B81" s="55" t="s">
        <v>182</v>
      </c>
      <c r="C81" s="371"/>
      <c r="D81" s="41">
        <v>64</v>
      </c>
      <c r="E81" s="51"/>
      <c r="F81" s="41">
        <f>D81*E81</f>
        <v>0</v>
      </c>
    </row>
    <row r="82" spans="2:6">
      <c r="B82" s="54" t="s">
        <v>198</v>
      </c>
      <c r="C82" s="371"/>
      <c r="D82" s="41">
        <v>83</v>
      </c>
      <c r="E82" s="51"/>
      <c r="F82" s="41">
        <f>D82*E82</f>
        <v>0</v>
      </c>
    </row>
    <row r="83" spans="2:6" ht="16.5" thickBot="1">
      <c r="B83" s="55" t="s">
        <v>183</v>
      </c>
      <c r="C83" s="371"/>
      <c r="D83" s="41">
        <v>79</v>
      </c>
      <c r="E83" s="51"/>
      <c r="F83" s="41">
        <f>D83*E83</f>
        <v>0</v>
      </c>
    </row>
    <row r="84" spans="2:6">
      <c r="B84" s="54" t="s">
        <v>199</v>
      </c>
      <c r="C84" s="371"/>
      <c r="D84" s="41">
        <v>118</v>
      </c>
      <c r="E84" s="51"/>
      <c r="F84" s="41">
        <f t="shared" ref="F84:F109" si="3">D84*E84</f>
        <v>0</v>
      </c>
    </row>
    <row r="85" spans="2:6" ht="16.5" thickBot="1">
      <c r="B85" s="55" t="s">
        <v>184</v>
      </c>
      <c r="C85" s="372"/>
      <c r="D85" s="41">
        <v>99</v>
      </c>
      <c r="E85" s="51"/>
      <c r="F85" s="41">
        <f t="shared" si="3"/>
        <v>0</v>
      </c>
    </row>
    <row r="86" spans="2:6">
      <c r="B86" s="54" t="s">
        <v>203</v>
      </c>
      <c r="C86" s="370"/>
      <c r="D86" s="41">
        <v>62</v>
      </c>
      <c r="E86" s="51"/>
      <c r="F86" s="41">
        <f>D86*E86</f>
        <v>0</v>
      </c>
    </row>
    <row r="87" spans="2:6" ht="16.5" thickBot="1">
      <c r="B87" s="55" t="s">
        <v>185</v>
      </c>
      <c r="C87" s="371"/>
      <c r="D87" s="41">
        <v>55</v>
      </c>
      <c r="E87" s="51"/>
      <c r="F87" s="41">
        <f>D87*E87</f>
        <v>0</v>
      </c>
    </row>
    <row r="88" spans="2:6">
      <c r="B88" s="54" t="s">
        <v>201</v>
      </c>
      <c r="C88" s="371"/>
      <c r="D88" s="41">
        <v>108</v>
      </c>
      <c r="E88" s="51"/>
      <c r="F88" s="41">
        <f t="shared" si="3"/>
        <v>0</v>
      </c>
    </row>
    <row r="89" spans="2:6" ht="16.5" thickBot="1">
      <c r="B89" s="55" t="s">
        <v>186</v>
      </c>
      <c r="C89" s="371"/>
      <c r="D89" s="41">
        <v>70</v>
      </c>
      <c r="E89" s="51"/>
      <c r="F89" s="41">
        <f>D89*E89</f>
        <v>0</v>
      </c>
    </row>
    <row r="90" spans="2:6">
      <c r="B90" s="54" t="s">
        <v>202</v>
      </c>
      <c r="C90" s="371"/>
      <c r="D90" s="41">
        <v>256</v>
      </c>
      <c r="E90" s="51"/>
      <c r="F90" s="41">
        <f t="shared" si="3"/>
        <v>0</v>
      </c>
    </row>
    <row r="91" spans="2:6" ht="16.5" thickBot="1">
      <c r="B91" s="55" t="s">
        <v>187</v>
      </c>
      <c r="C91" s="372"/>
      <c r="D91" s="41">
        <v>84</v>
      </c>
      <c r="E91" s="51"/>
      <c r="F91" s="41">
        <f t="shared" si="3"/>
        <v>0</v>
      </c>
    </row>
    <row r="92" spans="2:6" ht="57" customHeight="1">
      <c r="B92" s="154" t="s">
        <v>284</v>
      </c>
      <c r="C92" s="56"/>
      <c r="D92" s="57">
        <v>102</v>
      </c>
      <c r="E92" s="58"/>
      <c r="F92" s="57">
        <f>D92*E92</f>
        <v>0</v>
      </c>
    </row>
    <row r="93" spans="2:6" ht="44.45" customHeight="1">
      <c r="B93" s="155" t="s">
        <v>283</v>
      </c>
      <c r="C93" s="160"/>
      <c r="D93" s="41">
        <v>150</v>
      </c>
      <c r="E93" s="51"/>
      <c r="F93" s="41">
        <f t="shared" si="3"/>
        <v>0</v>
      </c>
    </row>
    <row r="94" spans="2:6" ht="54" customHeight="1">
      <c r="B94" s="154" t="s">
        <v>282</v>
      </c>
      <c r="C94" s="160"/>
      <c r="D94" s="41">
        <v>190</v>
      </c>
      <c r="E94" s="51"/>
      <c r="F94" s="41">
        <f t="shared" si="3"/>
        <v>0</v>
      </c>
    </row>
    <row r="95" spans="2:6" ht="43.9" customHeight="1">
      <c r="B95" s="154" t="s">
        <v>490</v>
      </c>
      <c r="C95" s="160"/>
      <c r="D95" s="41">
        <v>188</v>
      </c>
      <c r="E95" s="51"/>
      <c r="F95" s="41">
        <f t="shared" si="3"/>
        <v>0</v>
      </c>
    </row>
    <row r="96" spans="2:6">
      <c r="B96" s="39" t="s">
        <v>188</v>
      </c>
      <c r="C96" s="160"/>
      <c r="D96" s="41">
        <v>480</v>
      </c>
      <c r="E96" s="51"/>
      <c r="F96" s="41">
        <f t="shared" si="3"/>
        <v>0</v>
      </c>
    </row>
    <row r="97" spans="2:6">
      <c r="B97" s="39" t="s">
        <v>189</v>
      </c>
      <c r="C97" s="356"/>
      <c r="D97" s="41">
        <v>97</v>
      </c>
      <c r="E97" s="51"/>
      <c r="F97" s="41">
        <f t="shared" si="3"/>
        <v>0</v>
      </c>
    </row>
    <row r="98" spans="2:6">
      <c r="B98" s="39" t="s">
        <v>190</v>
      </c>
      <c r="C98" s="357"/>
      <c r="D98" s="41">
        <v>97</v>
      </c>
      <c r="E98" s="51"/>
      <c r="F98" s="41">
        <f t="shared" si="3"/>
        <v>0</v>
      </c>
    </row>
    <row r="99" spans="2:6">
      <c r="B99" s="39" t="s">
        <v>191</v>
      </c>
      <c r="C99" s="357"/>
      <c r="D99" s="41">
        <v>97</v>
      </c>
      <c r="E99" s="51"/>
      <c r="F99" s="41">
        <f t="shared" si="3"/>
        <v>0</v>
      </c>
    </row>
    <row r="100" spans="2:6">
      <c r="B100" s="39" t="s">
        <v>192</v>
      </c>
      <c r="C100" s="357"/>
      <c r="D100" s="41">
        <v>97</v>
      </c>
      <c r="E100" s="51"/>
      <c r="F100" s="41">
        <f t="shared" si="3"/>
        <v>0</v>
      </c>
    </row>
    <row r="101" spans="2:6">
      <c r="B101" s="39" t="s">
        <v>193</v>
      </c>
      <c r="C101" s="357"/>
      <c r="D101" s="41">
        <v>97</v>
      </c>
      <c r="E101" s="51"/>
      <c r="F101" s="41">
        <f t="shared" si="3"/>
        <v>0</v>
      </c>
    </row>
    <row r="102" spans="2:6">
      <c r="B102" s="39" t="s">
        <v>194</v>
      </c>
      <c r="C102" s="358"/>
      <c r="D102" s="41">
        <v>97</v>
      </c>
      <c r="E102" s="51"/>
      <c r="F102" s="41">
        <f t="shared" si="3"/>
        <v>0</v>
      </c>
    </row>
    <row r="103" spans="2:6" ht="62.25" customHeight="1">
      <c r="B103" s="39" t="s">
        <v>195</v>
      </c>
      <c r="C103" s="158"/>
      <c r="D103" s="57">
        <v>774</v>
      </c>
      <c r="E103" s="51"/>
      <c r="F103" s="41">
        <f t="shared" si="3"/>
        <v>0</v>
      </c>
    </row>
    <row r="104" spans="2:6" ht="74.45" customHeight="1">
      <c r="B104" s="39" t="s">
        <v>196</v>
      </c>
      <c r="C104" s="40"/>
      <c r="D104" s="41">
        <v>2300</v>
      </c>
      <c r="E104" s="51"/>
      <c r="F104" s="41">
        <f t="shared" si="3"/>
        <v>0</v>
      </c>
    </row>
    <row r="105" spans="2:6">
      <c r="B105" s="39" t="s">
        <v>357</v>
      </c>
      <c r="C105" s="356"/>
      <c r="D105" s="41">
        <v>493</v>
      </c>
      <c r="E105" s="51"/>
      <c r="F105" s="41">
        <f t="shared" si="3"/>
        <v>0</v>
      </c>
    </row>
    <row r="106" spans="2:6">
      <c r="B106" s="39" t="s">
        <v>358</v>
      </c>
      <c r="C106" s="357"/>
      <c r="D106" s="41">
        <v>910</v>
      </c>
      <c r="E106" s="51"/>
      <c r="F106" s="41">
        <f t="shared" si="3"/>
        <v>0</v>
      </c>
    </row>
    <row r="107" spans="2:6">
      <c r="B107" s="39" t="s">
        <v>359</v>
      </c>
      <c r="C107" s="357"/>
      <c r="D107" s="41">
        <v>1267</v>
      </c>
      <c r="E107" s="51"/>
      <c r="F107" s="41">
        <f t="shared" si="3"/>
        <v>0</v>
      </c>
    </row>
    <row r="108" spans="2:6">
      <c r="B108" s="39" t="s">
        <v>360</v>
      </c>
      <c r="C108" s="358"/>
      <c r="D108" s="41">
        <v>1500</v>
      </c>
      <c r="E108" s="51"/>
      <c r="F108" s="41">
        <f t="shared" si="3"/>
        <v>0</v>
      </c>
    </row>
    <row r="109" spans="2:6" ht="51" customHeight="1">
      <c r="B109" s="39" t="s">
        <v>197</v>
      </c>
      <c r="C109" s="160"/>
      <c r="D109" s="41">
        <v>375</v>
      </c>
      <c r="E109" s="51"/>
      <c r="F109" s="41">
        <f t="shared" si="3"/>
        <v>0</v>
      </c>
    </row>
    <row r="110" spans="2:6" ht="85.15" customHeight="1">
      <c r="B110" s="39" t="s">
        <v>223</v>
      </c>
      <c r="C110" s="160"/>
      <c r="D110" s="41">
        <v>413</v>
      </c>
      <c r="E110" s="51"/>
      <c r="F110" s="41">
        <f>D110*E110</f>
        <v>0</v>
      </c>
    </row>
    <row r="111" spans="2:6">
      <c r="B111" s="103" t="s">
        <v>238</v>
      </c>
      <c r="C111" s="108"/>
      <c r="D111" s="109"/>
      <c r="E111" s="110"/>
      <c r="F111" s="111"/>
    </row>
    <row r="112" spans="2:6" ht="29.45" customHeight="1">
      <c r="B112" s="39" t="s">
        <v>204</v>
      </c>
      <c r="C112" s="160"/>
      <c r="D112" s="41">
        <v>250</v>
      </c>
      <c r="E112" s="51"/>
      <c r="F112" s="41">
        <f>D112*E112</f>
        <v>0</v>
      </c>
    </row>
    <row r="113" spans="2:6">
      <c r="B113" s="103" t="s">
        <v>206</v>
      </c>
      <c r="C113" s="108"/>
      <c r="D113" s="109"/>
      <c r="E113" s="110"/>
      <c r="F113" s="111"/>
    </row>
    <row r="114" spans="2:6" ht="31.15" customHeight="1">
      <c r="B114" s="39" t="s">
        <v>205</v>
      </c>
      <c r="C114" s="359"/>
      <c r="D114" s="41">
        <v>7</v>
      </c>
      <c r="E114" s="51"/>
      <c r="F114" s="41">
        <f>E114*D114</f>
        <v>0</v>
      </c>
    </row>
    <row r="115" spans="2:6" ht="31.15" customHeight="1">
      <c r="B115" s="39" t="s">
        <v>211</v>
      </c>
      <c r="C115" s="360"/>
      <c r="D115" s="41">
        <v>7</v>
      </c>
      <c r="E115" s="51"/>
      <c r="F115" s="41">
        <f>E115*D115</f>
        <v>0</v>
      </c>
    </row>
    <row r="116" spans="2:6">
      <c r="B116" s="103" t="s">
        <v>217</v>
      </c>
      <c r="C116" s="108"/>
      <c r="D116" s="109"/>
      <c r="E116" s="110"/>
      <c r="F116" s="111"/>
    </row>
    <row r="117" spans="2:6" ht="31.15" customHeight="1">
      <c r="B117" s="39" t="s">
        <v>214</v>
      </c>
      <c r="C117" s="49"/>
      <c r="D117" s="41">
        <v>7</v>
      </c>
      <c r="E117" s="51"/>
      <c r="F117" s="41">
        <f>E117*D117</f>
        <v>0</v>
      </c>
    </row>
    <row r="118" spans="2:6" ht="31.15" customHeight="1">
      <c r="B118" s="39" t="s">
        <v>215</v>
      </c>
      <c r="C118" s="50"/>
      <c r="D118" s="41">
        <v>4</v>
      </c>
      <c r="E118" s="51"/>
      <c r="F118" s="41">
        <f>E118*D118</f>
        <v>0</v>
      </c>
    </row>
    <row r="119" spans="2:6" ht="31.15" customHeight="1">
      <c r="B119" s="39" t="s">
        <v>218</v>
      </c>
      <c r="C119" s="50"/>
      <c r="D119" s="41">
        <v>2</v>
      </c>
      <c r="E119" s="51"/>
      <c r="F119" s="41">
        <f>E119*D119</f>
        <v>0</v>
      </c>
    </row>
    <row r="120" spans="2:6" ht="30.6" customHeight="1">
      <c r="B120" s="39" t="s">
        <v>216</v>
      </c>
      <c r="C120" s="160"/>
      <c r="D120" s="41">
        <v>0</v>
      </c>
      <c r="E120" s="51"/>
      <c r="F120" s="41">
        <f>E120*D120</f>
        <v>0</v>
      </c>
    </row>
    <row r="121" spans="2:6">
      <c r="D121" s="38" t="s">
        <v>210</v>
      </c>
      <c r="E121" s="52">
        <f>SUM(E14:E120)</f>
        <v>0</v>
      </c>
      <c r="F121" s="42">
        <f>SUM(F14:F120)</f>
        <v>0</v>
      </c>
    </row>
  </sheetData>
  <mergeCells count="26">
    <mergeCell ref="B9:F9"/>
    <mergeCell ref="C57:C63"/>
    <mergeCell ref="B13:B16"/>
    <mergeCell ref="B17:B20"/>
    <mergeCell ref="C13:C20"/>
    <mergeCell ref="D10:D11"/>
    <mergeCell ref="B10:B11"/>
    <mergeCell ref="E10:F10"/>
    <mergeCell ref="E13:E16"/>
    <mergeCell ref="F13:F16"/>
    <mergeCell ref="E17:E20"/>
    <mergeCell ref="D21:D24"/>
    <mergeCell ref="B21:B24"/>
    <mergeCell ref="C10:C11"/>
    <mergeCell ref="D13:D16"/>
    <mergeCell ref="C97:C102"/>
    <mergeCell ref="C105:C108"/>
    <mergeCell ref="C114:C115"/>
    <mergeCell ref="F17:F20"/>
    <mergeCell ref="E21:E24"/>
    <mergeCell ref="F21:F24"/>
    <mergeCell ref="C26:C28"/>
    <mergeCell ref="C21:C24"/>
    <mergeCell ref="C86:C91"/>
    <mergeCell ref="C80:C85"/>
    <mergeCell ref="D17:D20"/>
  </mergeCells>
  <phoneticPr fontId="0" type="noConversion"/>
  <hyperlinks>
    <hyperlink ref="D1" r:id="rId1"/>
    <hyperlink ref="D5" r:id="rId2"/>
  </hyperlinks>
  <pageMargins left="0.17" right="0.17" top="0.75" bottom="0.75" header="0.3" footer="0.3"/>
  <pageSetup paperSize="9" scale="7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B2:B34"/>
  <sheetViews>
    <sheetView workbookViewId="0">
      <selection activeCell="B3" sqref="B3"/>
    </sheetView>
  </sheetViews>
  <sheetFormatPr defaultRowHeight="15"/>
  <sheetData>
    <row r="2" spans="2:2" ht="15.75">
      <c r="B2" s="246" t="s">
        <v>454</v>
      </c>
    </row>
    <row r="3" spans="2:2">
      <c r="B3" s="247" t="s">
        <v>504</v>
      </c>
    </row>
    <row r="4" spans="2:2">
      <c r="B4" s="247" t="s">
        <v>476</v>
      </c>
    </row>
    <row r="5" spans="2:2">
      <c r="B5" s="247" t="s">
        <v>477</v>
      </c>
    </row>
    <row r="6" spans="2:2">
      <c r="B6" s="247" t="s">
        <v>473</v>
      </c>
    </row>
    <row r="7" spans="2:2">
      <c r="B7" s="247" t="s">
        <v>455</v>
      </c>
    </row>
    <row r="8" spans="2:2">
      <c r="B8" s="247" t="s">
        <v>456</v>
      </c>
    </row>
    <row r="9" spans="2:2">
      <c r="B9" s="247" t="s">
        <v>474</v>
      </c>
    </row>
    <row r="10" spans="2:2">
      <c r="B10" s="247" t="s">
        <v>457</v>
      </c>
    </row>
    <row r="11" spans="2:2">
      <c r="B11" s="247"/>
    </row>
    <row r="12" spans="2:2">
      <c r="B12" s="247" t="s">
        <v>475</v>
      </c>
    </row>
    <row r="13" spans="2:2">
      <c r="B13" s="247"/>
    </row>
    <row r="14" spans="2:2">
      <c r="B14" s="247" t="s">
        <v>458</v>
      </c>
    </row>
    <row r="15" spans="2:2">
      <c r="B15" s="247"/>
    </row>
    <row r="16" spans="2:2">
      <c r="B16" s="247" t="s">
        <v>459</v>
      </c>
    </row>
    <row r="17" spans="2:2">
      <c r="B17" s="247"/>
    </row>
    <row r="18" spans="2:2" ht="15.75">
      <c r="B18" s="248" t="s">
        <v>460</v>
      </c>
    </row>
    <row r="19" spans="2:2">
      <c r="B19" s="247" t="s">
        <v>461</v>
      </c>
    </row>
    <row r="20" spans="2:2">
      <c r="B20" s="247" t="s">
        <v>462</v>
      </c>
    </row>
    <row r="21" spans="2:2">
      <c r="B21" s="247" t="s">
        <v>463</v>
      </c>
    </row>
    <row r="22" spans="2:2">
      <c r="B22" s="247" t="s">
        <v>464</v>
      </c>
    </row>
    <row r="23" spans="2:2">
      <c r="B23" s="247" t="s">
        <v>465</v>
      </c>
    </row>
    <row r="24" spans="2:2">
      <c r="B24" s="247" t="s">
        <v>466</v>
      </c>
    </row>
    <row r="25" spans="2:2">
      <c r="B25" s="247"/>
    </row>
    <row r="26" spans="2:2" ht="15.75">
      <c r="B26" s="248" t="s">
        <v>467</v>
      </c>
    </row>
    <row r="27" spans="2:2">
      <c r="B27" s="247" t="s">
        <v>463</v>
      </c>
    </row>
    <row r="28" spans="2:2">
      <c r="B28" s="247" t="s">
        <v>468</v>
      </c>
    </row>
    <row r="29" spans="2:2">
      <c r="B29" s="247" t="s">
        <v>469</v>
      </c>
    </row>
    <row r="30" spans="2:2">
      <c r="B30" s="247" t="s">
        <v>466</v>
      </c>
    </row>
    <row r="31" spans="2:2">
      <c r="B31" s="247"/>
    </row>
    <row r="32" spans="2:2" ht="15.75">
      <c r="B32" s="246" t="s">
        <v>470</v>
      </c>
    </row>
    <row r="33" spans="2:2">
      <c r="B33" s="247" t="s">
        <v>471</v>
      </c>
    </row>
    <row r="34" spans="2:2">
      <c r="B34" s="247" t="s">
        <v>472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Плант.1кг и 0,5кг</vt:lpstr>
      <vt:lpstr>Аром.1кг и 0,5 кг</vt:lpstr>
      <vt:lpstr> Уп-200 гр </vt:lpstr>
      <vt:lpstr>Дрип,Саше,Чапуты,VFR,капсулы</vt:lpstr>
      <vt:lpstr>Кофе в тубе</vt:lpstr>
      <vt:lpstr>Подарки</vt:lpstr>
      <vt:lpstr>Сопутка</vt:lpstr>
      <vt:lpstr>Условия раб.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Evgen</cp:lastModifiedBy>
  <cp:lastPrinted>2023-01-12T10:30:04Z</cp:lastPrinted>
  <dcterms:created xsi:type="dcterms:W3CDTF">2010-02-18T08:21:05Z</dcterms:created>
  <dcterms:modified xsi:type="dcterms:W3CDTF">2024-03-20T10:10:19Z</dcterms:modified>
</cp:coreProperties>
</file>