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72.16.10.254\Koffe\Documents\All\прайсы\"/>
    </mc:Choice>
  </mc:AlternateContent>
  <xr:revisionPtr revIDLastSave="0" documentId="13_ncr:1_{D6C0880D-2221-4A7F-B419-F553C4DD95CA}" xr6:coauthVersionLast="47" xr6:coauthVersionMax="47" xr10:uidLastSave="{00000000-0000-0000-0000-000000000000}"/>
  <bookViews>
    <workbookView xWindow="-120" yWindow="-120" windowWidth="29040" windowHeight="15990" tabRatio="813" activeTab="3" xr2:uid="{00000000-000D-0000-FFFF-FFFF00000000}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81029"/>
</workbook>
</file>

<file path=xl/calcChain.xml><?xml version="1.0" encoding="utf-8"?>
<calcChain xmlns="http://schemas.openxmlformats.org/spreadsheetml/2006/main">
  <c r="I51" i="24" l="1"/>
  <c r="E74" i="4" l="1"/>
  <c r="E75" i="4"/>
  <c r="E76" i="4"/>
  <c r="E25" i="4"/>
  <c r="E26" i="4"/>
  <c r="E27" i="4"/>
  <c r="E28" i="4"/>
  <c r="E29" i="4"/>
  <c r="E30" i="4"/>
  <c r="E31" i="4"/>
  <c r="E32" i="4"/>
  <c r="E24" i="4"/>
  <c r="F96" i="8" l="1"/>
  <c r="F57" i="8"/>
  <c r="F85" i="8"/>
  <c r="F84" i="8"/>
  <c r="F66" i="8"/>
  <c r="F69" i="8"/>
  <c r="F70" i="8"/>
  <c r="F93" i="8"/>
  <c r="F94" i="8"/>
  <c r="F95" i="8"/>
  <c r="H61" i="24"/>
  <c r="I60" i="24"/>
  <c r="H21" i="24"/>
  <c r="D20" i="24" s="1"/>
  <c r="E47" i="4"/>
  <c r="I50" i="24"/>
  <c r="I52" i="24"/>
  <c r="I53" i="24"/>
  <c r="I54" i="24"/>
  <c r="I55" i="24"/>
  <c r="I56" i="24"/>
  <c r="I57" i="24"/>
  <c r="I58" i="24"/>
  <c r="I59" i="24"/>
  <c r="D18" i="24" l="1"/>
  <c r="D19" i="24"/>
  <c r="I19" i="24" s="1"/>
  <c r="D17" i="24"/>
  <c r="D16" i="24"/>
  <c r="D15" i="24"/>
  <c r="D14" i="24"/>
  <c r="D13" i="24"/>
  <c r="D12" i="24"/>
  <c r="I20" i="24"/>
  <c r="H32" i="24"/>
  <c r="D31" i="24" l="1"/>
  <c r="I31" i="24" s="1"/>
  <c r="D30" i="24"/>
  <c r="D29" i="24"/>
  <c r="D28" i="24"/>
  <c r="D27" i="24"/>
  <c r="I29" i="24"/>
  <c r="I27" i="24"/>
  <c r="I30" i="24"/>
  <c r="I28" i="24"/>
  <c r="I32" i="24" l="1"/>
  <c r="L24" i="5"/>
  <c r="H66" i="24"/>
  <c r="H68" i="24"/>
  <c r="L23" i="5"/>
  <c r="K25" i="5"/>
  <c r="G170" i="6"/>
  <c r="G171" i="6"/>
  <c r="G173" i="6"/>
  <c r="G174" i="6"/>
  <c r="G175" i="6"/>
  <c r="G176" i="6"/>
  <c r="G177" i="6"/>
  <c r="G178" i="6"/>
  <c r="G179" i="6"/>
  <c r="G180" i="6"/>
  <c r="G181" i="6"/>
  <c r="G182" i="6"/>
  <c r="G185" i="6"/>
  <c r="G186" i="6"/>
  <c r="G187" i="6"/>
  <c r="G188" i="6"/>
  <c r="G189" i="6"/>
  <c r="G190" i="6"/>
  <c r="G192" i="6"/>
  <c r="G193" i="6"/>
  <c r="G194" i="6"/>
  <c r="G195" i="6"/>
  <c r="G196" i="6"/>
  <c r="G197" i="6"/>
  <c r="G198" i="6"/>
  <c r="G199" i="6"/>
  <c r="G200" i="6"/>
  <c r="G201" i="6"/>
  <c r="G202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6" i="6"/>
  <c r="G237" i="6"/>
  <c r="G238" i="6"/>
  <c r="G239" i="6"/>
  <c r="G240" i="6"/>
  <c r="G241" i="6"/>
  <c r="G242" i="6"/>
  <c r="G93" i="6"/>
  <c r="G94" i="6"/>
  <c r="G96" i="6"/>
  <c r="G97" i="6"/>
  <c r="G98" i="6"/>
  <c r="G99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5" i="6"/>
  <c r="G146" i="6"/>
  <c r="G148" i="6"/>
  <c r="G149" i="6"/>
  <c r="G151" i="6"/>
  <c r="G152" i="6"/>
  <c r="G153" i="6"/>
  <c r="G154" i="6"/>
  <c r="G155" i="6"/>
  <c r="G156" i="6"/>
  <c r="G157" i="6"/>
  <c r="G158" i="6"/>
  <c r="G159" i="6"/>
  <c r="G160" i="6"/>
  <c r="G88" i="6"/>
  <c r="G89" i="6"/>
  <c r="G90" i="6"/>
  <c r="G91" i="6"/>
  <c r="G92" i="6"/>
  <c r="G87" i="6"/>
  <c r="G100" i="6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15" i="13"/>
  <c r="K89" i="13"/>
  <c r="J89" i="13"/>
  <c r="I89" i="13"/>
  <c r="H89" i="13"/>
  <c r="G89" i="13"/>
  <c r="F89" i="13"/>
  <c r="E89" i="13"/>
  <c r="D89" i="13"/>
  <c r="E45" i="4"/>
  <c r="H45" i="4" s="1"/>
  <c r="H46" i="4"/>
  <c r="H47" i="4"/>
  <c r="E48" i="4"/>
  <c r="H48" i="4" s="1"/>
  <c r="E49" i="4"/>
  <c r="H49" i="4" s="1"/>
  <c r="E50" i="4"/>
  <c r="H50" i="4" s="1"/>
  <c r="H51" i="4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H74" i="4"/>
  <c r="H75" i="4"/>
  <c r="H76" i="4"/>
  <c r="E77" i="4"/>
  <c r="H77" i="4" s="1"/>
  <c r="E78" i="4"/>
  <c r="H78" i="4" s="1"/>
  <c r="H79" i="4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H25" i="4"/>
  <c r="H26" i="4"/>
  <c r="H27" i="4"/>
  <c r="H28" i="4"/>
  <c r="H29" i="4"/>
  <c r="H30" i="4"/>
  <c r="H31" i="4"/>
  <c r="H32" i="4"/>
  <c r="E34" i="4"/>
  <c r="H34" i="4" s="1"/>
  <c r="E35" i="4"/>
  <c r="H35" i="4" s="1"/>
  <c r="E36" i="4"/>
  <c r="H36" i="4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H24" i="4"/>
  <c r="E15" i="4"/>
  <c r="H15" i="4" s="1"/>
  <c r="E16" i="4"/>
  <c r="H16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14" i="4"/>
  <c r="H14" i="4" s="1"/>
  <c r="J95" i="4"/>
  <c r="I95" i="4"/>
  <c r="G95" i="4"/>
  <c r="K19" i="27"/>
  <c r="L18" i="27"/>
  <c r="L17" i="27"/>
  <c r="L16" i="27"/>
  <c r="L15" i="27"/>
  <c r="L14" i="27"/>
  <c r="L13" i="27"/>
  <c r="L12" i="27"/>
  <c r="L12" i="5"/>
  <c r="G63" i="6"/>
  <c r="G62" i="6"/>
  <c r="G29" i="6"/>
  <c r="G30" i="6"/>
  <c r="G31" i="6"/>
  <c r="G34" i="6"/>
  <c r="D250" i="6"/>
  <c r="F250" i="6" s="1"/>
  <c r="D249" i="6"/>
  <c r="F249" i="6" s="1"/>
  <c r="D100" i="4"/>
  <c r="H100" i="4" s="1"/>
  <c r="D99" i="4"/>
  <c r="H99" i="4" s="1"/>
  <c r="G25" i="6"/>
  <c r="G26" i="6"/>
  <c r="D27" i="6"/>
  <c r="G27" i="6" s="1"/>
  <c r="D28" i="6"/>
  <c r="G28" i="6" s="1"/>
  <c r="D32" i="6"/>
  <c r="G32" i="6" s="1"/>
  <c r="D33" i="6"/>
  <c r="G33" i="6" s="1"/>
  <c r="G15" i="6"/>
  <c r="G19" i="6"/>
  <c r="G21" i="6"/>
  <c r="G17" i="6"/>
  <c r="G74" i="6"/>
  <c r="G61" i="6"/>
  <c r="G47" i="6"/>
  <c r="G45" i="6"/>
  <c r="G41" i="6"/>
  <c r="G42" i="6"/>
  <c r="G43" i="6"/>
  <c r="G44" i="6"/>
  <c r="G46" i="6"/>
  <c r="G48" i="6"/>
  <c r="G49" i="6"/>
  <c r="G50" i="6"/>
  <c r="G51" i="6"/>
  <c r="G52" i="6"/>
  <c r="G53" i="6"/>
  <c r="G235" i="6"/>
  <c r="F161" i="6"/>
  <c r="G16" i="6"/>
  <c r="E97" i="8"/>
  <c r="F92" i="8"/>
  <c r="F90" i="8"/>
  <c r="F89" i="8"/>
  <c r="F87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67" i="8"/>
  <c r="F65" i="8"/>
  <c r="F64" i="8"/>
  <c r="F62" i="8"/>
  <c r="F61" i="8"/>
  <c r="F60" i="8"/>
  <c r="F59" i="8"/>
  <c r="F58" i="8"/>
  <c r="F56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0" i="8"/>
  <c r="F29" i="8"/>
  <c r="F28" i="8"/>
  <c r="F243" i="6"/>
  <c r="E243" i="6"/>
  <c r="G183" i="6"/>
  <c r="G184" i="6"/>
  <c r="G191" i="6"/>
  <c r="G203" i="6"/>
  <c r="G219" i="6"/>
  <c r="G172" i="6"/>
  <c r="G169" i="6"/>
  <c r="H67" i="24"/>
  <c r="G69" i="6"/>
  <c r="L65" i="5"/>
  <c r="G23" i="6"/>
  <c r="G20" i="6"/>
  <c r="G22" i="6"/>
  <c r="F23" i="8"/>
  <c r="K66" i="5"/>
  <c r="L22" i="5"/>
  <c r="L21" i="5"/>
  <c r="L20" i="5"/>
  <c r="L19" i="5"/>
  <c r="L18" i="5"/>
  <c r="L17" i="5"/>
  <c r="L16" i="5"/>
  <c r="I45" i="24"/>
  <c r="I44" i="24"/>
  <c r="I43" i="24"/>
  <c r="H39" i="24"/>
  <c r="K51" i="5"/>
  <c r="J51" i="5"/>
  <c r="K58" i="5"/>
  <c r="E161" i="6"/>
  <c r="F95" i="4"/>
  <c r="G37" i="6"/>
  <c r="G38" i="6"/>
  <c r="G39" i="6"/>
  <c r="G40" i="6"/>
  <c r="G54" i="6"/>
  <c r="G55" i="6"/>
  <c r="G56" i="6"/>
  <c r="G57" i="6"/>
  <c r="G58" i="6"/>
  <c r="G59" i="6"/>
  <c r="G60" i="6"/>
  <c r="G64" i="6"/>
  <c r="G65" i="6"/>
  <c r="G66" i="6"/>
  <c r="G67" i="6"/>
  <c r="G68" i="6"/>
  <c r="G70" i="6"/>
  <c r="G71" i="6"/>
  <c r="G72" i="6"/>
  <c r="G73" i="6"/>
  <c r="G75" i="6"/>
  <c r="G77" i="6"/>
  <c r="G78" i="6"/>
  <c r="G79" i="6"/>
  <c r="G80" i="6"/>
  <c r="G81" i="6"/>
  <c r="G82" i="6"/>
  <c r="G83" i="6"/>
  <c r="G84" i="6"/>
  <c r="G85" i="6"/>
  <c r="G36" i="6"/>
  <c r="G18" i="6"/>
  <c r="L64" i="5"/>
  <c r="L63" i="5"/>
  <c r="L62" i="5"/>
  <c r="L15" i="5"/>
  <c r="L14" i="5"/>
  <c r="L13" i="5"/>
  <c r="L56" i="5"/>
  <c r="L57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F15" i="8"/>
  <c r="F19" i="8"/>
  <c r="G147" i="6"/>
  <c r="G144" i="6"/>
  <c r="G150" i="6"/>
  <c r="G95" i="6"/>
  <c r="I48" i="24"/>
  <c r="I47" i="24"/>
  <c r="I49" i="24"/>
  <c r="I46" i="24"/>
  <c r="D38" i="24" l="1"/>
  <c r="D37" i="24"/>
  <c r="D36" i="24"/>
  <c r="I61" i="24"/>
  <c r="G243" i="6"/>
  <c r="I38" i="24"/>
  <c r="I37" i="24"/>
  <c r="I36" i="24"/>
  <c r="I16" i="24"/>
  <c r="I15" i="24"/>
  <c r="I14" i="24"/>
  <c r="I13" i="24"/>
  <c r="I18" i="24"/>
  <c r="I12" i="24"/>
  <c r="I17" i="24"/>
  <c r="F162" i="6"/>
  <c r="F97" i="8"/>
  <c r="J101" i="4"/>
  <c r="G251" i="6"/>
  <c r="F244" i="6"/>
  <c r="L19" i="27"/>
  <c r="L89" i="13"/>
  <c r="L25" i="5"/>
  <c r="K52" i="5"/>
  <c r="L58" i="5"/>
  <c r="L66" i="5"/>
  <c r="L51" i="5"/>
  <c r="H95" i="4"/>
  <c r="G244" i="6"/>
  <c r="G161" i="6"/>
  <c r="I21" i="24" l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76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 shapeId="0" xr:uid="{00000000-0006-0000-0100-00001F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 shapeId="0" xr:uid="{00000000-0006-0000-0100-00002B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 shapeId="0" xr:uid="{00000000-0006-0000-0100-000033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 shapeId="0" xr:uid="{00000000-0006-0000-0100-000037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 shapeId="0" xr:uid="{00000000-0006-0000-0100-00003B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 shapeId="0" xr:uid="{00000000-0006-0000-0100-00003D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 shapeId="0" xr:uid="{00000000-0006-0000-0100-00003F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 shapeId="0" xr:uid="{00000000-0006-0000-0100-000041000000}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7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8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9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20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1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2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3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5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6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7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8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9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0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1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2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3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4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6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7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8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9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2" authorId="0" shapeId="0" xr:uid="{00000000-0006-0000-02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3" authorId="0" shapeId="0" xr:uid="{00000000-0006-0000-02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4" authorId="0" shapeId="0" xr:uid="{00000000-0006-0000-02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6" authorId="0" shapeId="0" xr:uid="{00000000-0006-0000-02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7" authorId="1" shapeId="0" xr:uid="{00000000-0006-0000-0200-00001C000000}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8" authorId="0" shapeId="0" xr:uid="{00000000-0006-0000-02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9" authorId="0" shapeId="0" xr:uid="{00000000-0006-0000-02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0" authorId="0" shapeId="0" xr:uid="{00000000-0006-0000-02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1" authorId="0" shapeId="0" xr:uid="{00000000-0006-0000-02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2" authorId="0" shapeId="0" xr:uid="{00000000-0006-0000-0200-000021000000}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3" authorId="0" shapeId="0" xr:uid="{00000000-0006-0000-02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4" authorId="0" shapeId="0" xr:uid="{00000000-0006-0000-02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5" authorId="0" shapeId="0" xr:uid="{00000000-0006-0000-02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6" authorId="0" shapeId="0" xr:uid="{00000000-0006-0000-02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7" authorId="0" shapeId="0" xr:uid="{00000000-0006-0000-02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8" authorId="0" shapeId="0" xr:uid="{00000000-0006-0000-02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9" authorId="0" shapeId="0" xr:uid="{00000000-0006-0000-02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60" authorId="0" shapeId="0" xr:uid="{00000000-0006-0000-02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2" authorId="0" shapeId="0" xr:uid="{00000000-0006-0000-02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4" authorId="0" shapeId="0" xr:uid="{00000000-0006-0000-02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5" authorId="0" shapeId="0" xr:uid="{00000000-0006-0000-02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6" authorId="0" shapeId="0" xr:uid="{00000000-0006-0000-02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67" authorId="0" shapeId="0" xr:uid="{00000000-0006-0000-02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8" authorId="0" shapeId="0" xr:uid="{00000000-0006-0000-02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9" authorId="1" shapeId="0" xr:uid="{00000000-0006-0000-0200-000030000000}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70" authorId="0" shapeId="0" xr:uid="{00000000-0006-0000-02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1" authorId="0" shapeId="0" xr:uid="{00000000-0006-0000-02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2" authorId="0" shapeId="0" xr:uid="{00000000-0006-0000-02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4" authorId="1" shapeId="0" xr:uid="{00000000-0006-0000-0200-000034000000}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5" authorId="0" shapeId="0" xr:uid="{00000000-0006-0000-02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7" authorId="0" shapeId="0" xr:uid="{00000000-0006-0000-02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8" authorId="0" shapeId="0" xr:uid="{00000000-0006-0000-02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9" authorId="0" shapeId="0" xr:uid="{00000000-0006-0000-02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0" authorId="0" shapeId="0" xr:uid="{00000000-0006-0000-02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1" authorId="0" shapeId="0" xr:uid="{00000000-0006-0000-02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2" authorId="0" shapeId="0" xr:uid="{00000000-0006-0000-02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3" authorId="0" shapeId="0" xr:uid="{00000000-0006-0000-02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4" authorId="0" shapeId="0" xr:uid="{00000000-0006-0000-02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5" authorId="0" shapeId="0" xr:uid="{00000000-0006-0000-02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7" authorId="0" shapeId="0" xr:uid="{00000000-0006-0000-02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8" authorId="0" shapeId="0" xr:uid="{00000000-0006-0000-02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9" authorId="0" shapeId="0" xr:uid="{00000000-0006-0000-0200-00004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90" authorId="0" shapeId="0" xr:uid="{00000000-0006-0000-02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1" authorId="0" shapeId="0" xr:uid="{00000000-0006-0000-02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2" authorId="0" shapeId="0" xr:uid="{00000000-0006-0000-02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3" authorId="1" shapeId="0" xr:uid="{00000000-0006-0000-0200-000045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4" authorId="0" shapeId="0" xr:uid="{00000000-0006-0000-02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5" authorId="0" shapeId="0" xr:uid="{00000000-0006-0000-02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6" authorId="0" shapeId="0" xr:uid="{00000000-0006-0000-02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7" authorId="0" shapeId="0" xr:uid="{00000000-0006-0000-0200-00004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8" authorId="0" shapeId="0" xr:uid="{00000000-0006-0000-0200-00004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9" authorId="0" shapeId="0" xr:uid="{00000000-0006-0000-0200-00004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00" authorId="0" shapeId="0" xr:uid="{00000000-0006-0000-0200-00004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1" authorId="0" shapeId="0" xr:uid="{00000000-0006-0000-0200-00004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2" authorId="0" shapeId="0" xr:uid="{00000000-0006-0000-0200-00004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3" authorId="0" shapeId="0" xr:uid="{00000000-0006-0000-0200-00004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4" authorId="0" shapeId="0" xr:uid="{00000000-0006-0000-0200-00005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5" authorId="0" shapeId="0" xr:uid="{00000000-0006-0000-0200-00005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6" authorId="0" shapeId="0" xr:uid="{00000000-0006-0000-0200-00005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7" authorId="0" shapeId="0" xr:uid="{00000000-0006-0000-0200-00005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8" authorId="0" shapeId="0" xr:uid="{00000000-0006-0000-0200-00005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9" authorId="0" shapeId="0" xr:uid="{00000000-0006-0000-0200-00005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10" authorId="0" shapeId="0" xr:uid="{00000000-0006-0000-0200-00005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1" authorId="0" shapeId="0" xr:uid="{00000000-0006-0000-0200-00005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2" authorId="0" shapeId="0" xr:uid="{00000000-0006-0000-0200-00005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3" authorId="0" shapeId="0" xr:uid="{00000000-0006-0000-0200-00005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4" authorId="0" shapeId="0" xr:uid="{00000000-0006-0000-0200-00005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5" authorId="0" shapeId="0" xr:uid="{00000000-0006-0000-0200-00005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6" authorId="0" shapeId="0" xr:uid="{00000000-0006-0000-0200-00005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7" authorId="0" shapeId="0" xr:uid="{00000000-0006-0000-0200-00005D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8" authorId="0" shapeId="0" xr:uid="{00000000-0006-0000-0200-00005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9" authorId="0" shapeId="0" xr:uid="{00000000-0006-0000-0200-00005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20" authorId="0" shapeId="0" xr:uid="{00000000-0006-0000-0200-00006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1" authorId="0" shapeId="0" xr:uid="{00000000-0006-0000-0200-00006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2" authorId="0" shapeId="0" xr:uid="{00000000-0006-0000-0200-00006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3" authorId="0" shapeId="0" xr:uid="{00000000-0006-0000-0200-00006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4" authorId="0" shapeId="0" xr:uid="{00000000-0006-0000-0200-00006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5" authorId="0" shapeId="0" xr:uid="{00000000-0006-0000-0200-00006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6" authorId="0" shapeId="0" xr:uid="{00000000-0006-0000-0200-00006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7" authorId="0" shapeId="0" xr:uid="{00000000-0006-0000-0200-00006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8" authorId="0" shapeId="0" xr:uid="{00000000-0006-0000-0200-00006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9" authorId="0" shapeId="0" xr:uid="{00000000-0006-0000-0200-000069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30" authorId="0" shapeId="0" xr:uid="{00000000-0006-0000-0200-00006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1" authorId="0" shapeId="0" xr:uid="{00000000-0006-0000-0200-00006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2" authorId="0" shapeId="0" xr:uid="{00000000-0006-0000-0200-00006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3" authorId="0" shapeId="0" xr:uid="{00000000-0006-0000-0200-00006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4" authorId="0" shapeId="0" xr:uid="{00000000-0006-0000-0200-00006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5" authorId="0" shapeId="0" xr:uid="{00000000-0006-0000-0200-00006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6" authorId="0" shapeId="0" xr:uid="{00000000-0006-0000-0200-00007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7" authorId="0" shapeId="0" xr:uid="{00000000-0006-0000-0200-000071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8" authorId="0" shapeId="0" xr:uid="{00000000-0006-0000-0200-00007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9" authorId="0" shapeId="0" xr:uid="{00000000-0006-0000-0200-00007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40" authorId="0" shapeId="0" xr:uid="{00000000-0006-0000-0200-00007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3" authorId="0" shapeId="0" xr:uid="{00000000-0006-0000-0200-000075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4" authorId="0" shapeId="0" xr:uid="{00000000-0006-0000-0200-00007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5" authorId="0" shapeId="0" xr:uid="{00000000-0006-0000-0200-00007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6" authorId="0" shapeId="0" xr:uid="{00000000-0006-0000-0200-00007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7" authorId="0" shapeId="0" xr:uid="{00000000-0006-0000-0200-000079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8" authorId="0" shapeId="0" xr:uid="{00000000-0006-0000-0200-00007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9" authorId="1" shapeId="0" xr:uid="{00000000-0006-0000-0200-00007B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 shapeId="0" xr:uid="{00000000-0006-0000-0200-00007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1" authorId="1" shapeId="0" xr:uid="{00000000-0006-0000-0200-00007D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2" authorId="0" shapeId="0" xr:uid="{00000000-0006-0000-0200-00007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3" authorId="1" shapeId="0" xr:uid="{00000000-0006-0000-0200-00007F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4" authorId="0" shapeId="0" xr:uid="{00000000-0006-0000-0200-00008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5" authorId="0" shapeId="0" xr:uid="{00000000-0006-0000-0200-00008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6" authorId="0" shapeId="0" xr:uid="{00000000-0006-0000-0200-00008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7" authorId="0" shapeId="0" xr:uid="{00000000-0006-0000-0200-00008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8" authorId="0" shapeId="0" xr:uid="{00000000-0006-0000-0200-00008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9" authorId="0" shapeId="0" xr:uid="{00000000-0006-0000-0200-00008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60" authorId="0" shapeId="0" xr:uid="{00000000-0006-0000-0200-00008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9" authorId="0" shapeId="0" xr:uid="{00000000-0006-0000-0200-00008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0" authorId="0" shapeId="0" xr:uid="{00000000-0006-0000-0200-00008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1" authorId="0" shapeId="0" xr:uid="{00000000-0006-0000-0200-000089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2" authorId="0" shapeId="0" xr:uid="{00000000-0006-0000-0200-00008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3" authorId="0" shapeId="0" xr:uid="{00000000-0006-0000-0200-00008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4" authorId="0" shapeId="0" xr:uid="{00000000-0006-0000-0200-00008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5" authorId="1" shapeId="0" xr:uid="{00000000-0006-0000-0200-00008D000000}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6" authorId="0" shapeId="0" xr:uid="{00000000-0006-0000-0200-00008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7" authorId="0" shapeId="0" xr:uid="{00000000-0006-0000-0200-00008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8" authorId="0" shapeId="0" xr:uid="{00000000-0006-0000-0200-00009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9" authorId="0" shapeId="0" xr:uid="{00000000-0006-0000-0200-00009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80" authorId="0" shapeId="0" xr:uid="{00000000-0006-0000-0200-00009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1" authorId="0" shapeId="0" xr:uid="{00000000-0006-0000-0200-00009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2" authorId="0" shapeId="0" xr:uid="{00000000-0006-0000-0200-00009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3" authorId="0" shapeId="0" xr:uid="{00000000-0006-0000-0200-00009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4" authorId="0" shapeId="0" xr:uid="{00000000-0006-0000-0200-00009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5" authorId="0" shapeId="0" xr:uid="{00000000-0006-0000-0200-00009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6" authorId="0" shapeId="0" xr:uid="{00000000-0006-0000-0200-00009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7" authorId="0" shapeId="0" xr:uid="{00000000-0006-0000-0200-00009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8" authorId="0" shapeId="0" xr:uid="{00000000-0006-0000-0200-00009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9" authorId="0" shapeId="0" xr:uid="{00000000-0006-0000-0200-00009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90" authorId="0" shapeId="0" xr:uid="{00000000-0006-0000-0200-00009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1" authorId="0" shapeId="0" xr:uid="{00000000-0006-0000-0200-00009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2" authorId="0" shapeId="0" xr:uid="{00000000-0006-0000-0200-00009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3" authorId="0" shapeId="0" xr:uid="{00000000-0006-0000-0200-00009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4" authorId="0" shapeId="0" xr:uid="{00000000-0006-0000-0200-0000A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5" authorId="0" shapeId="0" xr:uid="{00000000-0006-0000-0200-0000A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6" authorId="0" shapeId="0" xr:uid="{00000000-0006-0000-0200-0000A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7" authorId="0" shapeId="0" xr:uid="{00000000-0006-0000-0200-0000A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8" authorId="0" shapeId="0" xr:uid="{00000000-0006-0000-0200-0000A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9" authorId="0" shapeId="0" xr:uid="{00000000-0006-0000-0200-0000A5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200" authorId="0" shapeId="0" xr:uid="{00000000-0006-0000-0200-0000A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1" authorId="0" shapeId="0" xr:uid="{00000000-0006-0000-0200-0000A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2" authorId="0" shapeId="0" xr:uid="{00000000-0006-0000-0200-0000A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3" authorId="0" shapeId="0" xr:uid="{00000000-0006-0000-0200-0000A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4" authorId="0" shapeId="0" xr:uid="{00000000-0006-0000-0200-0000A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5" authorId="0" shapeId="0" xr:uid="{00000000-0006-0000-0200-0000A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6" authorId="0" shapeId="0" xr:uid="{00000000-0006-0000-0200-0000A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7" authorId="0" shapeId="0" xr:uid="{00000000-0006-0000-0200-0000A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8" authorId="0" shapeId="0" xr:uid="{00000000-0006-0000-0200-0000A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9" authorId="0" shapeId="0" xr:uid="{00000000-0006-0000-0200-0000A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10" authorId="0" shapeId="0" xr:uid="{00000000-0006-0000-0200-0000B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1" authorId="0" shapeId="0" xr:uid="{00000000-0006-0000-0200-0000B1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2" authorId="0" shapeId="0" xr:uid="{00000000-0006-0000-0200-0000B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3" authorId="0" shapeId="0" xr:uid="{00000000-0006-0000-0200-0000B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4" authorId="0" shapeId="0" xr:uid="{00000000-0006-0000-0200-0000B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5" authorId="0" shapeId="0" xr:uid="{00000000-0006-0000-0200-0000B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6" authorId="0" shapeId="0" xr:uid="{00000000-0006-0000-0200-0000B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7" authorId="0" shapeId="0" xr:uid="{00000000-0006-0000-0200-0000B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8" authorId="0" shapeId="0" xr:uid="{00000000-0006-0000-0200-0000B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9" authorId="0" shapeId="0" xr:uid="{00000000-0006-0000-0200-0000B9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20" authorId="0" shapeId="0" xr:uid="{00000000-0006-0000-0200-0000B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1" authorId="0" shapeId="0" xr:uid="{00000000-0006-0000-0200-0000B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2" authorId="0" shapeId="0" xr:uid="{00000000-0006-0000-0200-0000B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3" authorId="1" shapeId="0" xr:uid="{00000000-0006-0000-0200-0000BD000000}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1" shapeId="0" xr:uid="{00000000-0006-0000-0200-0000BE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5" authorId="0" shapeId="0" xr:uid="{00000000-0006-0000-0200-0000BF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6" authorId="0" shapeId="0" xr:uid="{00000000-0006-0000-0200-0000C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7" authorId="0" shapeId="0" xr:uid="{00000000-0006-0000-0200-0000C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8" authorId="0" shapeId="0" xr:uid="{00000000-0006-0000-0200-0000C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9" authorId="0" shapeId="0" xr:uid="{00000000-0006-0000-0200-0000C3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30" authorId="0" shapeId="0" xr:uid="{00000000-0006-0000-0200-0000C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1" authorId="1" shapeId="0" xr:uid="{00000000-0006-0000-0200-0000C5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 shapeId="0" xr:uid="{00000000-0006-0000-0200-0000C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4" authorId="0" shapeId="0" xr:uid="{00000000-0006-0000-0200-0000C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5" authorId="1" shapeId="0" xr:uid="{00000000-0006-0000-0200-0000C8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6" authorId="0" shapeId="0" xr:uid="{00000000-0006-0000-0200-0000C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7" authorId="0" shapeId="0" xr:uid="{00000000-0006-0000-0200-0000C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8" authorId="0" shapeId="0" xr:uid="{00000000-0006-0000-0200-0000C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9" authorId="0" shapeId="0" xr:uid="{00000000-0006-0000-0200-0000C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40" authorId="0" shapeId="0" xr:uid="{00000000-0006-0000-0200-0000C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1" authorId="0" shapeId="0" xr:uid="{00000000-0006-0000-0200-0000C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2" authorId="0" shapeId="0" xr:uid="{00000000-0006-0000-0200-0000C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Svetlana</author>
  </authors>
  <commentList>
    <comment ref="B27" authorId="0" shapeId="0" xr:uid="{3B43DF92-796D-4F4A-BB6F-C95AFFAA9CF4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28" authorId="0" shapeId="0" xr:uid="{7AF610FA-2B5F-494E-83E6-9C5CBE680971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29" authorId="0" shapeId="0" xr:uid="{6485486E-65BE-4B5B-8212-484D7FB0E934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0" authorId="0" shapeId="0" xr:uid="{32CA9640-6216-44B5-BCC5-FCB1BD4E83B1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31" authorId="0" shapeId="0" xr:uid="{B355E5B2-2660-4318-918B-BF5F242779C2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66" authorId="1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67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8" authorId="1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Svetlana</author>
  </authors>
  <commentList>
    <comment ref="E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 xr:uid="{00000000-0006-0000-0400-000003000000}">
      <text/>
    </comment>
    <comment ref="E15" authorId="0" shapeId="0" xr:uid="{00000000-0006-0000-04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 xr:uid="{00000000-0006-0000-04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 xr:uid="{00000000-0006-0000-0400-00000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8" authorId="0" shapeId="0" xr:uid="{00000000-0006-0000-0400-000007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<sst xmlns="http://schemas.openxmlformats.org/spreadsheetml/2006/main" count="771" uniqueCount="485">
  <si>
    <t>Кения</t>
  </si>
  <si>
    <t>Эфиопия Иргачифф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</si>
  <si>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</si>
  <si>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</si>
  <si>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</si>
  <si>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</si>
  <si>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</si>
  <si>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</si>
  <si>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</si>
  <si>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</si>
  <si>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</si>
  <si>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</si>
  <si>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</si>
  <si>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</si>
  <si>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</si>
  <si>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Коньяк 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</si>
  <si>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</si>
  <si>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</si>
  <si>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</si>
  <si>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</si>
  <si>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</si>
  <si>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</si>
  <si>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</si>
  <si>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</si>
  <si>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</si>
  <si>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</si>
  <si>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</si>
  <si>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</si>
  <si>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</si>
  <si>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</si>
  <si>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</si>
  <si>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</si>
  <si>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</si>
  <si>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</si>
  <si>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</si>
  <si>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Шерри-Бренди            </t>
  </si>
  <si>
    <t xml:space="preserve">Эфиопия Сидамо Мокка </t>
  </si>
  <si>
    <t xml:space="preserve">                                   СВЕЖЕОБЖАРЕННЫЙ КОФЕ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</si>
  <si>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</si>
  <si>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</si>
  <si>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</si>
  <si>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</si>
  <si>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</si>
  <si>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</si>
  <si>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</si>
  <si>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</si>
  <si>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</si>
  <si>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</si>
  <si>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</si>
  <si>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</si>
  <si>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</si>
  <si>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</si>
  <si>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</si>
  <si>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</si>
  <si>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</si>
  <si>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</si>
  <si>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</si>
  <si>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</si>
  <si>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</si>
  <si>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 xml:space="preserve">Корица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</si>
  <si>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</si>
  <si>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</si>
  <si>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</si>
  <si>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</si>
  <si>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</si>
  <si>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</si>
  <si>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</si>
  <si>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</si>
  <si>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</si>
  <si>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</si>
  <si>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</si>
  <si>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</si>
  <si>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</si>
  <si>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</si>
  <si>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</si>
  <si>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</si>
  <si>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</si>
  <si>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</si>
  <si>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</si>
  <si>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</si>
  <si>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</si>
  <si>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</si>
  <si>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</si>
  <si>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</si>
  <si>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</si>
  <si>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</si>
  <si>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</si>
  <si>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</si>
  <si>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</si>
  <si>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</si>
  <si>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</si>
  <si>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</si>
  <si>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</si>
  <si>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</si>
  <si>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</si>
  <si>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</si>
  <si>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</si>
  <si>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</si>
  <si>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</si>
  <si>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</si>
  <si>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</si>
  <si>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</si>
  <si>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</si>
  <si>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Эфиопия Иргачифф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</si>
  <si>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</si>
  <si>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</si>
  <si>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</si>
  <si>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</si>
  <si>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</si>
  <si>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</si>
  <si>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</si>
  <si>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</si>
  <si>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</si>
  <si>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</si>
  <si>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</si>
  <si>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</si>
  <si>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</si>
  <si>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</si>
  <si>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</si>
  <si>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</si>
  <si>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</si>
  <si>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</si>
  <si>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</si>
  <si>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</si>
  <si>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</si>
  <si>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</si>
  <si>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</si>
  <si>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</si>
  <si>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</si>
  <si>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</si>
  <si>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Кофе в подарочном бархатном мешочке с открыткой, 100гр (зерно/молотый)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</si>
  <si>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</si>
  <si>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</si>
  <si>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</si>
  <si>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</si>
  <si>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</si>
  <si>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</si>
  <si>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</si>
  <si>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</si>
  <si>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</si>
  <si>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</si>
  <si>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</si>
  <si>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</si>
  <si>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</si>
  <si>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</si>
  <si>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</si>
  <si>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</si>
  <si>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</si>
  <si>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</si>
  <si>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</si>
  <si>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</si>
  <si>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</si>
  <si>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</si>
  <si>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</si>
  <si>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</si>
  <si>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</si>
  <si>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</si>
  <si>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</si>
  <si>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</si>
  <si>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</si>
  <si>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</si>
  <si>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</si>
  <si>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</si>
  <si>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</si>
  <si>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</si>
  <si>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</si>
  <si>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</si>
  <si>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</si>
  <si>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</si>
  <si>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</si>
  <si>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</si>
  <si>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</si>
  <si>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</si>
  <si>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</si>
  <si>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</si>
  <si>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</si>
  <si>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</si>
  <si>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</si>
  <si>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</si>
  <si>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</si>
  <si>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</si>
  <si>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</si>
  <si>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</si>
  <si>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</si>
  <si>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</si>
  <si>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</si>
  <si>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</si>
  <si>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</si>
  <si>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</si>
  <si>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</si>
  <si>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</si>
  <si>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</si>
  <si>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</si>
  <si>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</si>
  <si>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</si>
  <si>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</si>
  <si>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</si>
  <si>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</si>
  <si>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</si>
  <si>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</si>
  <si>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</si>
  <si>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</si>
  <si>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</si>
  <si>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</si>
  <si>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</t>
    </r>
  </si>
  <si>
    <r>
      <rPr>
        <sz val="14"/>
        <color indexed="10"/>
        <rFont val="Times New Roman"/>
        <family val="1"/>
        <charset val="204"/>
      </rPr>
      <t>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</si>
  <si>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</si>
  <si>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</si>
  <si>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</si>
  <si>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</si>
  <si>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</si>
  <si>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</si>
  <si>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</si>
  <si>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</si>
  <si>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</si>
  <si>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</si>
  <si>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</si>
  <si>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</si>
  <si>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</si>
  <si>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</si>
  <si>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</si>
  <si>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</si>
  <si>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</si>
  <si>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Конголезский кофе  (100% Робуста Индонезия )</t>
  </si>
  <si>
    <t>Саше Бразилия Сантос (8г.х 8 шт.)</t>
  </si>
  <si>
    <t>Саше Флоренсия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</si>
  <si>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</si>
  <si>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</si>
  <si>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</si>
  <si>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</si>
  <si>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</si>
  <si>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</si>
  <si>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</si>
  <si>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</si>
  <si>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</si>
  <si>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</si>
  <si>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koandfe@koandfe.ru</t>
  </si>
  <si>
    <t>г. Москва, Каширское ш., д. 17 корп. 5 стр.2</t>
  </si>
  <si>
    <t xml:space="preserve">8-800-555-10-65 </t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</si>
  <si>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</si>
  <si>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</t>
    </r>
    <r>
      <rPr>
        <b/>
        <sz val="10"/>
        <color indexed="10"/>
        <rFont val="Times New Roman"/>
        <family val="1"/>
        <charset val="204"/>
      </rPr>
      <t xml:space="preserve">      NEW!</t>
    </r>
  </si>
  <si>
    <r>
      <t xml:space="preserve">Бельгийские вафли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    NEW!</t>
    </r>
  </si>
  <si>
    <r>
      <t xml:space="preserve">Солнечный микс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</si>
  <si>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</si>
  <si>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</si>
  <si>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Халва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</si>
  <si>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</si>
  <si>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</si>
  <si>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</si>
  <si>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</si>
  <si>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</si>
  <si>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t>Новые ароматы кофе в ассортименте!</t>
  </si>
  <si>
    <t>1)Дрип Бразилия Сантос (8г.х 8 шт.)</t>
  </si>
  <si>
    <t>2)Дрип Колумбия (8г.х 8 шт.)</t>
  </si>
  <si>
    <t>3)Дрип Флоренсия (8г.х 8 шт.)</t>
  </si>
  <si>
    <t>4)Дрип Ирландский крем (8г.х 8 шт.)</t>
  </si>
  <si>
    <t>5)Дрип Вишневый десерт  (8г.х 8 шт.)</t>
  </si>
  <si>
    <t xml:space="preserve">6)Дрип Шоколадный тоффи    (8г.х 8 шт.) </t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</si>
  <si>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</si>
  <si>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</si>
  <si>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</si>
  <si>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</si>
  <si>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</si>
  <si>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</si>
  <si>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</si>
  <si>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</si>
  <si>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</si>
  <si>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</si>
  <si>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</si>
  <si>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</si>
  <si>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</si>
  <si>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</si>
  <si>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</si>
  <si>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</si>
  <si>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</si>
  <si>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</si>
  <si>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</si>
  <si>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</si>
  <si>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</si>
  <si>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</si>
  <si>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</si>
  <si>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</si>
  <si>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</si>
  <si>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</si>
  <si>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</si>
  <si>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</si>
  <si>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</si>
  <si>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</si>
  <si>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</si>
  <si>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</si>
  <si>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</si>
  <si>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</si>
  <si>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</si>
  <si>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</si>
  <si>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</si>
  <si>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</si>
  <si>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</si>
  <si>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цена /1кг/молотый</t>
  </si>
  <si>
    <t>цена /1кг/    зерно</t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</si>
  <si>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</si>
  <si>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</si>
  <si>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</si>
  <si>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</si>
  <si>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</si>
  <si>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</si>
  <si>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</si>
  <si>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</si>
  <si>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</si>
  <si>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</si>
  <si>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</si>
  <si>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</si>
  <si>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</si>
  <si>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</si>
  <si>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</si>
  <si>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</si>
  <si>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</si>
  <si>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</si>
  <si>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</si>
  <si>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</si>
  <si>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"Император" 100гр-1 шт, Деревянная коробка с сургучной печатью (25*20,5*7см)-1шт, декор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</si>
  <si>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</si>
  <si>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t xml:space="preserve">Капсула Флоренсия (5,5г) </t>
  </si>
  <si>
    <t xml:space="preserve">Капсула Аймаро (5,5г) 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</si>
  <si>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</si>
  <si>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 xml:space="preserve">Капсула Морено (5,5г) </t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</si>
  <si>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</si>
  <si>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</si>
  <si>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</si>
  <si>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</si>
  <si>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</si>
  <si>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</si>
  <si>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</si>
  <si>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</si>
  <si>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</si>
  <si>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</si>
  <si>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</si>
  <si>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</si>
  <si>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</si>
  <si>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</si>
  <si>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</si>
  <si>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</si>
  <si>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</si>
  <si>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</si>
  <si>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</si>
  <si>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</si>
  <si>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</si>
  <si>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</si>
  <si>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</si>
  <si>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</si>
  <si>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</si>
  <si>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</si>
  <si>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</si>
  <si>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</si>
  <si>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</si>
  <si>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</si>
  <si>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</si>
  <si>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</si>
  <si>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</si>
  <si>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</si>
  <si>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</si>
  <si>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</si>
  <si>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</si>
  <si>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</si>
  <si>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</si>
  <si>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</si>
  <si>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t>видео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</si>
  <si>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</si>
  <si>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</si>
  <si>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</si>
  <si>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3. Доставка до любой транспортной компании и по Москве бесплатно</t>
  </si>
  <si>
    <t xml:space="preserve"> Цены за доставку можно узнать на сайте транспортной компании. </t>
  </si>
  <si>
    <t>Все необходимые сертификаты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</si>
  <si>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</si>
  <si>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</si>
  <si>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</si>
  <si>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</si>
  <si>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</si>
  <si>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</si>
  <si>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</si>
  <si>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</si>
  <si>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</si>
  <si>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</si>
  <si>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</si>
  <si>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</si>
  <si>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</si>
  <si>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</si>
  <si>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</si>
  <si>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>5. При получении товара в ТК - оплачиваете доставку при получении.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</si>
  <si>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</si>
  <si>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</si>
  <si>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</si>
  <si>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</si>
  <si>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</si>
  <si>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</si>
  <si>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</si>
  <si>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</si>
  <si>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</si>
  <si>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</si>
  <si>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Оптовые цены действительны от 5кг кофе (в ассортименте) при отгрузке по Москве, и от 10кг кофе (в ассортименте) - при отправке в  регионы.</t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</si>
  <si>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 xml:space="preserve">  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В одной упаковке- 8шт! </t>
    </r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</si>
  <si>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</si>
  <si>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</si>
  <si>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10"/>
        <color rgb="FFFF0000"/>
        <rFont val="Times New Roman"/>
        <family val="1"/>
        <charset val="204"/>
      </rPr>
      <t xml:space="preserve">НОВИНКА 23г!     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8)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  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</si>
  <si>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</si>
  <si>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"Магия бодрости"</t>
    </r>
    <r>
      <rPr>
        <sz val="9"/>
        <color indexed="8"/>
        <rFont val="Times New Roman"/>
        <family val="1"/>
        <charset val="204"/>
      </rPr>
      <t xml:space="preserve">   Состав: кофе в дрип- пакете (8ш*8г) Бразилия Сантос, 10 капсул Флоренсия, 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</si>
  <si>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</si>
  <si>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</si>
  <si>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</si>
  <si>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</si>
  <si>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</si>
  <si>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</si>
  <si>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</si>
  <si>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</si>
  <si>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</si>
  <si>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</si>
  <si>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</si>
  <si>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r>
      <t>Кофе «Йемен Мокка» в подарочном тубусе, 250 гр., в зерне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b/>
        <i/>
        <sz val="13"/>
        <color indexed="8"/>
        <rFont val="Times New Roman"/>
        <family val="1"/>
        <charset val="204"/>
      </rPr>
      <t>(НЕТ В НАЛИЧИИ)</t>
    </r>
  </si>
  <si>
    <t>Марагоджип Гватемала</t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</si>
  <si>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</si>
  <si>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</si>
  <si>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t>https://www.youtube.com/watch?v=rm3y4vLhLDc</t>
  </si>
  <si>
    <t>https://www.youtube.com/watch?v=d_lGzKjoRss</t>
  </si>
  <si>
    <t>https://www.youtube.com/watch?v=wx_-1LwuwJ4</t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</si>
  <si>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</si>
  <si>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Чашка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кофейная, 90мл. Фарфор </t>
    </r>
    <r>
      <rPr>
        <sz val="10"/>
        <color rgb="FFFF0000"/>
        <rFont val="Times New Roman"/>
        <family val="1"/>
        <charset val="204"/>
      </rPr>
      <t>(осталось: 7 шт.)</t>
    </r>
  </si>
  <si>
    <r>
      <rPr>
        <b/>
        <sz val="10"/>
        <color theme="1"/>
        <rFont val="Times New Roman"/>
        <family val="1"/>
        <charset val="204"/>
      </rPr>
      <t>Блюдце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d=12см. Фарфор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</si>
  <si>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</si>
  <si>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</si>
  <si>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rPr>
        <b/>
        <sz val="10"/>
        <rFont val="Times New Roman"/>
        <family val="1"/>
        <charset val="204"/>
      </rPr>
      <t>Бокал Паб «Айриш Кофе» 263мл</t>
    </r>
    <r>
      <rPr>
        <sz val="10"/>
        <rFont val="Times New Roman"/>
        <family val="1"/>
        <charset val="204"/>
      </rPr>
      <t>, стекло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</si>
  <si>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</si>
  <si>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</si>
  <si>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4 шт.)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</si>
  <si>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</si>
  <si>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</si>
  <si>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</si>
  <si>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</si>
  <si>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</si>
  <si>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</si>
  <si>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</si>
  <si>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</si>
  <si>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</si>
  <si>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</si>
  <si>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</si>
  <si>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7 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</si>
  <si>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</si>
  <si>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>Френч-пресс</t>
    </r>
    <r>
      <rPr>
        <sz val="10"/>
        <color theme="1"/>
        <rFont val="Times New Roman"/>
        <family val="1"/>
        <charset val="204"/>
      </rPr>
      <t>, 350 мл.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</si>
  <si>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</si>
  <si>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</si>
  <si>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                                                </t>
    </r>
    <r>
      <rPr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</si>
  <si>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6 чашек</t>
    </r>
    <r>
      <rPr>
        <sz val="10"/>
        <color theme="1"/>
        <rFont val="Times New Roman"/>
        <family val="1"/>
        <charset val="204"/>
      </rPr>
      <t xml:space="preserve"> Vensal VS3201 (объем колбы 600 мл.)                                                    </t>
    </r>
    <r>
      <rPr>
        <sz val="10"/>
        <color rgb="FFFF0000"/>
        <rFont val="Times New Roman"/>
        <family val="1"/>
        <charset val="204"/>
      </rPr>
      <t>(осталось: 1шт)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</si>
  <si>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</si>
  <si>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</si>
  <si>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</si>
  <si>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</si>
  <si>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</si>
  <si>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</si>
  <si>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</si>
  <si>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</si>
  <si>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</si>
  <si>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        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</si>
  <si>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</si>
  <si>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</si>
  <si>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</si>
  <si>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Крем-брюле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</si>
  <si>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</si>
  <si>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</si>
  <si>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</si>
  <si>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 xml:space="preserve">Куба 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(нет в наличии)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</si>
  <si>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</si>
  <si>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t xml:space="preserve">Марагоджип Мексика </t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</si>
  <si>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</si>
  <si>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</si>
  <si>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</si>
  <si>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</si>
  <si>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t>Робуста Вьетнам</t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</si>
  <si>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</si>
  <si>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rPr>
        <b/>
        <sz val="10"/>
        <color theme="1"/>
        <rFont val="Times New Roman"/>
        <family val="1"/>
        <charset val="204"/>
      </rPr>
      <t>Чашка "Паула"</t>
    </r>
    <r>
      <rPr>
        <sz val="10"/>
        <color theme="1"/>
        <rFont val="Times New Roman"/>
        <family val="1"/>
        <charset val="204"/>
      </rPr>
      <t xml:space="preserve"> кофейная, 150мл. Фарфор 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</si>
  <si>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Блюдце "Паула</t>
    </r>
    <r>
      <rPr>
        <sz val="10"/>
        <color theme="1"/>
        <rFont val="Times New Roman"/>
        <family val="1"/>
        <charset val="204"/>
      </rPr>
      <t xml:space="preserve">" d=14см. Фарфор </t>
    </r>
    <r>
      <rPr>
        <sz val="10"/>
        <color rgb="FFFF0000"/>
        <rFont val="Times New Roman"/>
        <family val="1"/>
        <charset val="204"/>
      </rPr>
      <t xml:space="preserve"> (осталось 7 шт.)</t>
    </r>
  </si>
  <si>
    <r>
      <t xml:space="preserve">7)Дрип АССОРТИ (8г.х 6 шт.) </t>
    </r>
    <r>
      <rPr>
        <b/>
        <sz val="10"/>
        <color theme="3" tint="0.39997558519241921"/>
        <rFont val="Times New Roman"/>
        <family val="1"/>
        <charset val="204"/>
      </rPr>
      <t xml:space="preserve">6 вкусов   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</si>
  <si>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</si>
  <si>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</si>
  <si>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</si>
  <si>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</si>
  <si>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</si>
  <si>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8)Дрип Соленая КАРАМЕЛЬ (8г.х 8 шт.) </t>
    </r>
    <r>
      <rPr>
        <b/>
        <sz val="11"/>
        <color rgb="FFD79D29"/>
        <rFont val="Times New Roman"/>
        <family val="1"/>
        <charset val="204"/>
      </rPr>
      <t>НОВИНКА 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</si>
</sst>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"/>
    <numFmt numFmtId="175" formatCode="#,##0.00\ [$₽-419];\-#,##0.00\ [$₽-419]"/>
  </numFmts>
  <fonts count="10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theme="3" tint="0.3999755851924192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i/>
      <sz val="13"/>
      <color indexed="8"/>
      <name val="Times New Roman"/>
      <family val="1"/>
      <charset val="204"/>
    </font>
    <font>
      <b/>
      <u/>
      <sz val="8"/>
      <color rgb="FFFF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D79D29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6"/>
      <color rgb="FFFF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4" borderId="0" applyNumberFormat="0" applyBorder="0" applyAlignment="0" applyProtection="0"/>
    <xf numFmtId="44" fontId="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13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168" fontId="52" fillId="0" borderId="0" xfId="0" applyNumberFormat="1" applyFont="1" applyAlignment="1">
      <alignment horizontal="center" vertical="center"/>
    </xf>
    <xf numFmtId="168" fontId="53" fillId="0" borderId="5" xfId="0" applyNumberFormat="1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69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69" fontId="52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2" fillId="3" borderId="6" xfId="0" applyNumberFormat="1" applyFont="1" applyFill="1" applyBorder="1" applyAlignment="1">
      <alignment vertical="center"/>
    </xf>
    <xf numFmtId="171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69" fontId="52" fillId="0" borderId="7" xfId="0" applyNumberFormat="1" applyFont="1" applyBorder="1" applyAlignment="1">
      <alignment horizontal="center" vertical="center"/>
    </xf>
    <xf numFmtId="169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2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69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69" fontId="52" fillId="3" borderId="13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7" fillId="10" borderId="4" xfId="0" applyFont="1" applyFill="1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69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1" fontId="52" fillId="3" borderId="7" xfId="0" applyNumberFormat="1" applyFont="1" applyFill="1" applyBorder="1" applyAlignment="1">
      <alignment vertical="center"/>
    </xf>
    <xf numFmtId="169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69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1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64" fillId="7" borderId="0" xfId="0" applyFont="1" applyFill="1" applyAlignment="1">
      <alignment horizontal="left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74" fontId="53" fillId="11" borderId="4" xfId="0" applyNumberFormat="1" applyFont="1" applyFill="1" applyBorder="1" applyAlignment="1">
      <alignment horizontal="center" vertical="center"/>
    </xf>
    <xf numFmtId="174" fontId="53" fillId="0" borderId="4" xfId="0" applyNumberFormat="1" applyFont="1" applyBorder="1" applyAlignment="1">
      <alignment horizontal="center" vertical="center"/>
    </xf>
    <xf numFmtId="1" fontId="66" fillId="7" borderId="0" xfId="0" applyNumberFormat="1" applyFont="1" applyFill="1" applyAlignment="1">
      <alignment horizontal="center" vertical="top"/>
    </xf>
    <xf numFmtId="168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0" fontId="10" fillId="10" borderId="4" xfId="0" applyFont="1" applyFill="1" applyBorder="1" applyAlignment="1">
      <alignment horizontal="center" wrapText="1"/>
    </xf>
    <xf numFmtId="0" fontId="10" fillId="10" borderId="16" xfId="0" applyFont="1" applyFill="1" applyBorder="1" applyAlignment="1">
      <alignment horizontal="center" wrapText="1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8" fillId="7" borderId="16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7" fontId="15" fillId="11" borderId="32" xfId="0" applyNumberFormat="1" applyFont="1" applyFill="1" applyBorder="1" applyAlignment="1">
      <alignment vertical="center" wrapText="1"/>
    </xf>
    <xf numFmtId="7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5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69" fontId="77" fillId="0" borderId="4" xfId="0" applyNumberFormat="1" applyFont="1" applyBorder="1" applyAlignment="1">
      <alignment horizontal="center" vertical="center"/>
    </xf>
    <xf numFmtId="169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72" fontId="52" fillId="3" borderId="4" xfId="0" applyNumberFormat="1" applyFont="1" applyFill="1" applyBorder="1" applyAlignment="1">
      <alignment vertical="center"/>
    </xf>
    <xf numFmtId="0" fontId="92" fillId="0" borderId="0" xfId="7" applyFont="1" applyAlignment="1" applyProtection="1">
      <alignment horizontal="center" vertical="center"/>
    </xf>
    <xf numFmtId="0" fontId="92" fillId="0" borderId="6" xfId="7" applyFont="1" applyFill="1" applyBorder="1" applyAlignment="1" applyProtection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69" fontId="52" fillId="3" borderId="7" xfId="0" applyNumberFormat="1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169" fontId="52" fillId="3" borderId="43" xfId="0" applyNumberFormat="1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69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8" fillId="0" borderId="0" xfId="0" applyFont="1" applyAlignment="1">
      <alignment wrapText="1"/>
    </xf>
    <xf numFmtId="0" fontId="97" fillId="0" borderId="0" xfId="0" applyFont="1" applyAlignment="1">
      <alignment wrapText="1"/>
    </xf>
    <xf numFmtId="0" fontId="100" fillId="0" borderId="9" xfId="0" applyFont="1" applyBorder="1" applyAlignment="1">
      <alignment horizontal="center" vertical="top" wrapText="1"/>
    </xf>
    <xf numFmtId="0" fontId="100" fillId="0" borderId="3" xfId="0" applyFont="1" applyBorder="1" applyAlignment="1">
      <alignment horizontal="center" vertical="top" wrapText="1"/>
    </xf>
    <xf numFmtId="0" fontId="100" fillId="0" borderId="20" xfId="0" applyFont="1" applyBorder="1" applyAlignment="1">
      <alignment horizontal="center" vertical="top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0" fillId="10" borderId="16" xfId="0" applyFont="1" applyFill="1" applyBorder="1" applyAlignment="1">
      <alignment horizontal="center"/>
    </xf>
    <xf numFmtId="0" fontId="10" fillId="10" borderId="13" xfId="0" applyFont="1" applyFill="1" applyBorder="1" applyAlignment="1">
      <alignment horizontal="center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0" fontId="99" fillId="0" borderId="9" xfId="0" applyFont="1" applyBorder="1" applyAlignment="1">
      <alignment horizontal="center" wrapText="1"/>
    </xf>
    <xf numFmtId="0" fontId="99" fillId="0" borderId="3" xfId="0" applyFont="1" applyBorder="1" applyAlignment="1">
      <alignment horizontal="center" wrapText="1"/>
    </xf>
    <xf numFmtId="0" fontId="99" fillId="0" borderId="20" xfId="0" applyFont="1" applyBorder="1" applyAlignment="1">
      <alignment horizontal="center" wrapText="1"/>
    </xf>
    <xf numFmtId="0" fontId="97" fillId="0" borderId="9" xfId="0" applyFont="1" applyBorder="1" applyAlignment="1">
      <alignment horizontal="center" wrapText="1"/>
    </xf>
    <xf numFmtId="0" fontId="97" fillId="0" borderId="3" xfId="0" applyFont="1" applyBorder="1" applyAlignment="1">
      <alignment horizontal="center" wrapText="1"/>
    </xf>
    <xf numFmtId="0" fontId="97" fillId="0" borderId="20" xfId="0" applyFont="1" applyBorder="1" applyAlignment="1">
      <alignment horizont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wrapText="1"/>
    </xf>
    <xf numFmtId="0" fontId="11" fillId="7" borderId="0" xfId="0" applyFont="1" applyFill="1" applyAlignment="1">
      <alignment horizontal="left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169" fontId="6" fillId="0" borderId="41" xfId="0" applyNumberFormat="1" applyFont="1" applyBorder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9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3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44" fillId="0" borderId="16" xfId="0" applyFont="1" applyBorder="1" applyAlignment="1">
      <alignment horizontal="center" vertical="center" wrapText="1"/>
    </xf>
    <xf numFmtId="173" fontId="54" fillId="0" borderId="16" xfId="0" applyNumberFormat="1" applyFont="1" applyBorder="1" applyAlignment="1">
      <alignment horizontal="center" vertical="center"/>
    </xf>
    <xf numFmtId="0" fontId="0" fillId="0" borderId="13" xfId="0" applyBorder="1"/>
    <xf numFmtId="0" fontId="55" fillId="0" borderId="21" xfId="0" applyFont="1" applyBorder="1" applyAlignment="1">
      <alignment horizont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87" fillId="0" borderId="9" xfId="0" applyFont="1" applyBorder="1" applyAlignment="1">
      <alignment horizontal="center" wrapText="1"/>
    </xf>
    <xf numFmtId="0" fontId="87" fillId="0" borderId="3" xfId="0" applyFont="1" applyBorder="1" applyAlignment="1">
      <alignment horizontal="center" wrapText="1"/>
    </xf>
    <xf numFmtId="0" fontId="87" fillId="0" borderId="20" xfId="0" applyFont="1" applyBorder="1" applyAlignment="1">
      <alignment horizontal="center" wrapText="1"/>
    </xf>
    <xf numFmtId="0" fontId="54" fillId="0" borderId="39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/>
    </xf>
    <xf numFmtId="0" fontId="54" fillId="0" borderId="16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/>
    </xf>
    <xf numFmtId="0" fontId="0" fillId="0" borderId="2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70" fillId="0" borderId="13" xfId="0" applyFont="1" applyBorder="1" applyAlignment="1">
      <alignment horizontal="left" vertical="center" wrapText="1"/>
    </xf>
    <xf numFmtId="0" fontId="55" fillId="0" borderId="21" xfId="0" applyFont="1" applyBorder="1" applyAlignment="1">
      <alignment horizontal="center"/>
    </xf>
    <xf numFmtId="0" fontId="53" fillId="5" borderId="16" xfId="0" applyFont="1" applyFill="1" applyBorder="1" applyAlignment="1">
      <alignment horizontal="center"/>
    </xf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70" fillId="0" borderId="16" xfId="0" applyFont="1" applyBorder="1" applyAlignment="1">
      <alignment horizontal="left" vertical="center" wrapText="1"/>
    </xf>
    <xf numFmtId="0" fontId="53" fillId="5" borderId="16" xfId="0" applyFont="1" applyFill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3" fillId="5" borderId="23" xfId="0" applyFont="1" applyFill="1" applyBorder="1" applyAlignment="1">
      <alignment horizontal="center" vertical="center" wrapText="1"/>
    </xf>
    <xf numFmtId="0" fontId="53" fillId="5" borderId="1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5" borderId="2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97" fillId="0" borderId="44" xfId="0" applyFont="1" applyBorder="1" applyAlignment="1">
      <alignment horizontal="center" wrapText="1"/>
    </xf>
    <xf numFmtId="0" fontId="97" fillId="0" borderId="45" xfId="0" applyFont="1" applyBorder="1" applyAlignment="1">
      <alignment horizontal="center" wrapText="1"/>
    </xf>
    <xf numFmtId="0" fontId="97" fillId="0" borderId="46" xfId="0" applyFont="1" applyBorder="1" applyAlignment="1">
      <alignment horizont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2" fillId="3" borderId="10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 wrapText="1"/>
    </xf>
    <xf numFmtId="170" fontId="8" fillId="7" borderId="23" xfId="0" applyNumberFormat="1" applyFont="1" applyFill="1" applyBorder="1" applyAlignment="1">
      <alignment horizontal="center" vertical="center" wrapText="1"/>
    </xf>
    <xf numFmtId="170" fontId="8" fillId="7" borderId="13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/>
    </xf>
    <xf numFmtId="172" fontId="52" fillId="3" borderId="6" xfId="0" applyNumberFormat="1" applyFont="1" applyFill="1" applyBorder="1" applyAlignment="1">
      <alignment horizontal="center" vertical="center"/>
    </xf>
    <xf numFmtId="169" fontId="52" fillId="3" borderId="7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171" fontId="52" fillId="3" borderId="4" xfId="0" applyNumberFormat="1" applyFont="1" applyFill="1" applyBorder="1" applyAlignment="1">
      <alignment horizontal="center" vertical="center"/>
    </xf>
    <xf numFmtId="171" fontId="52" fillId="3" borderId="7" xfId="0" applyNumberFormat="1" applyFont="1" applyFill="1" applyBorder="1" applyAlignment="1">
      <alignment horizontal="center" vertical="center"/>
    </xf>
  </cellXfs>
  <cellStyles count="29">
    <cellStyle name="Euro" xfId="1" xr:uid="{00000000-0005-0000-0000-000000000000}"/>
    <cellStyle name="Excel Built-in Normal" xfId="2" xr:uid="{00000000-0005-0000-0000-000001000000}"/>
    <cellStyle name="Excel_BuiltIn_Вывод" xfId="3" xr:uid="{00000000-0005-0000-0000-000002000000}"/>
    <cellStyle name="Monétaire_GAUFRES.XLS (2)" xfId="4" xr:uid="{00000000-0005-0000-0000-000003000000}"/>
    <cellStyle name="Standaard_Definitief" xfId="5" xr:uid="{00000000-0005-0000-0000-000004000000}"/>
    <cellStyle name="Вывод 2" xfId="6" xr:uid="{00000000-0005-0000-0000-000005000000}"/>
    <cellStyle name="Гиперссылка" xfId="7" builtinId="8"/>
    <cellStyle name="Гиперссылка 2" xfId="8" xr:uid="{00000000-0005-0000-0000-000007000000}"/>
    <cellStyle name="Гиперссылка 3" xfId="9" xr:uid="{00000000-0005-0000-0000-000008000000}"/>
    <cellStyle name="Гиперссылка 4" xfId="10" xr:uid="{00000000-0005-0000-0000-000009000000}"/>
    <cellStyle name="Денежный" xfId="25" builtinId="4"/>
    <cellStyle name="Обычный" xfId="0" builtinId="0"/>
    <cellStyle name="Обычный 2" xfId="11" xr:uid="{00000000-0005-0000-0000-00000C000000}"/>
    <cellStyle name="Обычный 2 2" xfId="12" xr:uid="{00000000-0005-0000-0000-00000D000000}"/>
    <cellStyle name="Обычный 3" xfId="13" xr:uid="{00000000-0005-0000-0000-00000E000000}"/>
    <cellStyle name="Обычный 4" xfId="14" xr:uid="{00000000-0005-0000-0000-00000F000000}"/>
    <cellStyle name="Обычный 5" xfId="15" xr:uid="{00000000-0005-0000-0000-000010000000}"/>
    <cellStyle name="Обычный 6" xfId="16" xr:uid="{00000000-0005-0000-0000-000011000000}"/>
    <cellStyle name="Обычный 7" xfId="17" xr:uid="{00000000-0005-0000-0000-000012000000}"/>
    <cellStyle name="Обычный 8" xfId="18" xr:uid="{00000000-0005-0000-0000-000013000000}"/>
    <cellStyle name="Процентный 2" xfId="19" xr:uid="{00000000-0005-0000-0000-000014000000}"/>
    <cellStyle name="Стиль 1" xfId="20" xr:uid="{00000000-0005-0000-0000-000015000000}"/>
    <cellStyle name="Финансовый" xfId="21" builtinId="3"/>
    <cellStyle name="Финансовый 2" xfId="22" xr:uid="{00000000-0005-0000-0000-000017000000}"/>
    <cellStyle name="Финансовый 2 2" xfId="27" xr:uid="{BA58A3DD-5059-4FE7-BCCC-076D229BA92C}"/>
    <cellStyle name="Финансовый 3" xfId="23" xr:uid="{00000000-0005-0000-0000-000018000000}"/>
    <cellStyle name="Финансовый 3 2" xfId="28" xr:uid="{810E20F2-A547-453F-B0B0-0DAEBF341BEA}"/>
    <cellStyle name="Финансовый 4" xfId="26" xr:uid="{EF8BAA48-D1D2-4B31-8FF4-736CF03B405E}"/>
    <cellStyle name="Хороший 2" xfId="24" xr:uid="{00000000-0005-0000-0000-000019000000}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3" Type="http://schemas.openxmlformats.org/officeDocument/2006/relationships/image" Target="../media/image24.jpeg"/><Relationship Id="rId21" Type="http://schemas.openxmlformats.org/officeDocument/2006/relationships/image" Target="../media/image42.pn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20" Type="http://schemas.openxmlformats.org/officeDocument/2006/relationships/image" Target="../media/image41.pn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19" Type="http://schemas.openxmlformats.org/officeDocument/2006/relationships/image" Target="../media/image40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png"/><Relationship Id="rId18" Type="http://schemas.openxmlformats.org/officeDocument/2006/relationships/image" Target="../media/image61.png"/><Relationship Id="rId26" Type="http://schemas.openxmlformats.org/officeDocument/2006/relationships/image" Target="../media/image69.png"/><Relationship Id="rId39" Type="http://schemas.openxmlformats.org/officeDocument/2006/relationships/image" Target="../media/image80.png"/><Relationship Id="rId21" Type="http://schemas.openxmlformats.org/officeDocument/2006/relationships/image" Target="../media/image64.jpeg"/><Relationship Id="rId34" Type="http://schemas.openxmlformats.org/officeDocument/2006/relationships/image" Target="../media/image76.png"/><Relationship Id="rId42" Type="http://schemas.openxmlformats.org/officeDocument/2006/relationships/image" Target="../media/image83.jpeg"/><Relationship Id="rId7" Type="http://schemas.openxmlformats.org/officeDocument/2006/relationships/image" Target="../media/image50.jpe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20" Type="http://schemas.openxmlformats.org/officeDocument/2006/relationships/image" Target="../media/image63.jpeg"/><Relationship Id="rId29" Type="http://schemas.openxmlformats.org/officeDocument/2006/relationships/image" Target="../media/image71.jpeg"/><Relationship Id="rId41" Type="http://schemas.openxmlformats.org/officeDocument/2006/relationships/image" Target="../media/image82.pn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11" Type="http://schemas.openxmlformats.org/officeDocument/2006/relationships/image" Target="../media/image54.png"/><Relationship Id="rId24" Type="http://schemas.openxmlformats.org/officeDocument/2006/relationships/image" Target="../media/image67.png"/><Relationship Id="rId32" Type="http://schemas.openxmlformats.org/officeDocument/2006/relationships/image" Target="../media/image74.png"/><Relationship Id="rId37" Type="http://schemas.microsoft.com/office/2007/relationships/hdphoto" Target="../media/hdphoto2.wdp"/><Relationship Id="rId40" Type="http://schemas.openxmlformats.org/officeDocument/2006/relationships/image" Target="../media/image81.png"/><Relationship Id="rId5" Type="http://schemas.openxmlformats.org/officeDocument/2006/relationships/image" Target="../media/image48.jpe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28" Type="http://schemas.openxmlformats.org/officeDocument/2006/relationships/image" Target="../media/image70.jpeg"/><Relationship Id="rId36" Type="http://schemas.openxmlformats.org/officeDocument/2006/relationships/image" Target="../media/image78.png"/><Relationship Id="rId10" Type="http://schemas.openxmlformats.org/officeDocument/2006/relationships/image" Target="../media/image53.jpeg"/><Relationship Id="rId19" Type="http://schemas.openxmlformats.org/officeDocument/2006/relationships/image" Target="../media/image62.jpeg"/><Relationship Id="rId31" Type="http://schemas.openxmlformats.org/officeDocument/2006/relationships/image" Target="../media/image73.png"/><Relationship Id="rId4" Type="http://schemas.openxmlformats.org/officeDocument/2006/relationships/image" Target="../media/image47.png"/><Relationship Id="rId9" Type="http://schemas.openxmlformats.org/officeDocument/2006/relationships/image" Target="../media/image52.jpeg"/><Relationship Id="rId14" Type="http://schemas.openxmlformats.org/officeDocument/2006/relationships/image" Target="../media/image57.jpeg"/><Relationship Id="rId22" Type="http://schemas.openxmlformats.org/officeDocument/2006/relationships/image" Target="../media/image65.png"/><Relationship Id="rId27" Type="http://schemas.microsoft.com/office/2007/relationships/hdphoto" Target="../media/hdphoto1.wdp"/><Relationship Id="rId30" Type="http://schemas.openxmlformats.org/officeDocument/2006/relationships/image" Target="../media/image72.png"/><Relationship Id="rId35" Type="http://schemas.openxmlformats.org/officeDocument/2006/relationships/image" Target="../media/image77.jpeg"/><Relationship Id="rId8" Type="http://schemas.openxmlformats.org/officeDocument/2006/relationships/image" Target="../media/image51.jpeg"/><Relationship Id="rId3" Type="http://schemas.openxmlformats.org/officeDocument/2006/relationships/image" Target="../media/image46.jpe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5" Type="http://schemas.openxmlformats.org/officeDocument/2006/relationships/image" Target="../media/image68.jpeg"/><Relationship Id="rId33" Type="http://schemas.openxmlformats.org/officeDocument/2006/relationships/image" Target="../media/image75.png"/><Relationship Id="rId38" Type="http://schemas.openxmlformats.org/officeDocument/2006/relationships/image" Target="../media/image79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0</xdr:row>
      <xdr:rowOff>171450</xdr:rowOff>
    </xdr:from>
    <xdr:to>
      <xdr:col>1</xdr:col>
      <xdr:colOff>2914650</xdr:colOff>
      <xdr:row>4</xdr:row>
      <xdr:rowOff>142875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71450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2496671</xdr:colOff>
      <xdr:row>75</xdr:row>
      <xdr:rowOff>56029</xdr:rowOff>
    </xdr:from>
    <xdr:to>
      <xdr:col>1</xdr:col>
      <xdr:colOff>2658596</xdr:colOff>
      <xdr:row>75</xdr:row>
      <xdr:rowOff>208429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8730" y="11698941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3</xdr:col>
      <xdr:colOff>142875</xdr:colOff>
      <xdr:row>4</xdr:row>
      <xdr:rowOff>123825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5619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1914525</xdr:colOff>
      <xdr:row>66</xdr:row>
      <xdr:rowOff>38100</xdr:rowOff>
    </xdr:from>
    <xdr:to>
      <xdr:col>1</xdr:col>
      <xdr:colOff>2076450</xdr:colOff>
      <xdr:row>67</xdr:row>
      <xdr:rowOff>0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903922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1304925</xdr:colOff>
      <xdr:row>2</xdr:row>
      <xdr:rowOff>66675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7625"/>
          <a:ext cx="1209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42</xdr:row>
      <xdr:rowOff>238125</xdr:rowOff>
    </xdr:from>
    <xdr:to>
      <xdr:col>2</xdr:col>
      <xdr:colOff>1657350</xdr:colOff>
      <xdr:row>56</xdr:row>
      <xdr:rowOff>135348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3125450"/>
          <a:ext cx="1247775" cy="23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</xdr:row>
      <xdr:rowOff>123825</xdr:rowOff>
    </xdr:from>
    <xdr:to>
      <xdr:col>1</xdr:col>
      <xdr:colOff>1876425</xdr:colOff>
      <xdr:row>4</xdr:row>
      <xdr:rowOff>85725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314325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627530</xdr:colOff>
      <xdr:row>65</xdr:row>
      <xdr:rowOff>36661</xdr:rowOff>
    </xdr:from>
    <xdr:to>
      <xdr:col>2</xdr:col>
      <xdr:colOff>1714502</xdr:colOff>
      <xdr:row>65</xdr:row>
      <xdr:rowOff>1255567</xdr:rowOff>
    </xdr:to>
    <xdr:pic>
      <xdr:nvPicPr>
        <xdr:cNvPr id="151643" name="Picture 2139">
          <a:extLst>
            <a:ext uri="{FF2B5EF4-FFF2-40B4-BE49-F238E27FC236}">
              <a16:creationId xmlns:a16="http://schemas.microsoft.com/office/drawing/2014/main" id="{00000000-0008-0000-0300-00005B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736" y="16509308"/>
          <a:ext cx="1086972" cy="1218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590208</xdr:colOff>
      <xdr:row>66</xdr:row>
      <xdr:rowOff>44823</xdr:rowOff>
    </xdr:from>
    <xdr:to>
      <xdr:col>2</xdr:col>
      <xdr:colOff>1657162</xdr:colOff>
      <xdr:row>66</xdr:row>
      <xdr:rowOff>1243853</xdr:rowOff>
    </xdr:to>
    <xdr:pic>
      <xdr:nvPicPr>
        <xdr:cNvPr id="151645" name="Picture 2141">
          <a:extLst>
            <a:ext uri="{FF2B5EF4-FFF2-40B4-BE49-F238E27FC236}">
              <a16:creationId xmlns:a16="http://schemas.microsoft.com/office/drawing/2014/main" id="{00000000-0008-0000-0300-00005D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8414" y="17862176"/>
          <a:ext cx="1066954" cy="11990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739590</xdr:colOff>
      <xdr:row>67</xdr:row>
      <xdr:rowOff>100852</xdr:rowOff>
    </xdr:from>
    <xdr:to>
      <xdr:col>2</xdr:col>
      <xdr:colOff>1725706</xdr:colOff>
      <xdr:row>67</xdr:row>
      <xdr:rowOff>1252406</xdr:rowOff>
    </xdr:to>
    <xdr:pic>
      <xdr:nvPicPr>
        <xdr:cNvPr id="151647" name="Picture 2143">
          <a:extLst>
            <a:ext uri="{FF2B5EF4-FFF2-40B4-BE49-F238E27FC236}">
              <a16:creationId xmlns:a16="http://schemas.microsoft.com/office/drawing/2014/main" id="{00000000-0008-0000-0300-00005F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7796" y="19206881"/>
          <a:ext cx="986116" cy="11515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26</xdr:row>
      <xdr:rowOff>38100</xdr:rowOff>
    </xdr:from>
    <xdr:to>
      <xdr:col>2</xdr:col>
      <xdr:colOff>1819275</xdr:colOff>
      <xdr:row>30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35</xdr:row>
      <xdr:rowOff>38117</xdr:rowOff>
    </xdr:from>
    <xdr:to>
      <xdr:col>2</xdr:col>
      <xdr:colOff>1866900</xdr:colOff>
      <xdr:row>37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314328</xdr:colOff>
      <xdr:row>65</xdr:row>
      <xdr:rowOff>1066799</xdr:rowOff>
    </xdr:from>
    <xdr:to>
      <xdr:col>9</xdr:col>
      <xdr:colOff>323918</xdr:colOff>
      <xdr:row>66</xdr:row>
      <xdr:rowOff>742949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E52673-3F9E-A741-65F7-F62BFC1B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8" y="18697574"/>
          <a:ext cx="91446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19</xdr:row>
      <xdr:rowOff>9525</xdr:rowOff>
    </xdr:from>
    <xdr:to>
      <xdr:col>2</xdr:col>
      <xdr:colOff>1762125</xdr:colOff>
      <xdr:row>19</xdr:row>
      <xdr:rowOff>1416502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5362575"/>
          <a:ext cx="1343024" cy="140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11</xdr:row>
      <xdr:rowOff>171450</xdr:rowOff>
    </xdr:from>
    <xdr:to>
      <xdr:col>2</xdr:col>
      <xdr:colOff>2124075</xdr:colOff>
      <xdr:row>17</xdr:row>
      <xdr:rowOff>314325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F3781C6-6CB9-9867-A398-2B0B7063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724150"/>
          <a:ext cx="200977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28575</xdr:rowOff>
    </xdr:from>
    <xdr:to>
      <xdr:col>6</xdr:col>
      <xdr:colOff>85725</xdr:colOff>
      <xdr:row>6</xdr:row>
      <xdr:rowOff>0</xdr:rowOff>
    </xdr:to>
    <xdr:pic>
      <xdr:nvPicPr>
        <xdr:cNvPr id="208915" name="Picture 14">
          <a:extLst>
            <a:ext uri="{FF2B5EF4-FFF2-40B4-BE49-F238E27FC236}">
              <a16:creationId xmlns:a16="http://schemas.microsoft.com/office/drawing/2014/main" id="{00000000-0008-0000-0400-000013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28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3</xdr:col>
      <xdr:colOff>390525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55</xdr:row>
      <xdr:rowOff>47625</xdr:rowOff>
    </xdr:from>
    <xdr:to>
      <xdr:col>7</xdr:col>
      <xdr:colOff>666750</xdr:colOff>
      <xdr:row>55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101978</xdr:colOff>
      <xdr:row>22</xdr:row>
      <xdr:rowOff>128096</xdr:rowOff>
    </xdr:from>
    <xdr:to>
      <xdr:col>7</xdr:col>
      <xdr:colOff>908487</xdr:colOff>
      <xdr:row>22</xdr:row>
      <xdr:rowOff>994871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33" y="12582855"/>
          <a:ext cx="126633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56</xdr:row>
      <xdr:rowOff>19050</xdr:rowOff>
    </xdr:from>
    <xdr:to>
      <xdr:col>7</xdr:col>
      <xdr:colOff>904875</xdr:colOff>
      <xdr:row>56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31</xdr:row>
      <xdr:rowOff>114300</xdr:rowOff>
    </xdr:from>
    <xdr:to>
      <xdr:col>7</xdr:col>
      <xdr:colOff>800100</xdr:colOff>
      <xdr:row>36</xdr:row>
      <xdr:rowOff>123826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7025" y="2606040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47625</xdr:rowOff>
    </xdr:from>
    <xdr:to>
      <xdr:col>7</xdr:col>
      <xdr:colOff>838200</xdr:colOff>
      <xdr:row>46</xdr:row>
      <xdr:rowOff>47625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38450" y="279939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8</xdr:col>
      <xdr:colOff>0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371475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</xdr:row>
      <xdr:rowOff>19050</xdr:rowOff>
    </xdr:from>
    <xdr:to>
      <xdr:col>7</xdr:col>
      <xdr:colOff>962025</xdr:colOff>
      <xdr:row>14</xdr:row>
      <xdr:rowOff>933450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5" y="46482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61</xdr:row>
      <xdr:rowOff>19050</xdr:rowOff>
    </xdr:from>
    <xdr:to>
      <xdr:col>7</xdr:col>
      <xdr:colOff>942975</xdr:colOff>
      <xdr:row>61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5610225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0</xdr:rowOff>
    </xdr:from>
    <xdr:to>
      <xdr:col>7</xdr:col>
      <xdr:colOff>962025</xdr:colOff>
      <xdr:row>17</xdr:row>
      <xdr:rowOff>913086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7429500"/>
          <a:ext cx="1390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20</xdr:row>
      <xdr:rowOff>19050</xdr:rowOff>
    </xdr:from>
    <xdr:to>
      <xdr:col>7</xdr:col>
      <xdr:colOff>942975</xdr:colOff>
      <xdr:row>20</xdr:row>
      <xdr:rowOff>904875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38450" y="102298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62</xdr:row>
      <xdr:rowOff>28575</xdr:rowOff>
    </xdr:from>
    <xdr:to>
      <xdr:col>7</xdr:col>
      <xdr:colOff>904875</xdr:colOff>
      <xdr:row>62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63</xdr:row>
      <xdr:rowOff>38100</xdr:rowOff>
    </xdr:from>
    <xdr:to>
      <xdr:col>7</xdr:col>
      <xdr:colOff>933450</xdr:colOff>
      <xdr:row>63</xdr:row>
      <xdr:rowOff>923925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09875" y="29613225"/>
          <a:ext cx="1400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64</xdr:row>
      <xdr:rowOff>38100</xdr:rowOff>
    </xdr:from>
    <xdr:to>
      <xdr:col>7</xdr:col>
      <xdr:colOff>638175</xdr:colOff>
      <xdr:row>64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</xdr:row>
      <xdr:rowOff>85725</xdr:rowOff>
    </xdr:from>
    <xdr:to>
      <xdr:col>4</xdr:col>
      <xdr:colOff>66675</xdr:colOff>
      <xdr:row>4</xdr:row>
      <xdr:rowOff>38100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285750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19051</xdr:colOff>
      <xdr:row>19</xdr:row>
      <xdr:rowOff>45504</xdr:rowOff>
    </xdr:from>
    <xdr:to>
      <xdr:col>7</xdr:col>
      <xdr:colOff>971551</xdr:colOff>
      <xdr:row>19</xdr:row>
      <xdr:rowOff>923925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38451" y="9322854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165538</xdr:colOff>
      <xdr:row>23</xdr:row>
      <xdr:rowOff>44010</xdr:rowOff>
    </xdr:from>
    <xdr:to>
      <xdr:col>7</xdr:col>
      <xdr:colOff>908488</xdr:colOff>
      <xdr:row>23</xdr:row>
      <xdr:rowOff>948019</xdr:rowOff>
    </xdr:to>
    <xdr:pic>
      <xdr:nvPicPr>
        <xdr:cNvPr id="209924" name="Picture 4">
          <a:extLst>
            <a:ext uri="{FF2B5EF4-FFF2-40B4-BE49-F238E27FC236}">
              <a16:creationId xmlns:a16="http://schemas.microsoft.com/office/drawing/2014/main" id="{00000000-0008-0000-0500-000004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90193" y="13530096"/>
          <a:ext cx="1202778" cy="90400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85397</xdr:colOff>
      <xdr:row>21</xdr:row>
      <xdr:rowOff>65689</xdr:rowOff>
    </xdr:from>
    <xdr:to>
      <xdr:col>7</xdr:col>
      <xdr:colOff>862573</xdr:colOff>
      <xdr:row>21</xdr:row>
      <xdr:rowOff>1057604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052" y="11213223"/>
          <a:ext cx="1237004" cy="99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97</xdr:row>
      <xdr:rowOff>0</xdr:rowOff>
    </xdr:from>
    <xdr:to>
      <xdr:col>2</xdr:col>
      <xdr:colOff>714375</xdr:colOff>
      <xdr:row>100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97</xdr:row>
      <xdr:rowOff>0</xdr:rowOff>
    </xdr:from>
    <xdr:to>
      <xdr:col>2</xdr:col>
      <xdr:colOff>1228725</xdr:colOff>
      <xdr:row>100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97</xdr:row>
      <xdr:rowOff>0</xdr:rowOff>
    </xdr:from>
    <xdr:to>
      <xdr:col>2</xdr:col>
      <xdr:colOff>590550</xdr:colOff>
      <xdr:row>100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97</xdr:row>
      <xdr:rowOff>0</xdr:rowOff>
    </xdr:from>
    <xdr:to>
      <xdr:col>2</xdr:col>
      <xdr:colOff>647700</xdr:colOff>
      <xdr:row>99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97</xdr:row>
      <xdr:rowOff>0</xdr:rowOff>
    </xdr:from>
    <xdr:to>
      <xdr:col>2</xdr:col>
      <xdr:colOff>628650</xdr:colOff>
      <xdr:row>100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99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97</xdr:row>
      <xdr:rowOff>0</xdr:rowOff>
    </xdr:from>
    <xdr:to>
      <xdr:col>2</xdr:col>
      <xdr:colOff>666750</xdr:colOff>
      <xdr:row>99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100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88</xdr:row>
      <xdr:rowOff>66675</xdr:rowOff>
    </xdr:from>
    <xdr:to>
      <xdr:col>2</xdr:col>
      <xdr:colOff>1276648</xdr:colOff>
      <xdr:row>89</xdr:row>
      <xdr:rowOff>342900</xdr:rowOff>
    </xdr:to>
    <xdr:pic>
      <xdr:nvPicPr>
        <xdr:cNvPr id="211085" name="Рисунок 36" descr="C:\Documents and Settings\u\Local Settings\Temporary Internet Files\Content.Word\IMG_5394s.jpg">
          <a:extLst>
            <a:ext uri="{FF2B5EF4-FFF2-40B4-BE49-F238E27FC236}">
              <a16:creationId xmlns:a16="http://schemas.microsoft.com/office/drawing/2014/main" id="{00000000-0008-0000-0600-00008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810125" y="24193500"/>
          <a:ext cx="781348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</xdr:row>
      <xdr:rowOff>133350</xdr:rowOff>
    </xdr:from>
    <xdr:to>
      <xdr:col>2</xdr:col>
      <xdr:colOff>1700403</xdr:colOff>
      <xdr:row>86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81</xdr:row>
      <xdr:rowOff>28576</xdr:rowOff>
    </xdr:from>
    <xdr:to>
      <xdr:col>2</xdr:col>
      <xdr:colOff>1432076</xdr:colOff>
      <xdr:row>81</xdr:row>
      <xdr:rowOff>923926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81525" y="20278726"/>
          <a:ext cx="1165376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76</xdr:row>
      <xdr:rowOff>0</xdr:rowOff>
    </xdr:from>
    <xdr:to>
      <xdr:col>2</xdr:col>
      <xdr:colOff>714375</xdr:colOff>
      <xdr:row>76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76</xdr:row>
      <xdr:rowOff>0</xdr:rowOff>
    </xdr:from>
    <xdr:to>
      <xdr:col>2</xdr:col>
      <xdr:colOff>1228725</xdr:colOff>
      <xdr:row>76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371474</xdr:colOff>
      <xdr:row>69</xdr:row>
      <xdr:rowOff>19049</xdr:rowOff>
    </xdr:from>
    <xdr:to>
      <xdr:col>2</xdr:col>
      <xdr:colOff>1447800</xdr:colOff>
      <xdr:row>72</xdr:row>
      <xdr:rowOff>63904</xdr:rowOff>
    </xdr:to>
    <xdr:pic>
      <xdr:nvPicPr>
        <xdr:cNvPr id="211091" name="Рисунок 18" descr="3130311.gif">
          <a:extLst>
            <a:ext uri="{FF2B5EF4-FFF2-40B4-BE49-F238E27FC236}">
              <a16:creationId xmlns:a16="http://schemas.microsoft.com/office/drawing/2014/main" id="{00000000-0008-0000-0600-000093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86299" y="13896974"/>
          <a:ext cx="1076326" cy="1206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361949</xdr:colOff>
      <xdr:row>67</xdr:row>
      <xdr:rowOff>266700</xdr:rowOff>
    </xdr:from>
    <xdr:to>
      <xdr:col>2</xdr:col>
      <xdr:colOff>1417026</xdr:colOff>
      <xdr:row>70</xdr:row>
      <xdr:rowOff>190500</xdr:rowOff>
    </xdr:to>
    <xdr:pic>
      <xdr:nvPicPr>
        <xdr:cNvPr id="211092" name="Рисунок 21" descr="3020133.gif">
          <a:extLst>
            <a:ext uri="{FF2B5EF4-FFF2-40B4-BE49-F238E27FC236}">
              <a16:creationId xmlns:a16="http://schemas.microsoft.com/office/drawing/2014/main" id="{00000000-0008-0000-0600-000094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76774" y="13363575"/>
          <a:ext cx="1055077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74</xdr:row>
      <xdr:rowOff>38100</xdr:rowOff>
    </xdr:from>
    <xdr:to>
      <xdr:col>2</xdr:col>
      <xdr:colOff>1424081</xdr:colOff>
      <xdr:row>75</xdr:row>
      <xdr:rowOff>0</xdr:rowOff>
    </xdr:to>
    <xdr:pic>
      <xdr:nvPicPr>
        <xdr:cNvPr id="211093" name="Рисунок 30" descr="1090217.gif">
          <a:extLst>
            <a:ext uri="{FF2B5EF4-FFF2-40B4-BE49-F238E27FC236}">
              <a16:creationId xmlns:a16="http://schemas.microsoft.com/office/drawing/2014/main" id="{00000000-0008-0000-0600-000095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24400" y="16925925"/>
          <a:ext cx="101450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77</xdr:row>
      <xdr:rowOff>95250</xdr:rowOff>
    </xdr:from>
    <xdr:to>
      <xdr:col>2</xdr:col>
      <xdr:colOff>590550</xdr:colOff>
      <xdr:row>79</xdr:row>
      <xdr:rowOff>76200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3895724</xdr:colOff>
      <xdr:row>75</xdr:row>
      <xdr:rowOff>457199</xdr:rowOff>
    </xdr:from>
    <xdr:to>
      <xdr:col>3</xdr:col>
      <xdr:colOff>315844</xdr:colOff>
      <xdr:row>77</xdr:row>
      <xdr:rowOff>85724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124324" y="154114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73</xdr:row>
      <xdr:rowOff>47625</xdr:rowOff>
    </xdr:from>
    <xdr:to>
      <xdr:col>2</xdr:col>
      <xdr:colOff>628650</xdr:colOff>
      <xdr:row>73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57150</xdr:rowOff>
    </xdr:from>
    <xdr:to>
      <xdr:col>2</xdr:col>
      <xdr:colOff>638175</xdr:colOff>
      <xdr:row>72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74</xdr:row>
      <xdr:rowOff>0</xdr:rowOff>
    </xdr:from>
    <xdr:to>
      <xdr:col>2</xdr:col>
      <xdr:colOff>666750</xdr:colOff>
      <xdr:row>74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0</xdr:rowOff>
    </xdr:from>
    <xdr:to>
      <xdr:col>2</xdr:col>
      <xdr:colOff>638175</xdr:colOff>
      <xdr:row>72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72</xdr:row>
      <xdr:rowOff>19050</xdr:rowOff>
    </xdr:from>
    <xdr:to>
      <xdr:col>2</xdr:col>
      <xdr:colOff>1228725</xdr:colOff>
      <xdr:row>72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73</xdr:row>
      <xdr:rowOff>19050</xdr:rowOff>
    </xdr:from>
    <xdr:to>
      <xdr:col>2</xdr:col>
      <xdr:colOff>1279270</xdr:colOff>
      <xdr:row>74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2</xdr:row>
      <xdr:rowOff>28575</xdr:rowOff>
    </xdr:from>
    <xdr:to>
      <xdr:col>1</xdr:col>
      <xdr:colOff>2895600</xdr:colOff>
      <xdr:row>4</xdr:row>
      <xdr:rowOff>180975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38300" y="428625"/>
          <a:ext cx="1485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77</xdr:row>
      <xdr:rowOff>271771</xdr:rowOff>
    </xdr:from>
    <xdr:to>
      <xdr:col>2</xdr:col>
      <xdr:colOff>1438275</xdr:colOff>
      <xdr:row>80</xdr:row>
      <xdr:rowOff>230579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95825" y="19055071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82</xdr:row>
      <xdr:rowOff>19050</xdr:rowOff>
    </xdr:from>
    <xdr:to>
      <xdr:col>2</xdr:col>
      <xdr:colOff>1543050</xdr:colOff>
      <xdr:row>82</xdr:row>
      <xdr:rowOff>1066800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2813A62-32BB-96C8-B366-A871D4315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22" t="21088" r="4082" b="4082"/>
        <a:stretch/>
      </xdr:blipFill>
      <xdr:spPr>
        <a:xfrm>
          <a:off x="4600574" y="21336000"/>
          <a:ext cx="1257301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83</xdr:row>
      <xdr:rowOff>190501</xdr:rowOff>
    </xdr:from>
    <xdr:to>
      <xdr:col>2</xdr:col>
      <xdr:colOff>1533527</xdr:colOff>
      <xdr:row>84</xdr:row>
      <xdr:rowOff>695326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BF9FD5C-02F1-9344-31AE-3734186D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2" y="2258377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420510</xdr:colOff>
      <xdr:row>95</xdr:row>
      <xdr:rowOff>95250</xdr:rowOff>
    </xdr:from>
    <xdr:to>
      <xdr:col>2</xdr:col>
      <xdr:colOff>1476376</xdr:colOff>
      <xdr:row>95</xdr:row>
      <xdr:rowOff>1419225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335" y="29508450"/>
          <a:ext cx="1055866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www.youtube.com/watch?v=rm3y4vLhLDc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youtube.com/watch?v=wx_-1LwuwJ4" TargetMode="External"/><Relationship Id="rId4" Type="http://schemas.openxmlformats.org/officeDocument/2006/relationships/hyperlink" Target="https://www.youtube.com/watch?v=d_lGzKjoRss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K110"/>
  <sheetViews>
    <sheetView zoomScale="85" zoomScaleNormal="85" workbookViewId="0">
      <selection activeCell="U18" sqref="U18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9" width="11.7109375" style="6" customWidth="1"/>
    <col min="10" max="10" width="11.140625" customWidth="1"/>
    <col min="11" max="11" width="10.5703125" customWidth="1"/>
  </cols>
  <sheetData>
    <row r="1" spans="1:11">
      <c r="A1" s="258"/>
      <c r="B1" s="69"/>
      <c r="C1" s="70"/>
      <c r="D1" s="71" t="s">
        <v>96</v>
      </c>
      <c r="E1" s="71"/>
      <c r="F1" s="72"/>
      <c r="G1" s="72"/>
      <c r="H1" s="73"/>
      <c r="I1" s="73"/>
      <c r="J1" s="74"/>
      <c r="K1" s="258"/>
    </row>
    <row r="2" spans="1:11">
      <c r="A2" s="258"/>
      <c r="B2" s="69"/>
      <c r="C2" s="70"/>
      <c r="D2" s="74" t="s">
        <v>98</v>
      </c>
      <c r="E2" s="74"/>
      <c r="F2" s="73"/>
      <c r="G2" s="73"/>
      <c r="H2" s="73"/>
      <c r="I2" s="73"/>
      <c r="J2" s="74"/>
      <c r="K2" s="258"/>
    </row>
    <row r="3" spans="1:11" ht="14.45" customHeight="1">
      <c r="A3" s="258"/>
      <c r="B3" s="75"/>
      <c r="C3" s="70"/>
      <c r="D3" s="74" t="s">
        <v>237</v>
      </c>
      <c r="E3" s="74"/>
      <c r="F3" s="73"/>
      <c r="G3" s="73"/>
      <c r="H3" s="73"/>
      <c r="I3" s="73"/>
      <c r="J3" s="74"/>
      <c r="K3" s="258"/>
    </row>
    <row r="4" spans="1:11" ht="12" customHeight="1">
      <c r="A4" s="258"/>
      <c r="B4" s="75" t="s">
        <v>97</v>
      </c>
      <c r="C4" s="70"/>
      <c r="D4" s="73" t="s">
        <v>99</v>
      </c>
      <c r="E4" s="73"/>
      <c r="F4" s="73"/>
      <c r="G4" s="73"/>
      <c r="H4" s="73"/>
      <c r="I4" s="73"/>
      <c r="J4" s="74"/>
      <c r="K4" s="258"/>
    </row>
    <row r="5" spans="1:11" ht="16.149999999999999" customHeight="1">
      <c r="A5" s="258"/>
      <c r="B5" s="76"/>
      <c r="C5" s="70"/>
      <c r="D5" s="115" t="s">
        <v>236</v>
      </c>
      <c r="E5" s="115"/>
      <c r="F5" s="73"/>
      <c r="G5" s="73"/>
      <c r="H5" s="73"/>
      <c r="I5" s="73"/>
      <c r="J5" s="74"/>
      <c r="K5" s="258"/>
    </row>
    <row r="6" spans="1:11">
      <c r="A6" s="258"/>
      <c r="B6" s="69"/>
      <c r="C6" s="70"/>
      <c r="D6" s="73" t="s">
        <v>238</v>
      </c>
      <c r="E6" s="73"/>
      <c r="F6" s="73"/>
      <c r="G6" s="73"/>
      <c r="H6" s="73"/>
      <c r="I6" s="73"/>
      <c r="J6" s="74"/>
      <c r="K6" s="258"/>
    </row>
    <row r="7" spans="1:11" s="11" customFormat="1" ht="18.600000000000001" customHeight="1" thickBot="1">
      <c r="A7" s="11" t="s">
        <v>37</v>
      </c>
      <c r="B7" s="8"/>
      <c r="C7" s="10"/>
      <c r="D7" s="10"/>
      <c r="E7" s="10"/>
      <c r="F7" s="10"/>
      <c r="G7" s="10"/>
      <c r="H7" s="10"/>
      <c r="I7" s="10"/>
    </row>
    <row r="8" spans="1:11" s="11" customFormat="1" ht="47.25" customHeight="1" thickBot="1">
      <c r="B8" s="265" t="s">
        <v>483</v>
      </c>
      <c r="C8" s="266"/>
      <c r="D8" s="266"/>
      <c r="E8" s="266"/>
      <c r="F8" s="266"/>
      <c r="G8" s="266"/>
      <c r="H8" s="266"/>
      <c r="I8" s="266"/>
      <c r="J8" s="266"/>
      <c r="K8" s="267"/>
    </row>
    <row r="9" spans="1:11" ht="11.45" customHeight="1">
      <c r="B9" s="82" t="s">
        <v>58</v>
      </c>
      <c r="C9" s="10"/>
      <c r="D9" s="10"/>
      <c r="E9" s="10"/>
      <c r="F9" s="10"/>
      <c r="G9" s="10"/>
      <c r="H9" s="10"/>
      <c r="I9" s="10"/>
    </row>
    <row r="10" spans="1:11" ht="31.9" customHeight="1">
      <c r="B10" s="268" t="s">
        <v>92</v>
      </c>
      <c r="C10" s="269"/>
      <c r="D10" s="269"/>
      <c r="E10" s="269"/>
      <c r="F10" s="269"/>
      <c r="G10" s="269"/>
      <c r="H10" s="269"/>
      <c r="I10" s="269"/>
      <c r="J10" s="269"/>
      <c r="K10" s="256"/>
    </row>
    <row r="11" spans="1:11" ht="15" customHeight="1">
      <c r="B11" s="259"/>
      <c r="C11" s="260"/>
      <c r="D11" s="259"/>
      <c r="E11" s="261"/>
      <c r="F11" s="272" t="s">
        <v>301</v>
      </c>
      <c r="G11" s="273"/>
      <c r="H11" s="273"/>
      <c r="I11" s="273"/>
      <c r="J11" s="274"/>
      <c r="K11" s="257"/>
    </row>
    <row r="12" spans="1:11" ht="60.75" customHeight="1" thickBot="1">
      <c r="B12" s="165"/>
      <c r="C12" s="166"/>
      <c r="D12" s="166" t="s">
        <v>304</v>
      </c>
      <c r="E12" s="167" t="s">
        <v>302</v>
      </c>
      <c r="F12" s="169" t="s">
        <v>300</v>
      </c>
      <c r="G12" s="170" t="s">
        <v>292</v>
      </c>
      <c r="H12" s="171" t="s">
        <v>295</v>
      </c>
      <c r="I12" s="170" t="s">
        <v>293</v>
      </c>
      <c r="J12" s="172" t="s">
        <v>294</v>
      </c>
      <c r="K12" s="168" t="s">
        <v>303</v>
      </c>
    </row>
    <row r="13" spans="1:11" ht="18.600000000000001" customHeight="1">
      <c r="B13" s="9" t="s">
        <v>88</v>
      </c>
    </row>
    <row r="14" spans="1:11" ht="19.5" customHeight="1">
      <c r="B14" s="83" t="s">
        <v>72</v>
      </c>
      <c r="C14" s="54"/>
      <c r="D14" s="152">
        <v>1917</v>
      </c>
      <c r="E14" s="152">
        <f>D14/2+15</f>
        <v>973.5</v>
      </c>
      <c r="F14" s="56"/>
      <c r="G14" s="56"/>
      <c r="H14" s="156">
        <f>(F14*D14+G14*E14)+((I14*D14+J14*E14))</f>
        <v>0</v>
      </c>
      <c r="I14" s="56"/>
      <c r="J14" s="56"/>
      <c r="K14" s="57"/>
    </row>
    <row r="15" spans="1:11" ht="18" customHeight="1">
      <c r="B15" s="83" t="s">
        <v>327</v>
      </c>
      <c r="C15" s="58"/>
      <c r="D15" s="152">
        <v>1890</v>
      </c>
      <c r="E15" s="152">
        <f t="shared" ref="E15:E73" si="0">D15/2+15</f>
        <v>960</v>
      </c>
      <c r="F15" s="56"/>
      <c r="G15" s="56"/>
      <c r="H15" s="156">
        <f t="shared" ref="H15:H76" si="1">(F15*D15+G15*E15)+((I15*D15+J15*E15))</f>
        <v>0</v>
      </c>
      <c r="I15" s="56"/>
      <c r="J15" s="56"/>
      <c r="K15" s="57"/>
    </row>
    <row r="16" spans="1:11" ht="18.75" customHeight="1">
      <c r="B16" s="83" t="s">
        <v>75</v>
      </c>
      <c r="C16" s="58"/>
      <c r="D16" s="152">
        <v>1909</v>
      </c>
      <c r="E16" s="152">
        <f t="shared" si="0"/>
        <v>969.5</v>
      </c>
      <c r="F16" s="56"/>
      <c r="G16" s="56"/>
      <c r="H16" s="156">
        <f t="shared" si="1"/>
        <v>0</v>
      </c>
      <c r="I16" s="56"/>
      <c r="J16" s="56"/>
      <c r="K16" s="57"/>
    </row>
    <row r="17" spans="2:11" ht="16.5" customHeight="1">
      <c r="B17" s="59" t="s">
        <v>73</v>
      </c>
      <c r="C17" s="58"/>
      <c r="D17" s="152">
        <v>1870</v>
      </c>
      <c r="E17" s="152">
        <f t="shared" si="0"/>
        <v>950</v>
      </c>
      <c r="F17" s="56"/>
      <c r="G17" s="56"/>
      <c r="H17" s="156">
        <f t="shared" si="1"/>
        <v>0</v>
      </c>
      <c r="I17" s="56"/>
      <c r="J17" s="56"/>
      <c r="K17" s="57"/>
    </row>
    <row r="18" spans="2:11" ht="18.75" customHeight="1">
      <c r="B18" s="83" t="s">
        <v>77</v>
      </c>
      <c r="C18" s="60"/>
      <c r="D18" s="152">
        <v>1880</v>
      </c>
      <c r="E18" s="152">
        <f t="shared" si="0"/>
        <v>955</v>
      </c>
      <c r="F18" s="56"/>
      <c r="G18" s="56"/>
      <c r="H18" s="156">
        <f t="shared" si="1"/>
        <v>0</v>
      </c>
      <c r="I18" s="56"/>
      <c r="J18" s="56"/>
      <c r="K18" s="57"/>
    </row>
    <row r="19" spans="2:11" ht="18" customHeight="1">
      <c r="B19" s="59" t="s">
        <v>78</v>
      </c>
      <c r="C19" s="60"/>
      <c r="D19" s="152">
        <v>1875</v>
      </c>
      <c r="E19" s="152">
        <f t="shared" si="0"/>
        <v>952.5</v>
      </c>
      <c r="F19" s="56"/>
      <c r="G19" s="56"/>
      <c r="H19" s="156">
        <f t="shared" si="1"/>
        <v>0</v>
      </c>
      <c r="I19" s="56"/>
      <c r="J19" s="56"/>
      <c r="K19" s="57"/>
    </row>
    <row r="20" spans="2:11" ht="17.25" customHeight="1">
      <c r="B20" s="59" t="s">
        <v>74</v>
      </c>
      <c r="C20" s="58"/>
      <c r="D20" s="152">
        <v>1850</v>
      </c>
      <c r="E20" s="152">
        <f t="shared" si="0"/>
        <v>940</v>
      </c>
      <c r="F20" s="56"/>
      <c r="G20" s="56"/>
      <c r="H20" s="156">
        <f t="shared" si="1"/>
        <v>0</v>
      </c>
      <c r="I20" s="56"/>
      <c r="J20" s="56"/>
      <c r="K20" s="57"/>
    </row>
    <row r="21" spans="2:11" ht="15.75" customHeight="1">
      <c r="B21" s="59" t="s">
        <v>76</v>
      </c>
      <c r="C21" s="58"/>
      <c r="D21" s="152">
        <v>1850</v>
      </c>
      <c r="E21" s="152">
        <f t="shared" si="0"/>
        <v>940</v>
      </c>
      <c r="F21" s="56"/>
      <c r="G21" s="56"/>
      <c r="H21" s="156">
        <f t="shared" si="1"/>
        <v>0</v>
      </c>
      <c r="I21" s="56"/>
      <c r="J21" s="56"/>
      <c r="K21" s="57"/>
    </row>
    <row r="22" spans="2:11" ht="15.75" customHeight="1">
      <c r="B22" s="59" t="s">
        <v>202</v>
      </c>
      <c r="C22" s="58"/>
      <c r="D22" s="152">
        <v>1914</v>
      </c>
      <c r="E22" s="152">
        <f t="shared" si="0"/>
        <v>972</v>
      </c>
      <c r="F22" s="56"/>
      <c r="G22" s="56"/>
      <c r="H22" s="156">
        <f t="shared" si="1"/>
        <v>0</v>
      </c>
      <c r="I22" s="56"/>
      <c r="J22" s="56"/>
      <c r="K22" s="57"/>
    </row>
    <row r="23" spans="2:11" ht="18.600000000000001" customHeight="1">
      <c r="B23" s="9" t="s">
        <v>89</v>
      </c>
      <c r="E23" s="152"/>
      <c r="F23" s="21"/>
      <c r="G23" s="21"/>
      <c r="H23" s="157"/>
      <c r="I23" s="22"/>
    </row>
    <row r="24" spans="2:11" ht="18" customHeight="1">
      <c r="B24" s="59" t="s">
        <v>333</v>
      </c>
      <c r="C24" s="60"/>
      <c r="D24" s="152">
        <v>1850</v>
      </c>
      <c r="E24" s="152">
        <f>D24/2+20</f>
        <v>945</v>
      </c>
      <c r="F24" s="56"/>
      <c r="G24" s="56"/>
      <c r="H24" s="156">
        <f t="shared" si="1"/>
        <v>0</v>
      </c>
      <c r="I24" s="56"/>
      <c r="J24" s="56"/>
      <c r="K24" s="57"/>
    </row>
    <row r="25" spans="2:11" ht="18" customHeight="1">
      <c r="B25" s="59" t="s">
        <v>80</v>
      </c>
      <c r="C25" s="60"/>
      <c r="D25" s="152">
        <v>1234</v>
      </c>
      <c r="E25" s="152">
        <f t="shared" ref="E25:E32" si="2">D25/2+20</f>
        <v>637</v>
      </c>
      <c r="F25" s="56"/>
      <c r="G25" s="56"/>
      <c r="H25" s="156">
        <f t="shared" si="1"/>
        <v>0</v>
      </c>
      <c r="I25" s="56"/>
      <c r="J25" s="56"/>
      <c r="K25" s="57"/>
    </row>
    <row r="26" spans="2:11" ht="18" customHeight="1">
      <c r="B26" s="83" t="s">
        <v>81</v>
      </c>
      <c r="C26" s="60"/>
      <c r="D26" s="152">
        <v>1837</v>
      </c>
      <c r="E26" s="152">
        <f t="shared" si="2"/>
        <v>938.5</v>
      </c>
      <c r="F26" s="56"/>
      <c r="G26" s="56"/>
      <c r="H26" s="156">
        <f t="shared" si="1"/>
        <v>0</v>
      </c>
      <c r="I26" s="56"/>
      <c r="J26" s="56"/>
      <c r="K26" s="57"/>
    </row>
    <row r="27" spans="2:11" ht="18" customHeight="1">
      <c r="B27" s="83" t="s">
        <v>82</v>
      </c>
      <c r="C27" s="60"/>
      <c r="D27" s="152">
        <v>1863</v>
      </c>
      <c r="E27" s="152">
        <f t="shared" si="2"/>
        <v>951.5</v>
      </c>
      <c r="F27" s="56"/>
      <c r="G27" s="56"/>
      <c r="H27" s="156">
        <f t="shared" si="1"/>
        <v>0</v>
      </c>
      <c r="I27" s="56"/>
      <c r="J27" s="56"/>
      <c r="K27" s="57"/>
    </row>
    <row r="28" spans="2:11" ht="18" customHeight="1">
      <c r="B28" s="59" t="s">
        <v>83</v>
      </c>
      <c r="C28" s="60"/>
      <c r="D28" s="152">
        <v>1837</v>
      </c>
      <c r="E28" s="152">
        <f t="shared" si="2"/>
        <v>938.5</v>
      </c>
      <c r="F28" s="56"/>
      <c r="G28" s="56"/>
      <c r="H28" s="156">
        <f t="shared" si="1"/>
        <v>0</v>
      </c>
      <c r="I28" s="56"/>
      <c r="J28" s="56"/>
      <c r="K28" s="57"/>
    </row>
    <row r="29" spans="2:11" ht="18" customHeight="1">
      <c r="B29" s="59" t="s">
        <v>84</v>
      </c>
      <c r="C29" s="60"/>
      <c r="D29" s="152">
        <v>1850</v>
      </c>
      <c r="E29" s="152">
        <f t="shared" si="2"/>
        <v>945</v>
      </c>
      <c r="F29" s="56"/>
      <c r="G29" s="56"/>
      <c r="H29" s="156">
        <f t="shared" si="1"/>
        <v>0</v>
      </c>
      <c r="I29" s="56"/>
      <c r="J29" s="56"/>
      <c r="K29" s="57"/>
    </row>
    <row r="30" spans="2:11" ht="18" customHeight="1">
      <c r="B30" s="59" t="s">
        <v>85</v>
      </c>
      <c r="C30" s="60"/>
      <c r="D30" s="152">
        <v>1864</v>
      </c>
      <c r="E30" s="152">
        <f t="shared" si="2"/>
        <v>952</v>
      </c>
      <c r="F30" s="56"/>
      <c r="G30" s="56"/>
      <c r="H30" s="156">
        <f t="shared" si="1"/>
        <v>0</v>
      </c>
      <c r="I30" s="56"/>
      <c r="J30" s="56"/>
      <c r="K30" s="57"/>
    </row>
    <row r="31" spans="2:11" ht="18" customHeight="1">
      <c r="B31" s="59" t="s">
        <v>87</v>
      </c>
      <c r="C31" s="60"/>
      <c r="D31" s="152">
        <v>1790</v>
      </c>
      <c r="E31" s="152">
        <f t="shared" si="2"/>
        <v>915</v>
      </c>
      <c r="F31" s="56"/>
      <c r="G31" s="56"/>
      <c r="H31" s="156">
        <f t="shared" si="1"/>
        <v>0</v>
      </c>
      <c r="I31" s="56"/>
      <c r="J31" s="56"/>
      <c r="K31" s="57"/>
    </row>
    <row r="32" spans="2:11" ht="18" customHeight="1">
      <c r="B32" s="59" t="s">
        <v>86</v>
      </c>
      <c r="C32" s="60"/>
      <c r="D32" s="142">
        <v>1790</v>
      </c>
      <c r="E32" s="152">
        <f t="shared" si="2"/>
        <v>915</v>
      </c>
      <c r="F32" s="56"/>
      <c r="G32" s="56"/>
      <c r="H32" s="156">
        <f t="shared" si="1"/>
        <v>0</v>
      </c>
      <c r="I32" s="56"/>
      <c r="J32" s="56"/>
      <c r="K32" s="57"/>
    </row>
    <row r="33" spans="2:11" ht="18" customHeight="1">
      <c r="B33" s="9" t="s">
        <v>42</v>
      </c>
      <c r="C33" s="9"/>
      <c r="D33" s="9"/>
      <c r="E33" s="152"/>
      <c r="F33" s="21"/>
      <c r="G33" s="21"/>
      <c r="H33" s="157"/>
      <c r="I33" s="22"/>
    </row>
    <row r="34" spans="2:11" ht="17.25" customHeight="1">
      <c r="B34" s="59" t="s">
        <v>91</v>
      </c>
      <c r="C34" s="61"/>
      <c r="D34" s="142">
        <v>3401</v>
      </c>
      <c r="E34" s="152">
        <f t="shared" si="0"/>
        <v>1715.5</v>
      </c>
      <c r="F34" s="56"/>
      <c r="G34" s="56"/>
      <c r="H34" s="156">
        <f t="shared" si="1"/>
        <v>0</v>
      </c>
      <c r="I34" s="56"/>
      <c r="J34" s="56"/>
      <c r="K34" s="57"/>
    </row>
    <row r="35" spans="2:11">
      <c r="B35" s="59" t="s">
        <v>30</v>
      </c>
      <c r="C35" s="62"/>
      <c r="D35" s="142">
        <v>14538</v>
      </c>
      <c r="E35" s="152">
        <f t="shared" si="0"/>
        <v>7284</v>
      </c>
      <c r="F35" s="56"/>
      <c r="G35" s="56"/>
      <c r="H35" s="156">
        <f t="shared" si="1"/>
        <v>0</v>
      </c>
      <c r="I35" s="56"/>
      <c r="J35" s="56"/>
      <c r="K35" s="57"/>
    </row>
    <row r="36" spans="2:11" ht="17.25" hidden="1" customHeight="1">
      <c r="B36" s="83" t="s">
        <v>215</v>
      </c>
      <c r="C36" s="62"/>
      <c r="D36" s="142"/>
      <c r="E36" s="152">
        <f t="shared" si="0"/>
        <v>15</v>
      </c>
      <c r="F36" s="56"/>
      <c r="G36" s="56"/>
      <c r="H36" s="156">
        <f t="shared" si="1"/>
        <v>0</v>
      </c>
      <c r="I36" s="56"/>
      <c r="J36" s="56"/>
      <c r="K36" s="57"/>
    </row>
    <row r="37" spans="2:11" ht="17.25" hidden="1" customHeight="1">
      <c r="B37" s="59" t="s">
        <v>214</v>
      </c>
      <c r="C37" s="63"/>
      <c r="D37" s="142"/>
      <c r="E37" s="152">
        <f t="shared" si="0"/>
        <v>15</v>
      </c>
      <c r="F37" s="56"/>
      <c r="G37" s="56"/>
      <c r="H37" s="156">
        <f t="shared" si="1"/>
        <v>0</v>
      </c>
      <c r="I37" s="56"/>
      <c r="J37" s="56"/>
      <c r="K37" s="57"/>
    </row>
    <row r="38" spans="2:11" ht="16.5" customHeight="1">
      <c r="B38" s="83" t="s">
        <v>278</v>
      </c>
      <c r="C38" s="63"/>
      <c r="D38" s="142">
        <v>7500</v>
      </c>
      <c r="E38" s="152">
        <f t="shared" si="0"/>
        <v>3765</v>
      </c>
      <c r="F38" s="56"/>
      <c r="G38" s="56"/>
      <c r="H38" s="156">
        <f t="shared" si="1"/>
        <v>0</v>
      </c>
      <c r="I38" s="56"/>
      <c r="J38" s="56"/>
      <c r="K38" s="57"/>
    </row>
    <row r="39" spans="2:11" ht="18.75" hidden="1" customHeight="1">
      <c r="B39" s="83" t="s">
        <v>395</v>
      </c>
      <c r="C39" s="63"/>
      <c r="D39" s="142">
        <v>4697</v>
      </c>
      <c r="E39" s="152">
        <f t="shared" si="0"/>
        <v>2363.5</v>
      </c>
      <c r="F39" s="56"/>
      <c r="G39" s="56"/>
      <c r="H39" s="156">
        <f t="shared" si="1"/>
        <v>0</v>
      </c>
      <c r="I39" s="56"/>
      <c r="J39" s="56"/>
      <c r="K39" s="57"/>
    </row>
    <row r="40" spans="2:11" ht="18.75" hidden="1" customHeight="1">
      <c r="B40" s="59" t="s">
        <v>397</v>
      </c>
      <c r="C40" s="62"/>
      <c r="D40" s="142">
        <v>20890</v>
      </c>
      <c r="E40" s="152">
        <f t="shared" si="0"/>
        <v>10460</v>
      </c>
      <c r="F40" s="56"/>
      <c r="G40" s="56"/>
      <c r="H40" s="156">
        <f t="shared" si="1"/>
        <v>0</v>
      </c>
      <c r="I40" s="56"/>
      <c r="J40" s="56"/>
      <c r="K40" s="57"/>
    </row>
    <row r="41" spans="2:11" hidden="1">
      <c r="B41" s="59" t="s">
        <v>220</v>
      </c>
      <c r="C41" s="62"/>
      <c r="D41" s="142"/>
      <c r="E41" s="152">
        <f t="shared" si="0"/>
        <v>15</v>
      </c>
      <c r="F41" s="56"/>
      <c r="G41" s="56"/>
      <c r="H41" s="156">
        <f t="shared" si="1"/>
        <v>0</v>
      </c>
      <c r="I41" s="56"/>
      <c r="J41" s="56"/>
      <c r="K41" s="57"/>
    </row>
    <row r="42" spans="2:11" ht="18.75" hidden="1" customHeight="1">
      <c r="B42" s="59" t="s">
        <v>178</v>
      </c>
      <c r="C42" s="62"/>
      <c r="D42" s="142"/>
      <c r="E42" s="152">
        <f t="shared" si="0"/>
        <v>15</v>
      </c>
      <c r="F42" s="56"/>
      <c r="G42" s="56"/>
      <c r="H42" s="156">
        <f t="shared" si="1"/>
        <v>0</v>
      </c>
      <c r="I42" s="56"/>
      <c r="J42" s="56"/>
      <c r="K42" s="57"/>
    </row>
    <row r="43" spans="2:11" ht="18.75" customHeight="1">
      <c r="B43" s="59" t="s">
        <v>118</v>
      </c>
      <c r="C43" s="62"/>
      <c r="D43" s="142">
        <v>4127</v>
      </c>
      <c r="E43" s="152">
        <f t="shared" si="0"/>
        <v>2078.5</v>
      </c>
      <c r="F43" s="56"/>
      <c r="G43" s="56"/>
      <c r="H43" s="156">
        <f t="shared" si="1"/>
        <v>0</v>
      </c>
      <c r="I43" s="56"/>
      <c r="J43" s="56"/>
      <c r="K43" s="57"/>
    </row>
    <row r="44" spans="2:11">
      <c r="B44" s="9" t="s">
        <v>38</v>
      </c>
      <c r="D44" s="55"/>
      <c r="E44" s="152"/>
      <c r="F44" s="21"/>
      <c r="G44" s="21"/>
      <c r="H44" s="157"/>
      <c r="I44" s="22"/>
    </row>
    <row r="45" spans="2:11">
      <c r="B45" s="83" t="s">
        <v>283</v>
      </c>
      <c r="C45" s="63"/>
      <c r="D45" s="152">
        <v>1876</v>
      </c>
      <c r="E45" s="152">
        <f t="shared" si="0"/>
        <v>953</v>
      </c>
      <c r="F45" s="56"/>
      <c r="G45" s="56"/>
      <c r="H45" s="156">
        <f t="shared" si="1"/>
        <v>0</v>
      </c>
      <c r="I45" s="56"/>
      <c r="J45" s="56"/>
      <c r="K45" s="57"/>
    </row>
    <row r="46" spans="2:11">
      <c r="B46" s="59" t="s">
        <v>198</v>
      </c>
      <c r="C46" s="64"/>
      <c r="D46" s="152">
        <v>1902</v>
      </c>
      <c r="E46" s="152">
        <v>966</v>
      </c>
      <c r="F46" s="56"/>
      <c r="G46" s="56"/>
      <c r="H46" s="156">
        <f t="shared" si="1"/>
        <v>0</v>
      </c>
      <c r="I46" s="56"/>
      <c r="J46" s="56"/>
      <c r="K46" s="57"/>
    </row>
    <row r="47" spans="2:11" hidden="1">
      <c r="B47" s="59" t="s">
        <v>407</v>
      </c>
      <c r="C47" s="64"/>
      <c r="D47" s="152">
        <v>1877</v>
      </c>
      <c r="E47" s="152">
        <f t="shared" si="0"/>
        <v>953.5</v>
      </c>
      <c r="F47" s="56"/>
      <c r="G47" s="56"/>
      <c r="H47" s="156">
        <f t="shared" si="1"/>
        <v>0</v>
      </c>
      <c r="I47" s="56"/>
      <c r="J47" s="56"/>
      <c r="K47" s="57"/>
    </row>
    <row r="48" spans="2:11" hidden="1">
      <c r="B48" s="59" t="s">
        <v>393</v>
      </c>
      <c r="C48" s="64"/>
      <c r="D48" s="152">
        <v>1471</v>
      </c>
      <c r="E48" s="152">
        <f t="shared" si="0"/>
        <v>750.5</v>
      </c>
      <c r="F48" s="56"/>
      <c r="G48" s="56"/>
      <c r="H48" s="156">
        <f t="shared" si="1"/>
        <v>0</v>
      </c>
      <c r="I48" s="56"/>
      <c r="J48" s="56"/>
      <c r="K48" s="57"/>
    </row>
    <row r="49" spans="2:11">
      <c r="B49" s="83" t="s">
        <v>273</v>
      </c>
      <c r="C49" s="63"/>
      <c r="D49" s="152">
        <v>1902</v>
      </c>
      <c r="E49" s="152">
        <f t="shared" si="0"/>
        <v>966</v>
      </c>
      <c r="F49" s="56"/>
      <c r="G49" s="56"/>
      <c r="H49" s="156">
        <f t="shared" si="1"/>
        <v>0</v>
      </c>
      <c r="I49" s="56"/>
      <c r="J49" s="56"/>
      <c r="K49" s="57"/>
    </row>
    <row r="50" spans="2:11" ht="15.75" hidden="1" customHeight="1">
      <c r="B50" s="151" t="s">
        <v>275</v>
      </c>
      <c r="C50" s="63"/>
      <c r="D50" s="142">
        <v>1534.193851219512</v>
      </c>
      <c r="E50" s="152">
        <f t="shared" si="0"/>
        <v>782.096925609756</v>
      </c>
      <c r="F50" s="56"/>
      <c r="G50" s="56"/>
      <c r="H50" s="156">
        <f t="shared" si="1"/>
        <v>0</v>
      </c>
      <c r="I50" s="56"/>
      <c r="J50" s="56"/>
      <c r="K50" s="57"/>
    </row>
    <row r="51" spans="2:11" hidden="1">
      <c r="B51" s="59" t="s">
        <v>337</v>
      </c>
      <c r="C51" s="64"/>
      <c r="D51" s="142">
        <v>0</v>
      </c>
      <c r="E51" s="152">
        <v>0</v>
      </c>
      <c r="F51" s="56"/>
      <c r="G51" s="56"/>
      <c r="H51" s="156">
        <f t="shared" si="1"/>
        <v>0</v>
      </c>
      <c r="I51" s="56"/>
      <c r="J51" s="56"/>
      <c r="K51" s="57"/>
    </row>
    <row r="52" spans="2:11" hidden="1">
      <c r="B52" s="59" t="s">
        <v>366</v>
      </c>
      <c r="C52" s="65"/>
      <c r="D52" s="142">
        <v>1603</v>
      </c>
      <c r="E52" s="152">
        <f t="shared" si="0"/>
        <v>816.5</v>
      </c>
      <c r="F52" s="56"/>
      <c r="G52" s="56"/>
      <c r="H52" s="156">
        <f t="shared" si="1"/>
        <v>0</v>
      </c>
      <c r="I52" s="56"/>
      <c r="J52" s="56"/>
      <c r="K52" s="57"/>
    </row>
    <row r="53" spans="2:11">
      <c r="B53" s="83" t="s">
        <v>95</v>
      </c>
      <c r="C53" s="64"/>
      <c r="D53" s="152">
        <v>1798</v>
      </c>
      <c r="E53" s="152">
        <f t="shared" si="0"/>
        <v>914</v>
      </c>
      <c r="F53" s="56"/>
      <c r="G53" s="56"/>
      <c r="H53" s="156">
        <f t="shared" si="1"/>
        <v>0</v>
      </c>
      <c r="I53" s="56"/>
      <c r="J53" s="56"/>
      <c r="K53" s="57"/>
    </row>
    <row r="54" spans="2:11" ht="30" hidden="1" customHeight="1">
      <c r="B54" s="83" t="s">
        <v>263</v>
      </c>
      <c r="C54" s="64"/>
      <c r="D54" s="152">
        <v>1744.5597048780487</v>
      </c>
      <c r="E54" s="152">
        <f t="shared" si="0"/>
        <v>887.27985243902435</v>
      </c>
      <c r="F54" s="56"/>
      <c r="G54" s="56"/>
      <c r="H54" s="156">
        <f t="shared" si="1"/>
        <v>0</v>
      </c>
      <c r="I54" s="56"/>
      <c r="J54" s="56"/>
      <c r="K54" s="57"/>
    </row>
    <row r="55" spans="2:11">
      <c r="B55" s="83" t="s">
        <v>26</v>
      </c>
      <c r="C55" s="63"/>
      <c r="D55" s="152">
        <v>2058</v>
      </c>
      <c r="E55" s="152">
        <f t="shared" si="0"/>
        <v>1044</v>
      </c>
      <c r="F55" s="56"/>
      <c r="G55" s="56"/>
      <c r="H55" s="156">
        <f t="shared" si="1"/>
        <v>0</v>
      </c>
      <c r="I55" s="56"/>
      <c r="J55" s="56"/>
      <c r="K55" s="57"/>
    </row>
    <row r="56" spans="2:11" hidden="1">
      <c r="B56" s="83" t="s">
        <v>410</v>
      </c>
      <c r="C56" s="63"/>
      <c r="D56" s="152">
        <v>2036</v>
      </c>
      <c r="E56" s="152">
        <f t="shared" si="0"/>
        <v>1033</v>
      </c>
      <c r="F56" s="56"/>
      <c r="G56" s="56"/>
      <c r="H56" s="156">
        <f t="shared" si="1"/>
        <v>0</v>
      </c>
      <c r="I56" s="56"/>
      <c r="J56" s="56"/>
      <c r="K56" s="57"/>
    </row>
    <row r="57" spans="2:11">
      <c r="B57" s="66" t="s">
        <v>261</v>
      </c>
      <c r="C57" s="63"/>
      <c r="D57" s="152">
        <v>1773</v>
      </c>
      <c r="E57" s="152">
        <f t="shared" si="0"/>
        <v>901.5</v>
      </c>
      <c r="F57" s="56"/>
      <c r="G57" s="56"/>
      <c r="H57" s="156">
        <f t="shared" si="1"/>
        <v>0</v>
      </c>
      <c r="I57" s="56"/>
      <c r="J57" s="56"/>
      <c r="K57" s="57"/>
    </row>
    <row r="58" spans="2:11">
      <c r="B58" s="59" t="s">
        <v>67</v>
      </c>
      <c r="C58" s="63"/>
      <c r="D58" s="152">
        <v>2495</v>
      </c>
      <c r="E58" s="152">
        <f t="shared" si="0"/>
        <v>1262.5</v>
      </c>
      <c r="F58" s="56"/>
      <c r="G58" s="56"/>
      <c r="H58" s="156">
        <f t="shared" si="1"/>
        <v>0</v>
      </c>
      <c r="I58" s="56"/>
      <c r="J58" s="56"/>
      <c r="K58" s="57"/>
    </row>
    <row r="59" spans="2:11">
      <c r="B59" s="66" t="s">
        <v>188</v>
      </c>
      <c r="C59" s="63"/>
      <c r="D59" s="152">
        <v>2302</v>
      </c>
      <c r="E59" s="152">
        <f t="shared" si="0"/>
        <v>1166</v>
      </c>
      <c r="F59" s="56"/>
      <c r="G59" s="56"/>
      <c r="H59" s="156">
        <f t="shared" si="1"/>
        <v>0</v>
      </c>
      <c r="I59" s="56"/>
      <c r="J59" s="56"/>
      <c r="K59" s="57"/>
    </row>
    <row r="60" spans="2:11" ht="60" hidden="1" customHeight="1">
      <c r="B60" s="59" t="s">
        <v>186</v>
      </c>
      <c r="C60" s="65"/>
      <c r="D60" s="142">
        <v>0</v>
      </c>
      <c r="E60" s="152">
        <f t="shared" si="0"/>
        <v>15</v>
      </c>
      <c r="F60" s="56"/>
      <c r="G60" s="56"/>
      <c r="H60" s="156">
        <f t="shared" si="1"/>
        <v>0</v>
      </c>
      <c r="I60" s="56"/>
      <c r="J60" s="56"/>
      <c r="K60" s="57"/>
    </row>
    <row r="61" spans="2:11" ht="30" hidden="1" customHeight="1">
      <c r="B61" s="59" t="s">
        <v>258</v>
      </c>
      <c r="C61" s="65"/>
      <c r="D61" s="142">
        <v>0</v>
      </c>
      <c r="E61" s="152">
        <f t="shared" si="0"/>
        <v>15</v>
      </c>
      <c r="F61" s="56"/>
      <c r="G61" s="56"/>
      <c r="H61" s="156">
        <f t="shared" si="1"/>
        <v>0</v>
      </c>
      <c r="I61" s="56"/>
      <c r="J61" s="56"/>
      <c r="K61" s="57"/>
    </row>
    <row r="62" spans="2:11">
      <c r="B62" s="83" t="s">
        <v>27</v>
      </c>
      <c r="C62" s="63"/>
      <c r="D62" s="142">
        <v>2172</v>
      </c>
      <c r="E62" s="152">
        <f t="shared" si="0"/>
        <v>1101</v>
      </c>
      <c r="F62" s="56"/>
      <c r="G62" s="56"/>
      <c r="H62" s="156">
        <f t="shared" si="1"/>
        <v>0</v>
      </c>
      <c r="I62" s="56"/>
      <c r="J62" s="56"/>
      <c r="K62" s="57"/>
    </row>
    <row r="63" spans="2:11">
      <c r="B63" s="59" t="s">
        <v>90</v>
      </c>
      <c r="C63" s="64"/>
      <c r="D63" s="142">
        <v>1914</v>
      </c>
      <c r="E63" s="152">
        <f t="shared" si="0"/>
        <v>972</v>
      </c>
      <c r="F63" s="56"/>
      <c r="G63" s="56"/>
      <c r="H63" s="156">
        <f t="shared" si="1"/>
        <v>0</v>
      </c>
      <c r="I63" s="56"/>
      <c r="J63" s="56"/>
      <c r="K63" s="57"/>
    </row>
    <row r="64" spans="2:11" hidden="1">
      <c r="B64" s="59" t="s">
        <v>413</v>
      </c>
      <c r="C64" s="67"/>
      <c r="D64" s="142">
        <v>2400</v>
      </c>
      <c r="E64" s="152">
        <f t="shared" si="0"/>
        <v>1215</v>
      </c>
      <c r="F64" s="56"/>
      <c r="G64" s="56"/>
      <c r="H64" s="156">
        <f t="shared" si="1"/>
        <v>0</v>
      </c>
      <c r="I64" s="56"/>
      <c r="J64" s="56"/>
      <c r="K64" s="57"/>
    </row>
    <row r="65" spans="2:11">
      <c r="B65" s="59" t="s">
        <v>28</v>
      </c>
      <c r="C65" s="67"/>
      <c r="D65" s="142">
        <v>2496</v>
      </c>
      <c r="E65" s="152">
        <f t="shared" si="0"/>
        <v>1263</v>
      </c>
      <c r="F65" s="56"/>
      <c r="G65" s="56"/>
      <c r="H65" s="156">
        <f t="shared" si="1"/>
        <v>0</v>
      </c>
      <c r="I65" s="56"/>
      <c r="J65" s="56"/>
      <c r="K65" s="57"/>
    </row>
    <row r="66" spans="2:11" hidden="1">
      <c r="B66" s="59" t="s">
        <v>411</v>
      </c>
      <c r="C66" s="67"/>
      <c r="D66" s="142">
        <v>1929</v>
      </c>
      <c r="E66" s="152">
        <f t="shared" si="0"/>
        <v>979.5</v>
      </c>
      <c r="F66" s="56"/>
      <c r="G66" s="56"/>
      <c r="H66" s="156">
        <f t="shared" si="1"/>
        <v>0</v>
      </c>
      <c r="I66" s="56"/>
      <c r="J66" s="56"/>
      <c r="K66" s="57"/>
    </row>
    <row r="67" spans="2:11">
      <c r="B67" s="59" t="s">
        <v>101</v>
      </c>
      <c r="C67" s="65"/>
      <c r="D67" s="142">
        <v>1850</v>
      </c>
      <c r="E67" s="152">
        <f t="shared" si="0"/>
        <v>940</v>
      </c>
      <c r="F67" s="56"/>
      <c r="G67" s="56"/>
      <c r="H67" s="156">
        <f t="shared" si="1"/>
        <v>0</v>
      </c>
      <c r="I67" s="56"/>
      <c r="J67" s="56"/>
      <c r="K67" s="57"/>
    </row>
    <row r="68" spans="2:11" ht="60" hidden="1" customHeight="1">
      <c r="B68" s="66" t="s">
        <v>210</v>
      </c>
      <c r="C68" s="63"/>
      <c r="D68" s="142">
        <v>0</v>
      </c>
      <c r="E68" s="152">
        <f t="shared" si="0"/>
        <v>15</v>
      </c>
      <c r="F68" s="56"/>
      <c r="G68" s="56"/>
      <c r="H68" s="156">
        <f t="shared" si="1"/>
        <v>0</v>
      </c>
      <c r="I68" s="56"/>
      <c r="J68" s="56"/>
      <c r="K68" s="57"/>
    </row>
    <row r="69" spans="2:11">
      <c r="B69" s="83" t="s">
        <v>0</v>
      </c>
      <c r="C69" s="63"/>
      <c r="D69" s="142">
        <v>2108</v>
      </c>
      <c r="E69" s="152">
        <f t="shared" si="0"/>
        <v>1069</v>
      </c>
      <c r="F69" s="56"/>
      <c r="G69" s="56"/>
      <c r="H69" s="156">
        <f t="shared" si="1"/>
        <v>0</v>
      </c>
      <c r="I69" s="56"/>
      <c r="J69" s="56"/>
      <c r="K69" s="57"/>
    </row>
    <row r="70" spans="2:11" ht="30" hidden="1" customHeight="1">
      <c r="B70" s="83" t="s">
        <v>264</v>
      </c>
      <c r="C70" s="63"/>
      <c r="D70" s="142">
        <v>1639.3767780487804</v>
      </c>
      <c r="E70" s="152">
        <f t="shared" si="0"/>
        <v>834.68838902439018</v>
      </c>
      <c r="F70" s="56"/>
      <c r="G70" s="56"/>
      <c r="H70" s="156">
        <f t="shared" si="1"/>
        <v>0</v>
      </c>
      <c r="I70" s="56"/>
      <c r="J70" s="56"/>
      <c r="K70" s="57"/>
    </row>
    <row r="71" spans="2:11">
      <c r="B71" s="83" t="s">
        <v>265</v>
      </c>
      <c r="C71" s="63"/>
      <c r="D71" s="142">
        <v>1898</v>
      </c>
      <c r="E71" s="152">
        <f t="shared" si="0"/>
        <v>964</v>
      </c>
      <c r="F71" s="56"/>
      <c r="G71" s="56"/>
      <c r="H71" s="156">
        <f t="shared" si="1"/>
        <v>0</v>
      </c>
      <c r="I71" s="56"/>
      <c r="J71" s="56"/>
      <c r="K71" s="57"/>
    </row>
    <row r="72" spans="2:11" hidden="1">
      <c r="B72" s="83" t="s">
        <v>266</v>
      </c>
      <c r="C72" s="63"/>
      <c r="D72" s="142">
        <v>1881</v>
      </c>
      <c r="E72" s="152">
        <f t="shared" si="0"/>
        <v>955.5</v>
      </c>
      <c r="F72" s="56"/>
      <c r="G72" s="56"/>
      <c r="H72" s="156">
        <f t="shared" si="1"/>
        <v>0</v>
      </c>
      <c r="I72" s="56"/>
      <c r="J72" s="56"/>
      <c r="K72" s="57"/>
    </row>
    <row r="73" spans="2:11">
      <c r="B73" s="83" t="s">
        <v>281</v>
      </c>
      <c r="C73" s="63"/>
      <c r="D73" s="142">
        <v>2023</v>
      </c>
      <c r="E73" s="152">
        <f t="shared" si="0"/>
        <v>1026.5</v>
      </c>
      <c r="F73" s="56"/>
      <c r="G73" s="56"/>
      <c r="H73" s="156">
        <f t="shared" si="1"/>
        <v>0</v>
      </c>
      <c r="I73" s="56"/>
      <c r="J73" s="56"/>
      <c r="K73" s="57"/>
    </row>
    <row r="74" spans="2:11" ht="15.75" hidden="1">
      <c r="B74" s="83" t="s">
        <v>467</v>
      </c>
      <c r="C74" s="65"/>
      <c r="D74" s="142">
        <v>2024</v>
      </c>
      <c r="E74" s="152">
        <f t="shared" ref="E74:E76" si="3">D74/2+15</f>
        <v>1027</v>
      </c>
      <c r="F74" s="56"/>
      <c r="G74" s="56"/>
      <c r="H74" s="156">
        <f t="shared" si="1"/>
        <v>0</v>
      </c>
      <c r="I74" s="56"/>
      <c r="J74" s="56"/>
      <c r="K74" s="57"/>
    </row>
    <row r="75" spans="2:11" ht="45" hidden="1" customHeight="1">
      <c r="B75" s="59" t="s">
        <v>197</v>
      </c>
      <c r="C75" s="64"/>
      <c r="D75" s="142">
        <v>2025</v>
      </c>
      <c r="E75" s="152">
        <f t="shared" si="3"/>
        <v>1027.5</v>
      </c>
      <c r="F75" s="56"/>
      <c r="G75" s="56"/>
      <c r="H75" s="156">
        <f t="shared" si="1"/>
        <v>0</v>
      </c>
      <c r="I75" s="56"/>
      <c r="J75" s="56"/>
      <c r="K75" s="57"/>
    </row>
    <row r="76" spans="2:11" ht="17.25" customHeight="1">
      <c r="B76" s="68" t="s">
        <v>475</v>
      </c>
      <c r="C76" s="63"/>
      <c r="D76" s="142">
        <v>2705</v>
      </c>
      <c r="E76" s="152">
        <f t="shared" si="3"/>
        <v>1367.5</v>
      </c>
      <c r="F76" s="56"/>
      <c r="G76" s="56"/>
      <c r="H76" s="156">
        <f t="shared" si="1"/>
        <v>0</v>
      </c>
      <c r="I76" s="56"/>
      <c r="J76" s="56"/>
      <c r="K76" s="57"/>
    </row>
    <row r="77" spans="2:11">
      <c r="B77" s="83" t="s">
        <v>417</v>
      </c>
      <c r="C77" s="63"/>
      <c r="D77" s="142">
        <v>2862</v>
      </c>
      <c r="E77" s="152">
        <f t="shared" ref="E77:E94" si="4">D77/2+15</f>
        <v>1446</v>
      </c>
      <c r="F77" s="56"/>
      <c r="G77" s="56"/>
      <c r="H77" s="156">
        <f t="shared" ref="H77:H94" si="5">(F77*D77+G77*E77)+((I77*D77+J77*E77))</f>
        <v>0</v>
      </c>
      <c r="I77" s="56"/>
      <c r="J77" s="56"/>
      <c r="K77" s="57"/>
    </row>
    <row r="78" spans="2:11" hidden="1">
      <c r="B78" s="83" t="s">
        <v>332</v>
      </c>
      <c r="C78" s="63"/>
      <c r="D78" s="142">
        <v>2397</v>
      </c>
      <c r="E78" s="152">
        <f t="shared" si="4"/>
        <v>1213.5</v>
      </c>
      <c r="F78" s="56"/>
      <c r="G78" s="56"/>
      <c r="H78" s="156">
        <f t="shared" si="5"/>
        <v>0</v>
      </c>
      <c r="I78" s="56"/>
      <c r="J78" s="56"/>
      <c r="K78" s="57"/>
    </row>
    <row r="79" spans="2:11">
      <c r="B79" s="83" t="s">
        <v>469</v>
      </c>
      <c r="C79" s="67"/>
      <c r="D79" s="142">
        <v>2797</v>
      </c>
      <c r="E79" s="152">
        <v>1555</v>
      </c>
      <c r="F79" s="56"/>
      <c r="G79" s="56"/>
      <c r="H79" s="156">
        <f t="shared" si="5"/>
        <v>0</v>
      </c>
      <c r="I79" s="56"/>
      <c r="J79" s="56"/>
      <c r="K79" s="57"/>
    </row>
    <row r="80" spans="2:11">
      <c r="B80" s="83" t="s">
        <v>335</v>
      </c>
      <c r="C80" s="67"/>
      <c r="D80" s="142">
        <v>2810</v>
      </c>
      <c r="E80" s="152">
        <f t="shared" si="4"/>
        <v>1420</v>
      </c>
      <c r="F80" s="56"/>
      <c r="G80" s="56"/>
      <c r="H80" s="156">
        <f t="shared" si="5"/>
        <v>0</v>
      </c>
      <c r="I80" s="56"/>
      <c r="J80" s="56"/>
      <c r="K80" s="57"/>
    </row>
    <row r="81" spans="2:11">
      <c r="B81" s="83" t="s">
        <v>29</v>
      </c>
      <c r="C81" s="67"/>
      <c r="D81" s="142">
        <v>1814</v>
      </c>
      <c r="E81" s="152">
        <f t="shared" si="4"/>
        <v>922</v>
      </c>
      <c r="F81" s="56"/>
      <c r="G81" s="56"/>
      <c r="H81" s="156">
        <f t="shared" si="5"/>
        <v>0</v>
      </c>
      <c r="I81" s="56"/>
      <c r="J81" s="56"/>
      <c r="K81" s="57"/>
    </row>
    <row r="82" spans="2:11" ht="30" hidden="1" customHeight="1">
      <c r="B82" s="59" t="s">
        <v>268</v>
      </c>
      <c r="C82" s="63"/>
      <c r="D82" s="142">
        <v>1776.1145829268289</v>
      </c>
      <c r="E82" s="152">
        <f t="shared" si="4"/>
        <v>903.05729146341446</v>
      </c>
      <c r="F82" s="56"/>
      <c r="G82" s="56"/>
      <c r="H82" s="156">
        <f t="shared" si="5"/>
        <v>0</v>
      </c>
      <c r="I82" s="56"/>
      <c r="J82" s="56"/>
      <c r="K82" s="57"/>
    </row>
    <row r="83" spans="2:11">
      <c r="B83" s="59" t="s">
        <v>40</v>
      </c>
      <c r="C83" s="63"/>
      <c r="D83" s="142">
        <v>1837</v>
      </c>
      <c r="E83" s="152">
        <f t="shared" si="4"/>
        <v>933.5</v>
      </c>
      <c r="F83" s="56"/>
      <c r="G83" s="56"/>
      <c r="H83" s="156">
        <f t="shared" si="5"/>
        <v>0</v>
      </c>
      <c r="I83" s="56"/>
      <c r="J83" s="56"/>
      <c r="K83" s="57"/>
    </row>
    <row r="84" spans="2:11">
      <c r="B84" s="59" t="s">
        <v>39</v>
      </c>
      <c r="C84" s="63"/>
      <c r="D84" s="142">
        <v>2250</v>
      </c>
      <c r="E84" s="152">
        <f t="shared" si="4"/>
        <v>1140</v>
      </c>
      <c r="F84" s="56"/>
      <c r="G84" s="56"/>
      <c r="H84" s="156">
        <f t="shared" si="5"/>
        <v>0</v>
      </c>
      <c r="I84" s="56"/>
      <c r="J84" s="56"/>
      <c r="K84" s="57"/>
    </row>
    <row r="85" spans="2:11" ht="15" hidden="1" customHeight="1">
      <c r="B85" s="59" t="s">
        <v>269</v>
      </c>
      <c r="C85" s="63"/>
      <c r="D85" s="142">
        <v>1765.5962902439023</v>
      </c>
      <c r="E85" s="152">
        <f t="shared" si="4"/>
        <v>897.79814512195117</v>
      </c>
      <c r="F85" s="56"/>
      <c r="G85" s="56"/>
      <c r="H85" s="156">
        <f t="shared" si="5"/>
        <v>0</v>
      </c>
      <c r="I85" s="56"/>
      <c r="J85" s="56"/>
      <c r="K85" s="57"/>
    </row>
    <row r="86" spans="2:11">
      <c r="B86" s="59" t="s">
        <v>176</v>
      </c>
      <c r="C86" s="63"/>
      <c r="D86" s="142">
        <v>1808</v>
      </c>
      <c r="E86" s="152">
        <f t="shared" si="4"/>
        <v>919</v>
      </c>
      <c r="F86" s="56"/>
      <c r="G86" s="56"/>
      <c r="H86" s="156">
        <f t="shared" si="5"/>
        <v>0</v>
      </c>
      <c r="I86" s="56"/>
      <c r="J86" s="56"/>
      <c r="K86" s="57"/>
    </row>
    <row r="87" spans="2:11">
      <c r="B87" s="59" t="s">
        <v>474</v>
      </c>
      <c r="C87" s="63"/>
      <c r="D87" s="142">
        <v>1774</v>
      </c>
      <c r="E87" s="152">
        <f t="shared" si="4"/>
        <v>902</v>
      </c>
      <c r="F87" s="56"/>
      <c r="G87" s="56"/>
      <c r="H87" s="156">
        <f t="shared" si="5"/>
        <v>0</v>
      </c>
      <c r="I87" s="56"/>
      <c r="J87" s="56"/>
      <c r="K87" s="57"/>
    </row>
    <row r="88" spans="2:11" ht="30" hidden="1" customHeight="1">
      <c r="B88" s="66" t="s">
        <v>271</v>
      </c>
      <c r="C88" s="63"/>
      <c r="D88" s="142">
        <v>1365.901168292683</v>
      </c>
      <c r="E88" s="152">
        <f t="shared" si="4"/>
        <v>697.9505841463415</v>
      </c>
      <c r="F88" s="56"/>
      <c r="G88" s="56"/>
      <c r="H88" s="156">
        <f t="shared" si="5"/>
        <v>0</v>
      </c>
      <c r="I88" s="56"/>
      <c r="J88" s="56"/>
      <c r="K88" s="57"/>
    </row>
    <row r="89" spans="2:11" hidden="1">
      <c r="B89" s="59" t="s">
        <v>412</v>
      </c>
      <c r="C89" s="64"/>
      <c r="D89" s="142">
        <v>1946</v>
      </c>
      <c r="E89" s="152">
        <f t="shared" si="4"/>
        <v>988</v>
      </c>
      <c r="F89" s="56"/>
      <c r="G89" s="56"/>
      <c r="H89" s="156">
        <f t="shared" si="5"/>
        <v>0</v>
      </c>
      <c r="I89" s="56"/>
      <c r="J89" s="56"/>
      <c r="K89" s="57"/>
    </row>
    <row r="90" spans="2:11">
      <c r="B90" s="59" t="s">
        <v>32</v>
      </c>
      <c r="C90" s="63"/>
      <c r="D90" s="142">
        <v>1850</v>
      </c>
      <c r="E90" s="152">
        <f t="shared" si="4"/>
        <v>940</v>
      </c>
      <c r="F90" s="56"/>
      <c r="G90" s="56"/>
      <c r="H90" s="156">
        <f t="shared" si="5"/>
        <v>0</v>
      </c>
      <c r="I90" s="56"/>
      <c r="J90" s="56"/>
      <c r="K90" s="57"/>
    </row>
    <row r="91" spans="2:11" hidden="1">
      <c r="B91" s="59" t="s">
        <v>211</v>
      </c>
      <c r="C91" s="64"/>
      <c r="D91" s="142">
        <v>0</v>
      </c>
      <c r="E91" s="152">
        <f t="shared" si="4"/>
        <v>15</v>
      </c>
      <c r="F91" s="56"/>
      <c r="G91" s="56"/>
      <c r="H91" s="156">
        <f t="shared" si="5"/>
        <v>0</v>
      </c>
      <c r="I91" s="56"/>
      <c r="J91" s="56"/>
      <c r="K91" s="57"/>
    </row>
    <row r="92" spans="2:11">
      <c r="B92" s="83" t="s">
        <v>277</v>
      </c>
      <c r="C92" s="63"/>
      <c r="D92" s="142">
        <v>1979</v>
      </c>
      <c r="E92" s="152">
        <f t="shared" si="4"/>
        <v>1004.5</v>
      </c>
      <c r="F92" s="56"/>
      <c r="G92" s="56"/>
      <c r="H92" s="156">
        <f t="shared" si="5"/>
        <v>0</v>
      </c>
      <c r="I92" s="56"/>
      <c r="J92" s="56"/>
      <c r="K92" s="57"/>
    </row>
    <row r="93" spans="2:11">
      <c r="B93" s="59" t="s">
        <v>1</v>
      </c>
      <c r="C93" s="63"/>
      <c r="D93" s="142">
        <v>2172</v>
      </c>
      <c r="E93" s="152">
        <f t="shared" si="4"/>
        <v>1101</v>
      </c>
      <c r="F93" s="56"/>
      <c r="G93" s="56"/>
      <c r="H93" s="156">
        <f t="shared" si="5"/>
        <v>0</v>
      </c>
      <c r="I93" s="56"/>
      <c r="J93" s="56"/>
      <c r="K93" s="57"/>
    </row>
    <row r="94" spans="2:11" ht="15.75" thickBot="1">
      <c r="B94" s="83" t="s">
        <v>36</v>
      </c>
      <c r="C94" s="63"/>
      <c r="D94" s="142">
        <v>2108</v>
      </c>
      <c r="E94" s="152">
        <f t="shared" si="4"/>
        <v>1069</v>
      </c>
      <c r="F94" s="56"/>
      <c r="G94" s="56"/>
      <c r="H94" s="156">
        <f t="shared" si="5"/>
        <v>0</v>
      </c>
      <c r="I94" s="56"/>
      <c r="J94" s="56"/>
      <c r="K94" s="57"/>
    </row>
    <row r="95" spans="2:11" ht="18" customHeight="1" thickBot="1">
      <c r="B95" s="8"/>
      <c r="F95" s="21">
        <f>SUM(F14:F94)</f>
        <v>0</v>
      </c>
      <c r="G95" s="21">
        <f>SUM(G14:G94)</f>
        <v>0</v>
      </c>
      <c r="H95" s="159">
        <f>SUM(H14:H94)</f>
        <v>0</v>
      </c>
      <c r="I95" s="22">
        <f>SUM(I14:I94)</f>
        <v>0</v>
      </c>
      <c r="J95" s="22">
        <f>SUM(J14:J94)</f>
        <v>0</v>
      </c>
    </row>
    <row r="97" spans="2:10" ht="15.75" thickBot="1">
      <c r="B97" s="9"/>
    </row>
    <row r="98" spans="2:10" ht="43.5" customHeight="1" thickBot="1">
      <c r="B98" s="124" t="s">
        <v>296</v>
      </c>
      <c r="C98" s="123"/>
      <c r="D98" s="161" t="s">
        <v>298</v>
      </c>
      <c r="E98" s="162"/>
      <c r="F98" s="270" t="s">
        <v>299</v>
      </c>
      <c r="G98" s="271"/>
      <c r="H98" s="161" t="s">
        <v>297</v>
      </c>
      <c r="I98" s="270" t="s">
        <v>299</v>
      </c>
      <c r="J98" s="271"/>
    </row>
    <row r="99" spans="2:10">
      <c r="B99" s="59" t="s">
        <v>222</v>
      </c>
      <c r="C99" s="61"/>
      <c r="D99" s="142">
        <f>D49</f>
        <v>1902</v>
      </c>
      <c r="E99" s="163"/>
      <c r="F99" s="275"/>
      <c r="G99" s="276"/>
      <c r="H99" s="55">
        <f>D99+D99*0.2</f>
        <v>2282.4</v>
      </c>
      <c r="I99" s="277"/>
      <c r="J99" s="278"/>
    </row>
    <row r="100" spans="2:10">
      <c r="B100" s="59" t="s">
        <v>223</v>
      </c>
      <c r="C100" s="61"/>
      <c r="D100" s="142">
        <f>D87</f>
        <v>1774</v>
      </c>
      <c r="E100" s="163"/>
      <c r="F100" s="275"/>
      <c r="G100" s="276"/>
      <c r="H100" s="55">
        <f>D100+D100*0.2</f>
        <v>2128.8000000000002</v>
      </c>
      <c r="I100" s="277"/>
      <c r="J100" s="278"/>
    </row>
    <row r="101" spans="2:10" ht="15.75" thickBot="1">
      <c r="I101" s="160" t="s">
        <v>171</v>
      </c>
      <c r="J101" s="23">
        <f>D99*F99+I99*H99+F100*D100+I100*H100</f>
        <v>0</v>
      </c>
    </row>
    <row r="110" spans="2:10">
      <c r="B110" s="12"/>
    </row>
  </sheetData>
  <mergeCells count="9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</mergeCells>
  <phoneticPr fontId="0" type="noConversion"/>
  <hyperlinks>
    <hyperlink ref="D1" r:id="rId1" xr:uid="{00000000-0004-0000-0000-000000000000}"/>
    <hyperlink ref="D5" r:id="rId2" xr:uid="{00000000-0004-0000-0000-000001000000}"/>
  </hyperlinks>
  <pageMargins left="0.23622047244094491" right="0.15748031496062992" top="0.15748031496062992" bottom="0.15748031496062992" header="0.31496062992125984" footer="0.31496062992125984"/>
  <pageSetup paperSize="9" scale="95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L89"/>
  <sheetViews>
    <sheetView workbookViewId="0">
      <selection activeCell="R14" sqref="R14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A1" s="258"/>
      <c r="B1" s="69"/>
      <c r="C1" s="70"/>
      <c r="D1" s="72"/>
      <c r="E1" s="73"/>
      <c r="F1" s="74"/>
      <c r="G1" s="74"/>
      <c r="H1" s="72"/>
      <c r="I1" s="71" t="s">
        <v>96</v>
      </c>
      <c r="J1" s="73"/>
      <c r="K1" s="74"/>
      <c r="L1" s="74"/>
    </row>
    <row r="2" spans="1:12" ht="15" customHeight="1">
      <c r="A2" s="258"/>
      <c r="B2" s="288" t="s">
        <v>251</v>
      </c>
      <c r="C2" s="288"/>
      <c r="D2" s="288"/>
      <c r="E2" s="288"/>
      <c r="F2" s="288"/>
      <c r="G2" s="158"/>
      <c r="H2" s="73"/>
      <c r="I2" s="74" t="s">
        <v>98</v>
      </c>
      <c r="J2" s="73"/>
      <c r="K2" s="74"/>
      <c r="L2" s="74"/>
    </row>
    <row r="3" spans="1:12" ht="14.45" customHeight="1">
      <c r="A3" s="258"/>
      <c r="B3" s="288"/>
      <c r="C3" s="288"/>
      <c r="D3" s="288"/>
      <c r="E3" s="288"/>
      <c r="F3" s="288"/>
      <c r="G3" s="158"/>
      <c r="H3" s="73"/>
      <c r="I3" s="74" t="s">
        <v>237</v>
      </c>
      <c r="J3" s="73"/>
      <c r="K3" s="74"/>
      <c r="L3" s="74"/>
    </row>
    <row r="4" spans="1:12" ht="18" customHeight="1">
      <c r="A4" s="258"/>
      <c r="B4" s="75" t="s">
        <v>97</v>
      </c>
      <c r="C4" s="70"/>
      <c r="D4" s="148"/>
      <c r="E4" s="148"/>
      <c r="F4" s="148"/>
      <c r="G4" s="148"/>
      <c r="H4" s="73"/>
      <c r="I4" s="73" t="s">
        <v>99</v>
      </c>
      <c r="J4" s="73"/>
      <c r="K4" s="74"/>
      <c r="L4" s="74"/>
    </row>
    <row r="5" spans="1:12" ht="16.149999999999999" customHeight="1">
      <c r="A5" s="258"/>
      <c r="B5" s="76"/>
      <c r="C5" s="70"/>
      <c r="D5" s="73"/>
      <c r="E5" s="73"/>
      <c r="F5" s="74"/>
      <c r="G5" s="74"/>
      <c r="H5" s="73"/>
      <c r="I5" s="115" t="s">
        <v>236</v>
      </c>
      <c r="J5" s="73"/>
      <c r="K5" s="74"/>
      <c r="L5" s="74"/>
    </row>
    <row r="6" spans="1:12" ht="15.75" thickBot="1">
      <c r="A6" s="258"/>
      <c r="B6" s="69"/>
      <c r="C6" s="70"/>
      <c r="D6" s="73"/>
      <c r="E6" s="73"/>
      <c r="F6" s="74"/>
      <c r="G6" s="74"/>
      <c r="H6" s="72"/>
      <c r="I6" s="73" t="s">
        <v>238</v>
      </c>
      <c r="J6" s="73"/>
      <c r="K6" s="74"/>
      <c r="L6" s="74"/>
    </row>
    <row r="7" spans="1:12" s="11" customFormat="1" ht="33" customHeight="1" thickBot="1">
      <c r="B7" s="292" t="s">
        <v>483</v>
      </c>
      <c r="C7" s="293"/>
      <c r="D7" s="293"/>
      <c r="E7" s="293"/>
      <c r="F7" s="293"/>
      <c r="G7" s="293"/>
      <c r="H7" s="293"/>
      <c r="I7" s="293"/>
      <c r="J7" s="293"/>
      <c r="K7" s="293"/>
      <c r="L7" s="294"/>
    </row>
    <row r="8" spans="1:12" ht="15" customHeight="1">
      <c r="B8" s="82" t="s">
        <v>58</v>
      </c>
      <c r="C8" s="81"/>
      <c r="D8" s="10"/>
      <c r="E8" s="10"/>
      <c r="F8"/>
      <c r="G8"/>
      <c r="H8" s="10"/>
      <c r="I8" s="10"/>
      <c r="J8" s="10"/>
      <c r="K8"/>
    </row>
    <row r="9" spans="1:12" ht="33.75" customHeight="1">
      <c r="B9" s="284" t="s">
        <v>92</v>
      </c>
      <c r="C9" s="285"/>
      <c r="D9" s="285"/>
      <c r="E9" s="285"/>
      <c r="F9" s="285"/>
      <c r="G9" s="285"/>
      <c r="H9" s="285"/>
      <c r="I9" s="285"/>
      <c r="J9" s="285"/>
      <c r="K9" s="285"/>
    </row>
    <row r="10" spans="1:12" ht="15.6" customHeight="1" thickBot="1">
      <c r="B10" s="7" t="s">
        <v>192</v>
      </c>
      <c r="C10" s="164"/>
      <c r="D10" s="164"/>
      <c r="E10" s="164"/>
      <c r="F10" s="164"/>
      <c r="G10" s="164"/>
      <c r="H10" s="164"/>
      <c r="I10" s="164"/>
      <c r="J10" s="164"/>
      <c r="K10" s="164"/>
    </row>
    <row r="11" spans="1:12" ht="15.6" customHeight="1">
      <c r="C11"/>
      <c r="D11" s="194" t="s">
        <v>314</v>
      </c>
      <c r="E11" s="182"/>
      <c r="F11" s="184"/>
      <c r="G11" s="198">
        <v>1780</v>
      </c>
      <c r="H11" s="191" t="s">
        <v>317</v>
      </c>
      <c r="I11" s="180"/>
      <c r="J11" s="181"/>
      <c r="K11" s="198">
        <v>2850</v>
      </c>
      <c r="L11" s="189"/>
    </row>
    <row r="12" spans="1:12" ht="18" customHeight="1" thickBot="1">
      <c r="A12" s="5"/>
      <c r="D12" s="193" t="s">
        <v>315</v>
      </c>
      <c r="E12" s="89"/>
      <c r="F12" s="183"/>
      <c r="G12" s="199">
        <v>912</v>
      </c>
      <c r="H12" s="192" t="s">
        <v>316</v>
      </c>
      <c r="I12" s="173"/>
      <c r="J12" s="174"/>
      <c r="K12" s="199">
        <v>1440</v>
      </c>
      <c r="L12" s="190"/>
    </row>
    <row r="13" spans="1:12" ht="28.9" customHeight="1" thickBot="1">
      <c r="A13" s="5"/>
      <c r="B13" s="286" t="s">
        <v>280</v>
      </c>
      <c r="C13" s="13"/>
      <c r="D13" s="289" t="s">
        <v>305</v>
      </c>
      <c r="E13" s="290"/>
      <c r="F13" s="290"/>
      <c r="G13" s="291"/>
      <c r="H13" s="281" t="s">
        <v>306</v>
      </c>
      <c r="I13" s="282"/>
      <c r="J13" s="282"/>
      <c r="K13" s="283"/>
      <c r="L13" s="279" t="s">
        <v>212</v>
      </c>
    </row>
    <row r="14" spans="1:12" ht="53.25" customHeight="1" thickBot="1">
      <c r="A14" s="5"/>
      <c r="B14" s="287"/>
      <c r="C14" s="175"/>
      <c r="D14" s="200" t="s">
        <v>318</v>
      </c>
      <c r="E14" s="177" t="s">
        <v>307</v>
      </c>
      <c r="F14" s="177" t="s">
        <v>313</v>
      </c>
      <c r="G14" s="179" t="s">
        <v>311</v>
      </c>
      <c r="H14" s="176" t="s">
        <v>312</v>
      </c>
      <c r="I14" s="177" t="s">
        <v>308</v>
      </c>
      <c r="J14" s="177" t="s">
        <v>309</v>
      </c>
      <c r="K14" s="178" t="s">
        <v>310</v>
      </c>
      <c r="L14" s="280"/>
    </row>
    <row r="15" spans="1:12" ht="15" customHeight="1">
      <c r="A15" s="5"/>
      <c r="B15" s="83" t="s">
        <v>14</v>
      </c>
      <c r="C15" s="60"/>
      <c r="D15" s="195"/>
      <c r="E15" s="195"/>
      <c r="F15" s="196"/>
      <c r="G15" s="196"/>
      <c r="H15" s="195"/>
      <c r="I15" s="195"/>
      <c r="J15" s="195"/>
      <c r="K15" s="197"/>
      <c r="L15" s="188">
        <f>D15*G$11+E15*G$12+F15*G$11+G15*G$12+H15*K$11+I15*K$12+J15*K$11+K15*K$12</f>
        <v>0</v>
      </c>
    </row>
    <row r="16" spans="1:12" ht="15" customHeight="1">
      <c r="A16" s="5"/>
      <c r="B16" s="83" t="s">
        <v>4</v>
      </c>
      <c r="C16" s="60"/>
      <c r="D16" s="195"/>
      <c r="E16" s="195"/>
      <c r="F16" s="196"/>
      <c r="G16" s="196"/>
      <c r="H16" s="195"/>
      <c r="I16" s="195"/>
      <c r="J16" s="195"/>
      <c r="K16" s="197"/>
      <c r="L16" s="188">
        <f t="shared" ref="L16:L79" si="0">D16*G$11+E16*G$12+F16*G$11+G16*G$12+H16*K$11+I16*K$12+J16*K$11+K16*K$12</f>
        <v>0</v>
      </c>
    </row>
    <row r="17" spans="1:12" ht="15" customHeight="1">
      <c r="A17" s="5"/>
      <c r="B17" s="83" t="s">
        <v>5</v>
      </c>
      <c r="C17" s="60"/>
      <c r="D17" s="195"/>
      <c r="E17" s="195"/>
      <c r="F17" s="196"/>
      <c r="G17" s="196"/>
      <c r="H17" s="195"/>
      <c r="I17" s="195"/>
      <c r="J17" s="195"/>
      <c r="K17" s="197"/>
      <c r="L17" s="188">
        <f t="shared" si="0"/>
        <v>0</v>
      </c>
    </row>
    <row r="18" spans="1:12" ht="15" customHeight="1">
      <c r="A18" s="5"/>
      <c r="B18" s="83" t="s">
        <v>17</v>
      </c>
      <c r="C18" s="60"/>
      <c r="D18" s="195"/>
      <c r="E18" s="195"/>
      <c r="F18" s="196"/>
      <c r="G18" s="196"/>
      <c r="H18" s="195"/>
      <c r="I18" s="195"/>
      <c r="J18" s="195"/>
      <c r="K18" s="197"/>
      <c r="L18" s="188">
        <f t="shared" si="0"/>
        <v>0</v>
      </c>
    </row>
    <row r="19" spans="1:12" ht="15" customHeight="1">
      <c r="A19" s="5"/>
      <c r="B19" s="83" t="s">
        <v>2</v>
      </c>
      <c r="C19" s="60"/>
      <c r="D19" s="195"/>
      <c r="E19" s="195"/>
      <c r="F19" s="196"/>
      <c r="G19" s="196"/>
      <c r="H19" s="195"/>
      <c r="I19" s="195"/>
      <c r="J19" s="195"/>
      <c r="K19" s="197"/>
      <c r="L19" s="188">
        <f t="shared" si="0"/>
        <v>0</v>
      </c>
    </row>
    <row r="20" spans="1:12" ht="15" customHeight="1">
      <c r="A20" s="5"/>
      <c r="B20" s="59" t="s">
        <v>109</v>
      </c>
      <c r="C20" s="60"/>
      <c r="D20" s="195"/>
      <c r="E20" s="195"/>
      <c r="F20" s="196"/>
      <c r="G20" s="196"/>
      <c r="H20" s="195"/>
      <c r="I20" s="195"/>
      <c r="J20" s="195"/>
      <c r="K20" s="197"/>
      <c r="L20" s="188">
        <f t="shared" si="0"/>
        <v>0</v>
      </c>
    </row>
    <row r="21" spans="1:12" ht="15" customHeight="1">
      <c r="A21" s="5"/>
      <c r="B21" s="146" t="s">
        <v>239</v>
      </c>
      <c r="C21" s="60"/>
      <c r="D21" s="195"/>
      <c r="E21" s="195"/>
      <c r="F21" s="196"/>
      <c r="G21" s="196"/>
      <c r="H21" s="195"/>
      <c r="I21" s="195"/>
      <c r="J21" s="195"/>
      <c r="K21" s="197"/>
      <c r="L21" s="188">
        <f t="shared" si="0"/>
        <v>0</v>
      </c>
    </row>
    <row r="22" spans="1:12" ht="15" customHeight="1">
      <c r="A22" s="5"/>
      <c r="B22" s="83" t="s">
        <v>6</v>
      </c>
      <c r="C22" s="60"/>
      <c r="D22" s="195"/>
      <c r="E22" s="195"/>
      <c r="F22" s="196"/>
      <c r="G22" s="196"/>
      <c r="H22" s="195"/>
      <c r="I22" s="195"/>
      <c r="J22" s="195"/>
      <c r="K22" s="197"/>
      <c r="L22" s="188">
        <f t="shared" si="0"/>
        <v>0</v>
      </c>
    </row>
    <row r="23" spans="1:12" ht="15" customHeight="1">
      <c r="A23" s="5"/>
      <c r="B23" s="59" t="s">
        <v>7</v>
      </c>
      <c r="C23" s="60"/>
      <c r="D23" s="195"/>
      <c r="E23" s="195"/>
      <c r="F23" s="196"/>
      <c r="G23" s="196"/>
      <c r="H23" s="195"/>
      <c r="I23" s="195"/>
      <c r="J23" s="195"/>
      <c r="K23" s="197"/>
      <c r="L23" s="188">
        <f t="shared" si="0"/>
        <v>0</v>
      </c>
    </row>
    <row r="24" spans="1:12" ht="15" customHeight="1">
      <c r="A24" s="5"/>
      <c r="B24" s="83" t="s">
        <v>108</v>
      </c>
      <c r="C24" s="60"/>
      <c r="D24" s="195"/>
      <c r="E24" s="195"/>
      <c r="F24" s="196"/>
      <c r="G24" s="196"/>
      <c r="H24" s="195"/>
      <c r="I24" s="195"/>
      <c r="J24" s="195"/>
      <c r="K24" s="197"/>
      <c r="L24" s="188">
        <f t="shared" si="0"/>
        <v>0</v>
      </c>
    </row>
    <row r="25" spans="1:12" ht="15" customHeight="1">
      <c r="A25" s="5"/>
      <c r="B25" s="59" t="s">
        <v>25</v>
      </c>
      <c r="C25" s="60"/>
      <c r="D25" s="195"/>
      <c r="E25" s="195"/>
      <c r="F25" s="196"/>
      <c r="G25" s="196"/>
      <c r="H25" s="195"/>
      <c r="I25" s="195"/>
      <c r="J25" s="195"/>
      <c r="K25" s="197"/>
      <c r="L25" s="188">
        <f t="shared" si="0"/>
        <v>0</v>
      </c>
    </row>
    <row r="26" spans="1:12" ht="15" customHeight="1">
      <c r="A26" s="5"/>
      <c r="B26" s="59" t="s">
        <v>24</v>
      </c>
      <c r="C26" s="60"/>
      <c r="D26" s="195"/>
      <c r="E26" s="195"/>
      <c r="F26" s="196"/>
      <c r="G26" s="196"/>
      <c r="H26" s="195"/>
      <c r="I26" s="195"/>
      <c r="J26" s="195"/>
      <c r="K26" s="197"/>
      <c r="L26" s="188">
        <f t="shared" si="0"/>
        <v>0</v>
      </c>
    </row>
    <row r="27" spans="1:12" ht="15" customHeight="1">
      <c r="A27" s="5"/>
      <c r="B27" s="59" t="s">
        <v>62</v>
      </c>
      <c r="C27" s="60"/>
      <c r="D27" s="195"/>
      <c r="E27" s="195"/>
      <c r="F27" s="196"/>
      <c r="G27" s="196"/>
      <c r="H27" s="195"/>
      <c r="I27" s="195"/>
      <c r="J27" s="195"/>
      <c r="K27" s="197"/>
      <c r="L27" s="188">
        <f t="shared" si="0"/>
        <v>0</v>
      </c>
    </row>
    <row r="28" spans="1:12" ht="15" customHeight="1">
      <c r="A28" s="5"/>
      <c r="B28" s="83" t="s">
        <v>8</v>
      </c>
      <c r="C28" s="60"/>
      <c r="D28" s="195"/>
      <c r="E28" s="195"/>
      <c r="F28" s="196"/>
      <c r="G28" s="196"/>
      <c r="H28" s="195"/>
      <c r="I28" s="195"/>
      <c r="J28" s="195"/>
      <c r="K28" s="197"/>
      <c r="L28" s="188">
        <f t="shared" si="0"/>
        <v>0</v>
      </c>
    </row>
    <row r="29" spans="1:12" ht="15" customHeight="1">
      <c r="A29" s="5"/>
      <c r="B29" s="83" t="s">
        <v>3</v>
      </c>
      <c r="C29" s="60"/>
      <c r="D29" s="195"/>
      <c r="E29" s="195"/>
      <c r="F29" s="196"/>
      <c r="G29" s="196"/>
      <c r="H29" s="195"/>
      <c r="I29" s="195"/>
      <c r="J29" s="195"/>
      <c r="K29" s="197"/>
      <c r="L29" s="188">
        <f t="shared" si="0"/>
        <v>0</v>
      </c>
    </row>
    <row r="30" spans="1:12" ht="15" customHeight="1">
      <c r="A30" s="5"/>
      <c r="B30" s="59" t="s">
        <v>16</v>
      </c>
      <c r="C30" s="60"/>
      <c r="D30" s="195"/>
      <c r="E30" s="195"/>
      <c r="F30" s="196"/>
      <c r="G30" s="196"/>
      <c r="H30" s="195"/>
      <c r="I30" s="195"/>
      <c r="J30" s="195"/>
      <c r="K30" s="197"/>
      <c r="L30" s="188">
        <f t="shared" si="0"/>
        <v>0</v>
      </c>
    </row>
    <row r="31" spans="1:12" ht="15" customHeight="1">
      <c r="A31" s="5"/>
      <c r="B31" s="59" t="s">
        <v>117</v>
      </c>
      <c r="C31" s="60"/>
      <c r="D31" s="195"/>
      <c r="E31" s="195"/>
      <c r="F31" s="196"/>
      <c r="G31" s="196"/>
      <c r="H31" s="195"/>
      <c r="I31" s="195"/>
      <c r="J31" s="195"/>
      <c r="K31" s="197"/>
      <c r="L31" s="188">
        <f t="shared" si="0"/>
        <v>0</v>
      </c>
    </row>
    <row r="32" spans="1:12" ht="15" customHeight="1">
      <c r="A32" s="5"/>
      <c r="B32" s="83" t="s">
        <v>112</v>
      </c>
      <c r="C32" s="60"/>
      <c r="D32" s="195"/>
      <c r="E32" s="195"/>
      <c r="F32" s="196"/>
      <c r="G32" s="196"/>
      <c r="H32" s="195"/>
      <c r="I32" s="195"/>
      <c r="J32" s="195"/>
      <c r="K32" s="197"/>
      <c r="L32" s="188">
        <f t="shared" si="0"/>
        <v>0</v>
      </c>
    </row>
    <row r="33" spans="1:12" ht="15" customHeight="1">
      <c r="A33" s="5"/>
      <c r="B33" s="59" t="s">
        <v>63</v>
      </c>
      <c r="C33" s="60"/>
      <c r="D33" s="195"/>
      <c r="E33" s="195"/>
      <c r="F33" s="196"/>
      <c r="G33" s="196"/>
      <c r="H33" s="195"/>
      <c r="I33" s="195"/>
      <c r="J33" s="195"/>
      <c r="K33" s="197"/>
      <c r="L33" s="188">
        <f t="shared" si="0"/>
        <v>0</v>
      </c>
    </row>
    <row r="34" spans="1:12" ht="15" customHeight="1">
      <c r="A34" s="5"/>
      <c r="B34" s="59" t="s">
        <v>34</v>
      </c>
      <c r="C34" s="60"/>
      <c r="D34" s="195"/>
      <c r="E34" s="195"/>
      <c r="F34" s="196"/>
      <c r="G34" s="196"/>
      <c r="H34" s="195"/>
      <c r="I34" s="195"/>
      <c r="J34" s="195"/>
      <c r="K34" s="197"/>
      <c r="L34" s="188">
        <f t="shared" si="0"/>
        <v>0</v>
      </c>
    </row>
    <row r="35" spans="1:12" ht="15" customHeight="1">
      <c r="A35" s="5"/>
      <c r="B35" s="59" t="s">
        <v>115</v>
      </c>
      <c r="C35" s="60"/>
      <c r="D35" s="195"/>
      <c r="E35" s="195"/>
      <c r="F35" s="196"/>
      <c r="G35" s="196"/>
      <c r="H35" s="195"/>
      <c r="I35" s="195"/>
      <c r="J35" s="195"/>
      <c r="K35" s="197"/>
      <c r="L35" s="188">
        <f t="shared" si="0"/>
        <v>0</v>
      </c>
    </row>
    <row r="36" spans="1:12" ht="15" customHeight="1">
      <c r="A36" s="5"/>
      <c r="B36" s="83" t="s">
        <v>43</v>
      </c>
      <c r="C36" s="60"/>
      <c r="D36" s="195"/>
      <c r="E36" s="195"/>
      <c r="F36" s="196"/>
      <c r="G36" s="196"/>
      <c r="H36" s="195"/>
      <c r="I36" s="195"/>
      <c r="J36" s="195"/>
      <c r="K36" s="197"/>
      <c r="L36" s="188">
        <f t="shared" si="0"/>
        <v>0</v>
      </c>
    </row>
    <row r="37" spans="1:12" ht="15" customHeight="1">
      <c r="A37" s="5"/>
      <c r="B37" s="83" t="s">
        <v>10</v>
      </c>
      <c r="C37" s="60"/>
      <c r="D37" s="195"/>
      <c r="E37" s="195"/>
      <c r="F37" s="196"/>
      <c r="G37" s="196"/>
      <c r="H37" s="195"/>
      <c r="I37" s="195"/>
      <c r="J37" s="195"/>
      <c r="K37" s="197"/>
      <c r="L37" s="188">
        <f t="shared" si="0"/>
        <v>0</v>
      </c>
    </row>
    <row r="38" spans="1:12" ht="15" customHeight="1">
      <c r="A38" s="5"/>
      <c r="B38" s="59" t="s">
        <v>46</v>
      </c>
      <c r="C38" s="60"/>
      <c r="D38" s="195"/>
      <c r="E38" s="195"/>
      <c r="F38" s="196"/>
      <c r="G38" s="196"/>
      <c r="H38" s="195"/>
      <c r="I38" s="195"/>
      <c r="J38" s="195"/>
      <c r="K38" s="197"/>
      <c r="L38" s="188">
        <f t="shared" si="0"/>
        <v>0</v>
      </c>
    </row>
    <row r="39" spans="1:12" ht="15" customHeight="1">
      <c r="A39" s="5"/>
      <c r="B39" s="59" t="s">
        <v>41</v>
      </c>
      <c r="C39" s="60"/>
      <c r="D39" s="195"/>
      <c r="E39" s="195"/>
      <c r="F39" s="196"/>
      <c r="G39" s="196"/>
      <c r="H39" s="195"/>
      <c r="I39" s="195"/>
      <c r="J39" s="195"/>
      <c r="K39" s="197"/>
      <c r="L39" s="188">
        <f t="shared" si="0"/>
        <v>0</v>
      </c>
    </row>
    <row r="40" spans="1:12" ht="15" customHeight="1">
      <c r="A40" s="5"/>
      <c r="B40" s="83" t="s">
        <v>48</v>
      </c>
      <c r="C40" s="60"/>
      <c r="D40" s="195"/>
      <c r="E40" s="195"/>
      <c r="F40" s="196"/>
      <c r="G40" s="196"/>
      <c r="H40" s="195"/>
      <c r="I40" s="195"/>
      <c r="J40" s="195"/>
      <c r="K40" s="197"/>
      <c r="L40" s="188">
        <f t="shared" si="0"/>
        <v>0</v>
      </c>
    </row>
    <row r="41" spans="1:12" ht="15" customHeight="1">
      <c r="A41" s="5"/>
      <c r="B41" s="59" t="s">
        <v>18</v>
      </c>
      <c r="C41" s="60"/>
      <c r="D41" s="195"/>
      <c r="E41" s="195"/>
      <c r="F41" s="196"/>
      <c r="G41" s="196"/>
      <c r="H41" s="195"/>
      <c r="I41" s="195"/>
      <c r="J41" s="195"/>
      <c r="K41" s="197"/>
      <c r="L41" s="188">
        <f t="shared" si="0"/>
        <v>0</v>
      </c>
    </row>
    <row r="42" spans="1:12" ht="15" customHeight="1">
      <c r="A42" s="5"/>
      <c r="B42" s="59" t="s">
        <v>64</v>
      </c>
      <c r="C42" s="60"/>
      <c r="D42" s="195"/>
      <c r="E42" s="195"/>
      <c r="F42" s="196"/>
      <c r="G42" s="196"/>
      <c r="H42" s="195"/>
      <c r="I42" s="195"/>
      <c r="J42" s="195"/>
      <c r="K42" s="197"/>
      <c r="L42" s="188">
        <f t="shared" si="0"/>
        <v>0</v>
      </c>
    </row>
    <row r="43" spans="1:12" ht="15" customHeight="1">
      <c r="A43" s="5"/>
      <c r="B43" s="59" t="s">
        <v>15</v>
      </c>
      <c r="C43" s="60"/>
      <c r="D43" s="195"/>
      <c r="E43" s="195"/>
      <c r="F43" s="196"/>
      <c r="G43" s="196"/>
      <c r="H43" s="195"/>
      <c r="I43" s="195"/>
      <c r="J43" s="195"/>
      <c r="K43" s="197"/>
      <c r="L43" s="188">
        <f t="shared" si="0"/>
        <v>0</v>
      </c>
    </row>
    <row r="44" spans="1:12" ht="15" customHeight="1">
      <c r="A44" s="5"/>
      <c r="B44" s="59" t="s">
        <v>59</v>
      </c>
      <c r="C44" s="60"/>
      <c r="D44" s="195"/>
      <c r="E44" s="195"/>
      <c r="F44" s="196"/>
      <c r="G44" s="196"/>
      <c r="H44" s="195"/>
      <c r="I44" s="195"/>
      <c r="J44" s="195"/>
      <c r="K44" s="197"/>
      <c r="L44" s="188">
        <f t="shared" si="0"/>
        <v>0</v>
      </c>
    </row>
    <row r="45" spans="1:12" ht="15" customHeight="1">
      <c r="A45" s="5"/>
      <c r="B45" s="59" t="s">
        <v>463</v>
      </c>
      <c r="C45" s="60"/>
      <c r="D45" s="195"/>
      <c r="E45" s="195"/>
      <c r="F45" s="196"/>
      <c r="G45" s="196"/>
      <c r="H45" s="195"/>
      <c r="I45" s="195"/>
      <c r="J45" s="195"/>
      <c r="K45" s="197"/>
      <c r="L45" s="188">
        <f t="shared" si="0"/>
        <v>0</v>
      </c>
    </row>
    <row r="46" spans="1:12" ht="15" customHeight="1">
      <c r="A46" s="5"/>
      <c r="B46" s="83" t="s">
        <v>20</v>
      </c>
      <c r="C46" s="60"/>
      <c r="D46" s="195"/>
      <c r="E46" s="195"/>
      <c r="F46" s="196"/>
      <c r="G46" s="196"/>
      <c r="H46" s="195"/>
      <c r="I46" s="195"/>
      <c r="J46" s="195"/>
      <c r="K46" s="197"/>
      <c r="L46" s="188">
        <f t="shared" si="0"/>
        <v>0</v>
      </c>
    </row>
    <row r="47" spans="1:12" ht="15" customHeight="1">
      <c r="A47" s="5"/>
      <c r="B47" s="59" t="s">
        <v>110</v>
      </c>
      <c r="C47" s="60"/>
      <c r="D47" s="195"/>
      <c r="E47" s="195"/>
      <c r="F47" s="196"/>
      <c r="G47" s="196"/>
      <c r="H47" s="195"/>
      <c r="I47" s="195"/>
      <c r="J47" s="195"/>
      <c r="K47" s="197"/>
      <c r="L47" s="188">
        <f t="shared" si="0"/>
        <v>0</v>
      </c>
    </row>
    <row r="48" spans="1:12" ht="15" customHeight="1">
      <c r="A48" s="5"/>
      <c r="B48" s="59" t="s">
        <v>105</v>
      </c>
      <c r="C48" s="60"/>
      <c r="D48" s="195"/>
      <c r="E48" s="195"/>
      <c r="F48" s="196"/>
      <c r="G48" s="196"/>
      <c r="H48" s="195"/>
      <c r="I48" s="195"/>
      <c r="J48" s="195"/>
      <c r="K48" s="197"/>
      <c r="L48" s="188">
        <f t="shared" si="0"/>
        <v>0</v>
      </c>
    </row>
    <row r="49" spans="1:12" ht="15" customHeight="1">
      <c r="A49" s="5"/>
      <c r="B49" s="59" t="s">
        <v>106</v>
      </c>
      <c r="C49" s="60"/>
      <c r="D49" s="195"/>
      <c r="E49" s="195"/>
      <c r="F49" s="196"/>
      <c r="G49" s="196"/>
      <c r="H49" s="195"/>
      <c r="I49" s="195"/>
      <c r="J49" s="195"/>
      <c r="K49" s="197"/>
      <c r="L49" s="188">
        <f t="shared" si="0"/>
        <v>0</v>
      </c>
    </row>
    <row r="50" spans="1:12" ht="15" customHeight="1">
      <c r="A50" s="5"/>
      <c r="B50" s="59" t="s">
        <v>60</v>
      </c>
      <c r="C50" s="60"/>
      <c r="D50" s="195"/>
      <c r="E50" s="195"/>
      <c r="F50" s="196"/>
      <c r="G50" s="196"/>
      <c r="H50" s="195"/>
      <c r="I50" s="195"/>
      <c r="J50" s="195"/>
      <c r="K50" s="197"/>
      <c r="L50" s="188">
        <f t="shared" si="0"/>
        <v>0</v>
      </c>
    </row>
    <row r="51" spans="1:12" ht="15" customHeight="1">
      <c r="A51" s="5"/>
      <c r="B51" s="59" t="s">
        <v>111</v>
      </c>
      <c r="C51" s="60"/>
      <c r="D51" s="195"/>
      <c r="E51" s="195"/>
      <c r="F51" s="196"/>
      <c r="G51" s="196"/>
      <c r="H51" s="195"/>
      <c r="I51" s="195"/>
      <c r="J51" s="195"/>
      <c r="K51" s="197"/>
      <c r="L51" s="188">
        <f t="shared" si="0"/>
        <v>0</v>
      </c>
    </row>
    <row r="52" spans="1:12" ht="15" customHeight="1">
      <c r="A52" s="5"/>
      <c r="B52" s="59" t="s">
        <v>21</v>
      </c>
      <c r="C52" s="60"/>
      <c r="D52" s="195"/>
      <c r="E52" s="195"/>
      <c r="F52" s="196"/>
      <c r="G52" s="196"/>
      <c r="H52" s="195"/>
      <c r="I52" s="195"/>
      <c r="J52" s="195"/>
      <c r="K52" s="197"/>
      <c r="L52" s="188">
        <f t="shared" si="0"/>
        <v>0</v>
      </c>
    </row>
    <row r="53" spans="1:12" ht="15" customHeight="1">
      <c r="A53" s="5"/>
      <c r="B53" s="83" t="s">
        <v>56</v>
      </c>
      <c r="C53" s="60"/>
      <c r="D53" s="195"/>
      <c r="E53" s="195"/>
      <c r="F53" s="196"/>
      <c r="G53" s="196"/>
      <c r="H53" s="195"/>
      <c r="I53" s="195"/>
      <c r="J53" s="195"/>
      <c r="K53" s="197"/>
      <c r="L53" s="188">
        <f t="shared" si="0"/>
        <v>0</v>
      </c>
    </row>
    <row r="54" spans="1:12" ht="15" customHeight="1">
      <c r="A54" s="5"/>
      <c r="B54" s="59" t="s">
        <v>107</v>
      </c>
      <c r="C54" s="60"/>
      <c r="D54" s="195"/>
      <c r="E54" s="195"/>
      <c r="F54" s="196"/>
      <c r="G54" s="196"/>
      <c r="H54" s="195"/>
      <c r="I54" s="195"/>
      <c r="J54" s="195"/>
      <c r="K54" s="197"/>
      <c r="L54" s="188">
        <f t="shared" si="0"/>
        <v>0</v>
      </c>
    </row>
    <row r="55" spans="1:12" ht="15" customHeight="1">
      <c r="A55" s="5"/>
      <c r="B55" s="59" t="s">
        <v>23</v>
      </c>
      <c r="C55" s="60"/>
      <c r="D55" s="195"/>
      <c r="E55" s="195"/>
      <c r="F55" s="196"/>
      <c r="G55" s="196"/>
      <c r="H55" s="195"/>
      <c r="I55" s="195"/>
      <c r="J55" s="195"/>
      <c r="K55" s="197"/>
      <c r="L55" s="188">
        <f t="shared" si="0"/>
        <v>0</v>
      </c>
    </row>
    <row r="56" spans="1:12" ht="15" customHeight="1">
      <c r="A56" s="5"/>
      <c r="B56" s="83" t="s">
        <v>52</v>
      </c>
      <c r="C56" s="60"/>
      <c r="D56" s="195"/>
      <c r="E56" s="195"/>
      <c r="F56" s="196"/>
      <c r="G56" s="196"/>
      <c r="H56" s="195"/>
      <c r="I56" s="195"/>
      <c r="J56" s="195"/>
      <c r="K56" s="197"/>
      <c r="L56" s="188">
        <f t="shared" si="0"/>
        <v>0</v>
      </c>
    </row>
    <row r="57" spans="1:12" ht="15" customHeight="1">
      <c r="A57" s="5"/>
      <c r="B57" s="59" t="s">
        <v>182</v>
      </c>
      <c r="C57" s="60"/>
      <c r="D57" s="195"/>
      <c r="E57" s="195"/>
      <c r="F57" s="196"/>
      <c r="G57" s="196"/>
      <c r="H57" s="195"/>
      <c r="I57" s="195"/>
      <c r="J57" s="195"/>
      <c r="K57" s="197"/>
      <c r="L57" s="188">
        <f t="shared" si="0"/>
        <v>0</v>
      </c>
    </row>
    <row r="58" spans="1:12" ht="15" customHeight="1">
      <c r="A58" s="5"/>
      <c r="B58" s="59" t="s">
        <v>116</v>
      </c>
      <c r="C58" s="60"/>
      <c r="D58" s="195"/>
      <c r="E58" s="195"/>
      <c r="F58" s="196"/>
      <c r="G58" s="196"/>
      <c r="H58" s="195"/>
      <c r="I58" s="195"/>
      <c r="J58" s="195"/>
      <c r="K58" s="197"/>
      <c r="L58" s="188">
        <f t="shared" si="0"/>
        <v>0</v>
      </c>
    </row>
    <row r="59" spans="1:12" ht="15" customHeight="1">
      <c r="A59" s="5"/>
      <c r="B59" s="59" t="s">
        <v>464</v>
      </c>
      <c r="C59" s="60"/>
      <c r="D59" s="195"/>
      <c r="E59" s="195"/>
      <c r="F59" s="196"/>
      <c r="G59" s="196"/>
      <c r="H59" s="195"/>
      <c r="I59" s="195"/>
      <c r="J59" s="195"/>
      <c r="K59" s="197"/>
      <c r="L59" s="188">
        <f t="shared" si="0"/>
        <v>0</v>
      </c>
    </row>
    <row r="60" spans="1:12" ht="15" customHeight="1">
      <c r="A60" s="5"/>
      <c r="B60" s="83" t="s">
        <v>49</v>
      </c>
      <c r="C60" s="60"/>
      <c r="D60" s="195"/>
      <c r="E60" s="195"/>
      <c r="F60" s="196"/>
      <c r="G60" s="196"/>
      <c r="H60" s="195"/>
      <c r="I60" s="195"/>
      <c r="J60" s="195"/>
      <c r="K60" s="197"/>
      <c r="L60" s="188">
        <f t="shared" si="0"/>
        <v>0</v>
      </c>
    </row>
    <row r="61" spans="1:12" ht="15" customHeight="1">
      <c r="A61" s="5"/>
      <c r="B61" s="59" t="s">
        <v>57</v>
      </c>
      <c r="C61" s="60"/>
      <c r="D61" s="195"/>
      <c r="E61" s="195"/>
      <c r="F61" s="196"/>
      <c r="G61" s="196"/>
      <c r="H61" s="195"/>
      <c r="I61" s="195"/>
      <c r="J61" s="195"/>
      <c r="K61" s="197"/>
      <c r="L61" s="188">
        <f t="shared" si="0"/>
        <v>0</v>
      </c>
    </row>
    <row r="62" spans="1:12" ht="15" customHeight="1">
      <c r="A62" s="5"/>
      <c r="B62" s="83" t="s">
        <v>114</v>
      </c>
      <c r="C62" s="60"/>
      <c r="D62" s="195"/>
      <c r="E62" s="195"/>
      <c r="F62" s="196"/>
      <c r="G62" s="196"/>
      <c r="H62" s="195"/>
      <c r="I62" s="195"/>
      <c r="J62" s="195"/>
      <c r="K62" s="197"/>
      <c r="L62" s="188">
        <f t="shared" si="0"/>
        <v>0</v>
      </c>
    </row>
    <row r="63" spans="1:12" ht="15" customHeight="1">
      <c r="A63" s="5"/>
      <c r="B63" s="59" t="s">
        <v>113</v>
      </c>
      <c r="C63" s="60"/>
      <c r="D63" s="195"/>
      <c r="E63" s="195"/>
      <c r="F63" s="196"/>
      <c r="G63" s="196"/>
      <c r="H63" s="195"/>
      <c r="I63" s="195"/>
      <c r="J63" s="195"/>
      <c r="K63" s="197"/>
      <c r="L63" s="188">
        <f t="shared" si="0"/>
        <v>0</v>
      </c>
    </row>
    <row r="64" spans="1:12" ht="15" customHeight="1">
      <c r="A64" s="5"/>
      <c r="B64" s="59" t="s">
        <v>19</v>
      </c>
      <c r="C64" s="60"/>
      <c r="D64" s="195"/>
      <c r="E64" s="195"/>
      <c r="F64" s="196"/>
      <c r="G64" s="196"/>
      <c r="H64" s="195"/>
      <c r="I64" s="195"/>
      <c r="J64" s="195"/>
      <c r="K64" s="197"/>
      <c r="L64" s="188">
        <f t="shared" si="0"/>
        <v>0</v>
      </c>
    </row>
    <row r="65" spans="1:12" ht="15" customHeight="1">
      <c r="A65" s="5"/>
      <c r="B65" s="79" t="s">
        <v>179</v>
      </c>
      <c r="C65" s="60"/>
      <c r="D65" s="195"/>
      <c r="E65" s="195"/>
      <c r="F65" s="196"/>
      <c r="G65" s="196"/>
      <c r="H65" s="195"/>
      <c r="I65" s="195"/>
      <c r="J65" s="195"/>
      <c r="K65" s="197"/>
      <c r="L65" s="188">
        <f t="shared" si="0"/>
        <v>0</v>
      </c>
    </row>
    <row r="66" spans="1:12" ht="15" customHeight="1">
      <c r="A66" s="5"/>
      <c r="B66" s="83" t="s">
        <v>61</v>
      </c>
      <c r="C66" s="60"/>
      <c r="D66" s="195"/>
      <c r="E66" s="195"/>
      <c r="F66" s="196"/>
      <c r="G66" s="196"/>
      <c r="H66" s="195"/>
      <c r="I66" s="195"/>
      <c r="J66" s="195"/>
      <c r="K66" s="197"/>
      <c r="L66" s="188">
        <f t="shared" si="0"/>
        <v>0</v>
      </c>
    </row>
    <row r="67" spans="1:12" ht="15" customHeight="1">
      <c r="A67" s="5"/>
      <c r="B67" s="59" t="s">
        <v>50</v>
      </c>
      <c r="C67" s="60"/>
      <c r="D67" s="195"/>
      <c r="E67" s="195"/>
      <c r="F67" s="196"/>
      <c r="G67" s="196"/>
      <c r="H67" s="195"/>
      <c r="I67" s="195"/>
      <c r="J67" s="195"/>
      <c r="K67" s="197"/>
      <c r="L67" s="188">
        <f t="shared" si="0"/>
        <v>0</v>
      </c>
    </row>
    <row r="68" spans="1:12" ht="15" customHeight="1">
      <c r="A68" s="5"/>
      <c r="B68" s="83" t="s">
        <v>70</v>
      </c>
      <c r="C68" s="60"/>
      <c r="D68" s="195"/>
      <c r="E68" s="195"/>
      <c r="F68" s="196"/>
      <c r="G68" s="196"/>
      <c r="H68" s="195"/>
      <c r="I68" s="195"/>
      <c r="J68" s="195"/>
      <c r="K68" s="197"/>
      <c r="L68" s="188">
        <f t="shared" si="0"/>
        <v>0</v>
      </c>
    </row>
    <row r="69" spans="1:12" ht="15" customHeight="1">
      <c r="A69" s="5"/>
      <c r="B69" s="59" t="s">
        <v>482</v>
      </c>
      <c r="C69" s="60"/>
      <c r="D69" s="195"/>
      <c r="E69" s="195"/>
      <c r="F69" s="196"/>
      <c r="G69" s="196"/>
      <c r="H69" s="195"/>
      <c r="I69" s="195"/>
      <c r="J69" s="195"/>
      <c r="K69" s="197"/>
      <c r="L69" s="188">
        <f t="shared" si="0"/>
        <v>0</v>
      </c>
    </row>
    <row r="70" spans="1:12" ht="15" customHeight="1">
      <c r="A70" s="5"/>
      <c r="B70" s="146" t="s">
        <v>240</v>
      </c>
      <c r="C70" s="60"/>
      <c r="D70" s="195"/>
      <c r="E70" s="195"/>
      <c r="F70" s="196"/>
      <c r="G70" s="196"/>
      <c r="H70" s="195"/>
      <c r="I70" s="195"/>
      <c r="J70" s="195"/>
      <c r="K70" s="197"/>
      <c r="L70" s="188">
        <f t="shared" si="0"/>
        <v>0</v>
      </c>
    </row>
    <row r="71" spans="1:12" ht="15" customHeight="1">
      <c r="A71" s="5"/>
      <c r="B71" s="59" t="s">
        <v>181</v>
      </c>
      <c r="C71" s="60"/>
      <c r="D71" s="195"/>
      <c r="E71" s="195"/>
      <c r="F71" s="196"/>
      <c r="G71" s="196"/>
      <c r="H71" s="195"/>
      <c r="I71" s="195"/>
      <c r="J71" s="195"/>
      <c r="K71" s="197"/>
      <c r="L71" s="188">
        <f t="shared" si="0"/>
        <v>0</v>
      </c>
    </row>
    <row r="72" spans="1:12" ht="15" customHeight="1">
      <c r="A72" s="5"/>
      <c r="B72" s="59" t="s">
        <v>9</v>
      </c>
      <c r="C72" s="60"/>
      <c r="D72" s="195"/>
      <c r="E72" s="195"/>
      <c r="F72" s="196"/>
      <c r="G72" s="196"/>
      <c r="H72" s="195"/>
      <c r="I72" s="195"/>
      <c r="J72" s="195"/>
      <c r="K72" s="197"/>
      <c r="L72" s="188">
        <f t="shared" si="0"/>
        <v>0</v>
      </c>
    </row>
    <row r="73" spans="1:12" ht="15" customHeight="1">
      <c r="A73" s="5"/>
      <c r="B73" s="59" t="s">
        <v>100</v>
      </c>
      <c r="C73" s="60"/>
      <c r="D73" s="195"/>
      <c r="E73" s="195"/>
      <c r="F73" s="196"/>
      <c r="G73" s="196"/>
      <c r="H73" s="195"/>
      <c r="I73" s="195"/>
      <c r="J73" s="195"/>
      <c r="K73" s="197"/>
      <c r="L73" s="188">
        <f t="shared" si="0"/>
        <v>0</v>
      </c>
    </row>
    <row r="74" spans="1:12" ht="15" customHeight="1">
      <c r="A74" s="5"/>
      <c r="B74" s="83" t="s">
        <v>69</v>
      </c>
      <c r="C74" s="60"/>
      <c r="D74" s="195"/>
      <c r="E74" s="195"/>
      <c r="F74" s="196"/>
      <c r="G74" s="196"/>
      <c r="H74" s="195"/>
      <c r="I74" s="195"/>
      <c r="J74" s="195"/>
      <c r="K74" s="197"/>
      <c r="L74" s="188">
        <f t="shared" si="0"/>
        <v>0</v>
      </c>
    </row>
    <row r="75" spans="1:12" ht="15" customHeight="1">
      <c r="A75" s="5"/>
      <c r="B75" s="114" t="s">
        <v>180</v>
      </c>
      <c r="C75" s="60"/>
      <c r="D75" s="195"/>
      <c r="E75" s="195"/>
      <c r="F75" s="196"/>
      <c r="G75" s="196"/>
      <c r="H75" s="195"/>
      <c r="I75" s="195"/>
      <c r="J75" s="195"/>
      <c r="K75" s="197"/>
      <c r="L75" s="188">
        <f t="shared" si="0"/>
        <v>0</v>
      </c>
    </row>
    <row r="76" spans="1:12" ht="15" customHeight="1">
      <c r="A76" s="5"/>
      <c r="B76" s="66" t="s">
        <v>66</v>
      </c>
      <c r="C76" s="60"/>
      <c r="D76" s="195"/>
      <c r="E76" s="195"/>
      <c r="F76" s="196"/>
      <c r="G76" s="196"/>
      <c r="H76" s="195"/>
      <c r="I76" s="195"/>
      <c r="J76" s="195"/>
      <c r="K76" s="197"/>
      <c r="L76" s="188">
        <f t="shared" si="0"/>
        <v>0</v>
      </c>
    </row>
    <row r="77" spans="1:12" ht="15" customHeight="1">
      <c r="A77" s="5"/>
      <c r="B77" s="66" t="s">
        <v>481</v>
      </c>
      <c r="C77" s="60"/>
      <c r="D77" s="195"/>
      <c r="E77" s="195"/>
      <c r="F77" s="196"/>
      <c r="G77" s="196"/>
      <c r="H77" s="195"/>
      <c r="I77" s="195"/>
      <c r="J77" s="195"/>
      <c r="K77" s="197"/>
      <c r="L77" s="188">
        <f t="shared" si="0"/>
        <v>0</v>
      </c>
    </row>
    <row r="78" spans="1:12" ht="15" customHeight="1">
      <c r="A78" s="5"/>
      <c r="B78" s="59" t="s">
        <v>12</v>
      </c>
      <c r="C78" s="60"/>
      <c r="D78" s="195"/>
      <c r="E78" s="195"/>
      <c r="F78" s="196"/>
      <c r="G78" s="196"/>
      <c r="H78" s="195"/>
      <c r="I78" s="195"/>
      <c r="J78" s="195"/>
      <c r="K78" s="197"/>
      <c r="L78" s="188">
        <f t="shared" si="0"/>
        <v>0</v>
      </c>
    </row>
    <row r="79" spans="1:12" ht="15" customHeight="1">
      <c r="A79" s="5"/>
      <c r="B79" s="59" t="s">
        <v>480</v>
      </c>
      <c r="C79" s="60"/>
      <c r="D79" s="195"/>
      <c r="E79" s="195"/>
      <c r="F79" s="196"/>
      <c r="G79" s="196"/>
      <c r="H79" s="195"/>
      <c r="I79" s="195"/>
      <c r="J79" s="195"/>
      <c r="K79" s="197"/>
      <c r="L79" s="188">
        <f t="shared" si="0"/>
        <v>0</v>
      </c>
    </row>
    <row r="80" spans="1:12" ht="15" customHeight="1">
      <c r="A80" s="5"/>
      <c r="B80" s="59" t="s">
        <v>11</v>
      </c>
      <c r="C80" s="60"/>
      <c r="D80" s="195"/>
      <c r="E80" s="195"/>
      <c r="F80" s="196"/>
      <c r="G80" s="196"/>
      <c r="H80" s="195"/>
      <c r="I80" s="195"/>
      <c r="J80" s="195"/>
      <c r="K80" s="197"/>
      <c r="L80" s="188">
        <f t="shared" ref="L80:L88" si="1">D80*G$11+E80*G$12+F80*G$11+G80*G$12+H80*K$11+I80*K$12+J80*K$11+K80*K$12</f>
        <v>0</v>
      </c>
    </row>
    <row r="81" spans="1:12" ht="15" customHeight="1">
      <c r="A81" s="5"/>
      <c r="B81" s="59" t="s">
        <v>423</v>
      </c>
      <c r="C81" s="60"/>
      <c r="D81" s="195"/>
      <c r="E81" s="195"/>
      <c r="F81" s="196"/>
      <c r="G81" s="196"/>
      <c r="H81" s="195"/>
      <c r="I81" s="195"/>
      <c r="J81" s="195"/>
      <c r="K81" s="197"/>
      <c r="L81" s="188">
        <f t="shared" si="1"/>
        <v>0</v>
      </c>
    </row>
    <row r="82" spans="1:12" ht="15" customHeight="1">
      <c r="A82" s="5"/>
      <c r="B82" s="59" t="s">
        <v>35</v>
      </c>
      <c r="C82" s="60"/>
      <c r="D82" s="195"/>
      <c r="E82" s="195"/>
      <c r="F82" s="196"/>
      <c r="G82" s="196"/>
      <c r="H82" s="195"/>
      <c r="I82" s="195"/>
      <c r="J82" s="195"/>
      <c r="K82" s="197"/>
      <c r="L82" s="188">
        <f t="shared" si="1"/>
        <v>0</v>
      </c>
    </row>
    <row r="83" spans="1:12" ht="15" customHeight="1">
      <c r="A83" s="5"/>
      <c r="B83" s="59" t="s">
        <v>13</v>
      </c>
      <c r="C83" s="60"/>
      <c r="D83" s="195"/>
      <c r="E83" s="195"/>
      <c r="F83" s="196"/>
      <c r="G83" s="196"/>
      <c r="H83" s="195"/>
      <c r="I83" s="195"/>
      <c r="J83" s="195"/>
      <c r="K83" s="197"/>
      <c r="L83" s="188">
        <f t="shared" si="1"/>
        <v>0</v>
      </c>
    </row>
    <row r="84" spans="1:12" ht="15" customHeight="1">
      <c r="A84" s="5"/>
      <c r="B84" s="59" t="s">
        <v>175</v>
      </c>
      <c r="C84" s="60"/>
      <c r="D84" s="195"/>
      <c r="E84" s="195"/>
      <c r="F84" s="196"/>
      <c r="G84" s="196"/>
      <c r="H84" s="195"/>
      <c r="I84" s="195"/>
      <c r="J84" s="195"/>
      <c r="K84" s="197"/>
      <c r="L84" s="188">
        <f t="shared" si="1"/>
        <v>0</v>
      </c>
    </row>
    <row r="85" spans="1:12" ht="15" customHeight="1">
      <c r="A85" s="5"/>
      <c r="B85" s="83" t="s">
        <v>33</v>
      </c>
      <c r="C85" s="60"/>
      <c r="D85" s="195"/>
      <c r="E85" s="195"/>
      <c r="F85" s="196"/>
      <c r="G85" s="196"/>
      <c r="H85" s="195"/>
      <c r="I85" s="195"/>
      <c r="J85" s="195"/>
      <c r="K85" s="197"/>
      <c r="L85" s="188">
        <f t="shared" si="1"/>
        <v>0</v>
      </c>
    </row>
    <row r="86" spans="1:12" ht="15" customHeight="1">
      <c r="A86" s="5"/>
      <c r="B86" s="83" t="s">
        <v>68</v>
      </c>
      <c r="C86" s="60"/>
      <c r="D86" s="195"/>
      <c r="E86" s="195"/>
      <c r="F86" s="196"/>
      <c r="G86" s="196"/>
      <c r="H86" s="195"/>
      <c r="I86" s="195"/>
      <c r="J86" s="195"/>
      <c r="K86" s="197"/>
      <c r="L86" s="188">
        <f t="shared" si="1"/>
        <v>0</v>
      </c>
    </row>
    <row r="87" spans="1:12" ht="15" customHeight="1">
      <c r="A87" s="5"/>
      <c r="B87" s="59" t="s">
        <v>51</v>
      </c>
      <c r="C87" s="60"/>
      <c r="D87" s="195"/>
      <c r="E87" s="195"/>
      <c r="F87" s="196"/>
      <c r="G87" s="196"/>
      <c r="H87" s="195"/>
      <c r="I87" s="195"/>
      <c r="J87" s="195"/>
      <c r="K87" s="197"/>
      <c r="L87" s="188">
        <f t="shared" si="1"/>
        <v>0</v>
      </c>
    </row>
    <row r="88" spans="1:12" ht="15" customHeight="1">
      <c r="A88" s="5"/>
      <c r="B88" s="59" t="s">
        <v>47</v>
      </c>
      <c r="C88" s="60"/>
      <c r="D88" s="195"/>
      <c r="E88" s="195"/>
      <c r="F88" s="196"/>
      <c r="G88" s="196"/>
      <c r="H88" s="195"/>
      <c r="I88" s="195"/>
      <c r="J88" s="195"/>
      <c r="K88" s="197"/>
      <c r="L88" s="188">
        <f t="shared" si="1"/>
        <v>0</v>
      </c>
    </row>
    <row r="89" spans="1:12">
      <c r="A89" s="5"/>
      <c r="B89" s="80"/>
      <c r="C89" s="61"/>
      <c r="D89" s="185">
        <f t="shared" ref="D89:K89" si="2">SUM(D15:D88)</f>
        <v>0</v>
      </c>
      <c r="E89" s="185">
        <f t="shared" si="2"/>
        <v>0</v>
      </c>
      <c r="F89" s="186">
        <f t="shared" si="2"/>
        <v>0</v>
      </c>
      <c r="G89" s="186">
        <f t="shared" si="2"/>
        <v>0</v>
      </c>
      <c r="H89" s="185">
        <f t="shared" si="2"/>
        <v>0</v>
      </c>
      <c r="I89" s="185">
        <f t="shared" si="2"/>
        <v>0</v>
      </c>
      <c r="J89" s="185">
        <f t="shared" si="2"/>
        <v>0</v>
      </c>
      <c r="K89" s="187">
        <f t="shared" si="2"/>
        <v>0</v>
      </c>
      <c r="L89" s="188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hyperlinks>
    <hyperlink ref="I1" r:id="rId1" xr:uid="{00000000-0004-0000-0100-000000000000}"/>
    <hyperlink ref="I5" r:id="rId2" xr:uid="{00000000-0004-0000-0100-000001000000}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1:K368"/>
  <sheetViews>
    <sheetView zoomScaleNormal="100" workbookViewId="0">
      <selection activeCell="E22" sqref="E22"/>
    </sheetView>
  </sheetViews>
  <sheetFormatPr defaultRowHeight="15"/>
  <cols>
    <col min="1" max="1" width="2.42578125" customWidth="1"/>
    <col min="2" max="2" width="81.5703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1" spans="1:11">
      <c r="A1" s="258"/>
      <c r="B1" s="69"/>
      <c r="C1" s="70"/>
      <c r="D1" s="71" t="s">
        <v>96</v>
      </c>
      <c r="E1" s="72"/>
      <c r="F1" s="73"/>
      <c r="G1" s="74"/>
    </row>
    <row r="2" spans="1:11">
      <c r="A2" s="258"/>
      <c r="B2" s="69"/>
      <c r="C2" s="70"/>
      <c r="D2" s="74" t="s">
        <v>98</v>
      </c>
      <c r="E2" s="73"/>
      <c r="F2" s="73"/>
      <c r="G2" s="74"/>
    </row>
    <row r="3" spans="1:11" ht="11.25" customHeight="1">
      <c r="A3" s="258"/>
      <c r="B3" s="75"/>
      <c r="C3" s="70"/>
      <c r="D3" s="74" t="s">
        <v>237</v>
      </c>
      <c r="E3" s="73"/>
      <c r="F3" s="73"/>
      <c r="G3" s="74"/>
    </row>
    <row r="4" spans="1:11" ht="21" customHeight="1">
      <c r="A4" s="258"/>
      <c r="B4" s="75"/>
      <c r="C4" s="70"/>
      <c r="D4" s="73" t="s">
        <v>99</v>
      </c>
      <c r="E4" s="73"/>
      <c r="F4" s="73"/>
      <c r="G4" s="74"/>
    </row>
    <row r="5" spans="1:11" ht="22.5" customHeight="1">
      <c r="A5" s="258"/>
      <c r="B5" s="149"/>
      <c r="C5" s="70"/>
      <c r="D5" s="115" t="s">
        <v>236</v>
      </c>
      <c r="E5" s="73"/>
      <c r="F5" s="73"/>
      <c r="G5" s="74"/>
    </row>
    <row r="6" spans="1:11" ht="15" customHeight="1" thickBot="1">
      <c r="A6" s="258"/>
      <c r="B6" s="69"/>
      <c r="C6" s="70"/>
      <c r="D6" s="73" t="s">
        <v>238</v>
      </c>
      <c r="E6" s="73"/>
      <c r="F6" s="73"/>
      <c r="G6" s="74"/>
    </row>
    <row r="7" spans="1:11" s="11" customFormat="1" ht="40.5" customHeight="1" thickBot="1">
      <c r="B7" s="295" t="s">
        <v>483</v>
      </c>
      <c r="C7" s="296"/>
      <c r="D7" s="296"/>
      <c r="E7" s="296"/>
      <c r="F7" s="296"/>
      <c r="G7" s="297"/>
      <c r="H7" s="263"/>
      <c r="I7" s="263"/>
      <c r="J7" s="263"/>
      <c r="K7" s="263"/>
    </row>
    <row r="8" spans="1:11" ht="15" customHeight="1">
      <c r="B8" s="82" t="s">
        <v>58</v>
      </c>
      <c r="C8" s="10"/>
      <c r="D8" s="10"/>
      <c r="E8" s="10"/>
      <c r="F8" s="10"/>
      <c r="G8"/>
    </row>
    <row r="9" spans="1:11" ht="31.9" customHeight="1">
      <c r="B9" s="303" t="s">
        <v>92</v>
      </c>
      <c r="C9" s="304"/>
      <c r="D9" s="304"/>
      <c r="E9" s="304"/>
      <c r="F9" s="304"/>
      <c r="G9" s="304"/>
    </row>
    <row r="10" spans="1:11" ht="15" customHeight="1">
      <c r="B10" s="305"/>
      <c r="C10" s="306"/>
      <c r="D10" s="306"/>
      <c r="E10" s="306"/>
      <c r="F10" s="306"/>
      <c r="G10" s="306"/>
    </row>
    <row r="11" spans="1:11" ht="13.15" customHeight="1" thickBot="1">
      <c r="A11" s="5"/>
      <c r="B11" s="92" t="s">
        <v>191</v>
      </c>
      <c r="C11" s="86"/>
      <c r="D11" s="86"/>
      <c r="E11" s="86"/>
      <c r="F11" s="86"/>
      <c r="G11" s="86"/>
    </row>
    <row r="12" spans="1:11" ht="13.9" customHeight="1" thickBot="1">
      <c r="A12" s="5"/>
      <c r="B12" s="301" t="s">
        <v>121</v>
      </c>
      <c r="C12" s="84"/>
      <c r="D12" s="307" t="s">
        <v>120</v>
      </c>
      <c r="E12" s="298" t="s">
        <v>54</v>
      </c>
      <c r="F12" s="299"/>
      <c r="G12" s="300"/>
    </row>
    <row r="13" spans="1:11" ht="27" customHeight="1" thickBot="1">
      <c r="A13" s="5"/>
      <c r="B13" s="302"/>
      <c r="C13" s="85"/>
      <c r="D13" s="308"/>
      <c r="E13" s="77" t="s">
        <v>53</v>
      </c>
      <c r="F13" s="77" t="s">
        <v>55</v>
      </c>
      <c r="G13" s="77" t="s">
        <v>93</v>
      </c>
    </row>
    <row r="14" spans="1:11">
      <c r="A14" s="5"/>
      <c r="B14" s="9" t="s">
        <v>65</v>
      </c>
      <c r="C14" s="6"/>
      <c r="D14" s="6"/>
      <c r="E14" s="25"/>
      <c r="F14" s="25"/>
      <c r="G14" s="26"/>
    </row>
    <row r="15" spans="1:11" ht="15" customHeight="1">
      <c r="A15" s="5"/>
      <c r="B15" s="83" t="s">
        <v>72</v>
      </c>
      <c r="C15" s="58"/>
      <c r="D15" s="111">
        <v>419</v>
      </c>
      <c r="E15" s="87"/>
      <c r="F15" s="87"/>
      <c r="G15" s="24">
        <f t="shared" ref="G15:G22" si="0">(E15+F15)*D15</f>
        <v>0</v>
      </c>
    </row>
    <row r="16" spans="1:11" ht="15" customHeight="1">
      <c r="A16" s="5"/>
      <c r="B16" s="83" t="s">
        <v>327</v>
      </c>
      <c r="C16" s="58"/>
      <c r="D16" s="111">
        <v>420</v>
      </c>
      <c r="E16" s="87"/>
      <c r="F16" s="87"/>
      <c r="G16" s="24">
        <f t="shared" si="0"/>
        <v>0</v>
      </c>
    </row>
    <row r="17" spans="1:7" ht="15" customHeight="1">
      <c r="A17" s="5"/>
      <c r="B17" s="83" t="s">
        <v>75</v>
      </c>
      <c r="C17" s="58"/>
      <c r="D17" s="111">
        <v>418</v>
      </c>
      <c r="E17" s="87"/>
      <c r="F17" s="87"/>
      <c r="G17" s="24">
        <f t="shared" si="0"/>
        <v>0</v>
      </c>
    </row>
    <row r="18" spans="1:7" ht="15" customHeight="1">
      <c r="A18" s="5"/>
      <c r="B18" s="59" t="s">
        <v>73</v>
      </c>
      <c r="C18" s="58"/>
      <c r="D18" s="111">
        <v>410</v>
      </c>
      <c r="E18" s="87"/>
      <c r="F18" s="87"/>
      <c r="G18" s="24">
        <f t="shared" si="0"/>
        <v>0</v>
      </c>
    </row>
    <row r="19" spans="1:7" ht="15" customHeight="1">
      <c r="A19" s="5"/>
      <c r="B19" s="83" t="s">
        <v>77</v>
      </c>
      <c r="C19" s="60"/>
      <c r="D19" s="111">
        <v>413</v>
      </c>
      <c r="E19" s="87"/>
      <c r="F19" s="87"/>
      <c r="G19" s="24">
        <f t="shared" si="0"/>
        <v>0</v>
      </c>
    </row>
    <row r="20" spans="1:7" ht="15" customHeight="1">
      <c r="A20" s="5"/>
      <c r="B20" s="59" t="s">
        <v>78</v>
      </c>
      <c r="C20" s="60"/>
      <c r="D20" s="111">
        <v>410</v>
      </c>
      <c r="E20" s="87"/>
      <c r="F20" s="87"/>
      <c r="G20" s="24">
        <f t="shared" si="0"/>
        <v>0</v>
      </c>
    </row>
    <row r="21" spans="1:7" ht="15" customHeight="1">
      <c r="A21" s="5"/>
      <c r="B21" s="59" t="s">
        <v>74</v>
      </c>
      <c r="C21" s="58"/>
      <c r="D21" s="111">
        <v>404</v>
      </c>
      <c r="E21" s="87"/>
      <c r="F21" s="87"/>
      <c r="G21" s="24">
        <f t="shared" si="0"/>
        <v>0</v>
      </c>
    </row>
    <row r="22" spans="1:7" ht="15" customHeight="1">
      <c r="A22" s="5"/>
      <c r="B22" s="59" t="s">
        <v>76</v>
      </c>
      <c r="C22" s="58"/>
      <c r="D22" s="111">
        <v>394</v>
      </c>
      <c r="E22" s="87"/>
      <c r="F22" s="87"/>
      <c r="G22" s="24">
        <f t="shared" si="0"/>
        <v>0</v>
      </c>
    </row>
    <row r="23" spans="1:7" ht="15" customHeight="1">
      <c r="A23" s="5"/>
      <c r="B23" s="59" t="s">
        <v>202</v>
      </c>
      <c r="C23" s="58"/>
      <c r="D23" s="111">
        <v>419</v>
      </c>
      <c r="E23" s="87"/>
      <c r="F23" s="87"/>
      <c r="G23" s="24">
        <f>(E23+F23)*D23</f>
        <v>0</v>
      </c>
    </row>
    <row r="24" spans="1:7" ht="14.45" customHeight="1">
      <c r="A24" s="5"/>
      <c r="B24" s="79" t="s">
        <v>31</v>
      </c>
      <c r="C24" s="61"/>
      <c r="D24" s="61"/>
      <c r="E24" s="61"/>
      <c r="F24" s="61"/>
      <c r="G24" s="61"/>
    </row>
    <row r="25" spans="1:7" ht="15" customHeight="1">
      <c r="A25" s="5"/>
      <c r="B25" s="59" t="s">
        <v>91</v>
      </c>
      <c r="C25" s="62"/>
      <c r="D25" s="111">
        <v>740</v>
      </c>
      <c r="E25" s="87"/>
      <c r="F25" s="87"/>
      <c r="G25" s="24">
        <f t="shared" ref="G25:G34" si="1">(E25+F25)*D25</f>
        <v>0</v>
      </c>
    </row>
    <row r="26" spans="1:7" ht="15" customHeight="1">
      <c r="A26" s="5"/>
      <c r="B26" s="59" t="s">
        <v>30</v>
      </c>
      <c r="C26" s="62"/>
      <c r="D26" s="111">
        <v>2940</v>
      </c>
      <c r="E26" s="87"/>
      <c r="F26" s="87"/>
      <c r="G26" s="24">
        <f t="shared" si="1"/>
        <v>0</v>
      </c>
    </row>
    <row r="27" spans="1:7" ht="15" hidden="1" customHeight="1">
      <c r="A27" s="5"/>
      <c r="B27" s="83" t="s">
        <v>199</v>
      </c>
      <c r="C27" s="62"/>
      <c r="D27" s="111">
        <f>'Плант.1кг и 0,5кг'!D36/5+15</f>
        <v>15</v>
      </c>
      <c r="E27" s="87"/>
      <c r="F27" s="87"/>
      <c r="G27" s="24">
        <f t="shared" si="1"/>
        <v>0</v>
      </c>
    </row>
    <row r="28" spans="1:7" ht="15" hidden="1" customHeight="1">
      <c r="A28" s="5"/>
      <c r="B28" s="59" t="s">
        <v>213</v>
      </c>
      <c r="C28" s="63"/>
      <c r="D28" s="111">
        <f>'Плант.1кг и 0,5кг'!D37/5+15</f>
        <v>15</v>
      </c>
      <c r="E28" s="87"/>
      <c r="F28" s="87"/>
      <c r="G28" s="24">
        <f t="shared" si="1"/>
        <v>0</v>
      </c>
    </row>
    <row r="29" spans="1:7" ht="15" customHeight="1">
      <c r="A29" s="5"/>
      <c r="B29" s="83" t="s">
        <v>276</v>
      </c>
      <c r="C29" s="63"/>
      <c r="D29" s="111">
        <v>1048</v>
      </c>
      <c r="E29" s="87"/>
      <c r="F29" s="87"/>
      <c r="G29" s="24">
        <f t="shared" si="1"/>
        <v>0</v>
      </c>
    </row>
    <row r="30" spans="1:7" ht="15" hidden="1" customHeight="1">
      <c r="A30" s="5"/>
      <c r="B30" s="83" t="s">
        <v>394</v>
      </c>
      <c r="C30" s="63"/>
      <c r="D30" s="111">
        <v>943</v>
      </c>
      <c r="E30" s="87"/>
      <c r="F30" s="87"/>
      <c r="G30" s="24">
        <f t="shared" si="1"/>
        <v>0</v>
      </c>
    </row>
    <row r="31" spans="1:7" ht="15" hidden="1" customHeight="1">
      <c r="A31" s="5"/>
      <c r="B31" s="59" t="s">
        <v>397</v>
      </c>
      <c r="C31" s="62"/>
      <c r="D31" s="111">
        <v>4221</v>
      </c>
      <c r="E31" s="87"/>
      <c r="F31" s="87"/>
      <c r="G31" s="24">
        <f t="shared" si="1"/>
        <v>0</v>
      </c>
    </row>
    <row r="32" spans="1:7" ht="15" hidden="1" customHeight="1">
      <c r="A32" s="5"/>
      <c r="B32" s="83" t="s">
        <v>221</v>
      </c>
      <c r="C32" s="62"/>
      <c r="D32" s="111">
        <f>'Плант.1кг и 0,5кг'!D41/5+15</f>
        <v>15</v>
      </c>
      <c r="E32" s="87"/>
      <c r="F32" s="87"/>
      <c r="G32" s="24">
        <f t="shared" si="1"/>
        <v>0</v>
      </c>
    </row>
    <row r="33" spans="1:7" ht="15" hidden="1" customHeight="1">
      <c r="A33" s="5"/>
      <c r="B33" s="59" t="s">
        <v>185</v>
      </c>
      <c r="C33" s="63"/>
      <c r="D33" s="111">
        <f>'Плант.1кг и 0,5кг'!D42/5+15</f>
        <v>15</v>
      </c>
      <c r="E33" s="87"/>
      <c r="F33" s="87"/>
      <c r="G33" s="24">
        <f t="shared" si="1"/>
        <v>0</v>
      </c>
    </row>
    <row r="34" spans="1:7" ht="15" customHeight="1">
      <c r="A34" s="5"/>
      <c r="B34" s="59" t="s">
        <v>119</v>
      </c>
      <c r="C34" s="63"/>
      <c r="D34" s="111">
        <v>828</v>
      </c>
      <c r="E34" s="87"/>
      <c r="F34" s="87"/>
      <c r="G34" s="24">
        <f t="shared" si="1"/>
        <v>0</v>
      </c>
    </row>
    <row r="35" spans="1:7">
      <c r="A35" s="5"/>
      <c r="B35" s="79" t="s">
        <v>22</v>
      </c>
      <c r="C35" s="61"/>
      <c r="D35" s="61"/>
      <c r="E35" s="87"/>
      <c r="F35" s="87"/>
      <c r="G35" s="24"/>
    </row>
    <row r="36" spans="1:7" ht="15" customHeight="1">
      <c r="A36" s="5"/>
      <c r="B36" s="83" t="s">
        <v>282</v>
      </c>
      <c r="C36" s="67"/>
      <c r="D36" s="111">
        <v>410</v>
      </c>
      <c r="E36" s="87"/>
      <c r="F36" s="87"/>
      <c r="G36" s="24">
        <f t="shared" ref="G36:G85" si="2">(E36+F36)*D36</f>
        <v>0</v>
      </c>
    </row>
    <row r="37" spans="1:7" ht="15" customHeight="1">
      <c r="A37" s="5"/>
      <c r="B37" s="59" t="s">
        <v>200</v>
      </c>
      <c r="C37" s="63"/>
      <c r="D37" s="111">
        <v>416</v>
      </c>
      <c r="E37" s="87"/>
      <c r="F37" s="87"/>
      <c r="G37" s="24">
        <f t="shared" si="2"/>
        <v>0</v>
      </c>
    </row>
    <row r="38" spans="1:7" ht="15" hidden="1" customHeight="1">
      <c r="A38" s="5"/>
      <c r="B38" s="59" t="s">
        <v>470</v>
      </c>
      <c r="C38" s="63"/>
      <c r="D38" s="111">
        <v>416</v>
      </c>
      <c r="E38" s="87"/>
      <c r="F38" s="87"/>
      <c r="G38" s="24">
        <f t="shared" si="2"/>
        <v>0</v>
      </c>
    </row>
    <row r="39" spans="1:7" ht="15" hidden="1" customHeight="1">
      <c r="A39" s="5"/>
      <c r="B39" s="59" t="s">
        <v>393</v>
      </c>
      <c r="C39" s="63"/>
      <c r="D39" s="111">
        <v>322</v>
      </c>
      <c r="E39" s="87"/>
      <c r="F39" s="87"/>
      <c r="G39" s="24">
        <f t="shared" si="2"/>
        <v>0</v>
      </c>
    </row>
    <row r="40" spans="1:7" ht="15" customHeight="1">
      <c r="A40" s="5"/>
      <c r="B40" s="83" t="s">
        <v>273</v>
      </c>
      <c r="C40" s="67"/>
      <c r="D40" s="111">
        <v>416</v>
      </c>
      <c r="E40" s="87"/>
      <c r="F40" s="87"/>
      <c r="G40" s="24">
        <f t="shared" si="2"/>
        <v>0</v>
      </c>
    </row>
    <row r="41" spans="1:7" ht="15" hidden="1" customHeight="1">
      <c r="A41" s="5"/>
      <c r="B41" s="151" t="s">
        <v>274</v>
      </c>
      <c r="C41" s="67"/>
      <c r="D41" s="111">
        <v>329.9403292682926</v>
      </c>
      <c r="E41" s="87"/>
      <c r="F41" s="87"/>
      <c r="G41" s="24">
        <f>(E41+F41)*D41</f>
        <v>0</v>
      </c>
    </row>
    <row r="42" spans="1:7" ht="15" hidden="1" customHeight="1">
      <c r="A42" s="5"/>
      <c r="B42" s="59" t="s">
        <v>396</v>
      </c>
      <c r="C42" s="63"/>
      <c r="D42" s="111">
        <v>0</v>
      </c>
      <c r="E42" s="87"/>
      <c r="F42" s="87"/>
      <c r="G42" s="24">
        <f t="shared" si="2"/>
        <v>0</v>
      </c>
    </row>
    <row r="43" spans="1:7" ht="15" hidden="1" customHeight="1">
      <c r="A43" s="5"/>
      <c r="B43" s="59" t="s">
        <v>339</v>
      </c>
      <c r="C43" s="67"/>
      <c r="D43" s="111">
        <v>0</v>
      </c>
      <c r="E43" s="87"/>
      <c r="F43" s="87"/>
      <c r="G43" s="24">
        <f t="shared" si="2"/>
        <v>0</v>
      </c>
    </row>
    <row r="44" spans="1:7" ht="15" customHeight="1">
      <c r="A44" s="5"/>
      <c r="B44" s="59" t="s">
        <v>95</v>
      </c>
      <c r="C44" s="63"/>
      <c r="D44" s="111">
        <v>393</v>
      </c>
      <c r="E44" s="87"/>
      <c r="F44" s="87"/>
      <c r="G44" s="24">
        <f t="shared" si="2"/>
        <v>0</v>
      </c>
    </row>
    <row r="45" spans="1:7" ht="15" hidden="1" customHeight="1">
      <c r="A45" s="5"/>
      <c r="B45" s="59" t="s">
        <v>263</v>
      </c>
      <c r="C45" s="63"/>
      <c r="D45" s="111">
        <v>376.22081707317079</v>
      </c>
      <c r="E45" s="87"/>
      <c r="F45" s="87"/>
      <c r="G45" s="24">
        <f>(E45+F45)*D45</f>
        <v>0</v>
      </c>
    </row>
    <row r="46" spans="1:7" ht="15" customHeight="1">
      <c r="A46" s="5"/>
      <c r="B46" s="83" t="s">
        <v>26</v>
      </c>
      <c r="C46" s="67"/>
      <c r="D46" s="111">
        <v>447</v>
      </c>
      <c r="E46" s="87"/>
      <c r="F46" s="87"/>
      <c r="G46" s="24">
        <f t="shared" si="2"/>
        <v>0</v>
      </c>
    </row>
    <row r="47" spans="1:7" ht="15" hidden="1" customHeight="1">
      <c r="A47" s="5"/>
      <c r="B47" s="83" t="s">
        <v>406</v>
      </c>
      <c r="C47" s="67"/>
      <c r="D47" s="111">
        <v>0</v>
      </c>
      <c r="E47" s="87"/>
      <c r="F47" s="87"/>
      <c r="G47" s="24">
        <f>(E47+F47)*D47</f>
        <v>0</v>
      </c>
    </row>
    <row r="48" spans="1:7" ht="15" customHeight="1">
      <c r="A48" s="5"/>
      <c r="B48" s="112" t="s">
        <v>262</v>
      </c>
      <c r="C48" s="67"/>
      <c r="D48" s="111">
        <v>388</v>
      </c>
      <c r="E48" s="87"/>
      <c r="F48" s="87"/>
      <c r="G48" s="24">
        <f t="shared" si="2"/>
        <v>0</v>
      </c>
    </row>
    <row r="49" spans="1:7" ht="15" customHeight="1">
      <c r="A49" s="5"/>
      <c r="B49" s="83" t="s">
        <v>67</v>
      </c>
      <c r="C49" s="67"/>
      <c r="D49" s="111">
        <v>546</v>
      </c>
      <c r="E49" s="87"/>
      <c r="F49" s="87"/>
      <c r="G49" s="24">
        <f t="shared" si="2"/>
        <v>0</v>
      </c>
    </row>
    <row r="50" spans="1:7" ht="15" customHeight="1">
      <c r="A50" s="5"/>
      <c r="B50" s="66" t="s">
        <v>338</v>
      </c>
      <c r="C50" s="63"/>
      <c r="D50" s="111">
        <v>504</v>
      </c>
      <c r="E50" s="87"/>
      <c r="F50" s="87"/>
      <c r="G50" s="24">
        <f t="shared" si="2"/>
        <v>0</v>
      </c>
    </row>
    <row r="51" spans="1:7" ht="15" hidden="1" customHeight="1">
      <c r="A51" s="5"/>
      <c r="B51" s="59" t="s">
        <v>187</v>
      </c>
      <c r="C51" s="67"/>
      <c r="D51" s="111">
        <v>138</v>
      </c>
      <c r="E51" s="87"/>
      <c r="F51" s="87"/>
      <c r="G51" s="24">
        <f t="shared" si="2"/>
        <v>0</v>
      </c>
    </row>
    <row r="52" spans="1:7" ht="15" hidden="1" customHeight="1">
      <c r="A52" s="5"/>
      <c r="B52" s="59" t="s">
        <v>259</v>
      </c>
      <c r="C52" s="67"/>
      <c r="D52" s="111">
        <v>138</v>
      </c>
      <c r="E52" s="87"/>
      <c r="F52" s="87"/>
      <c r="G52" s="24">
        <f t="shared" si="2"/>
        <v>0</v>
      </c>
    </row>
    <row r="53" spans="1:7" ht="15" customHeight="1">
      <c r="A53" s="5"/>
      <c r="B53" s="59" t="s">
        <v>27</v>
      </c>
      <c r="C53" s="67"/>
      <c r="D53" s="111">
        <v>476</v>
      </c>
      <c r="E53" s="87"/>
      <c r="F53" s="87"/>
      <c r="G53" s="24">
        <f t="shared" si="2"/>
        <v>0</v>
      </c>
    </row>
    <row r="54" spans="1:7" ht="15" customHeight="1">
      <c r="A54" s="5"/>
      <c r="B54" s="59" t="s">
        <v>90</v>
      </c>
      <c r="C54" s="63"/>
      <c r="D54" s="111">
        <v>419</v>
      </c>
      <c r="E54" s="87"/>
      <c r="F54" s="87"/>
      <c r="G54" s="24">
        <f t="shared" si="2"/>
        <v>0</v>
      </c>
    </row>
    <row r="55" spans="1:7" ht="15" hidden="1" customHeight="1">
      <c r="A55" s="5"/>
      <c r="B55" s="59" t="s">
        <v>414</v>
      </c>
      <c r="C55" s="67"/>
      <c r="D55" s="111">
        <v>518</v>
      </c>
      <c r="E55" s="87"/>
      <c r="F55" s="87"/>
      <c r="G55" s="24">
        <f t="shared" si="2"/>
        <v>0</v>
      </c>
    </row>
    <row r="56" spans="1:7" ht="15" customHeight="1">
      <c r="A56" s="5"/>
      <c r="B56" s="59" t="s">
        <v>28</v>
      </c>
      <c r="C56" s="67"/>
      <c r="D56" s="111">
        <v>546</v>
      </c>
      <c r="E56" s="87"/>
      <c r="F56" s="87"/>
      <c r="G56" s="24">
        <f t="shared" si="2"/>
        <v>0</v>
      </c>
    </row>
    <row r="57" spans="1:7" ht="15" hidden="1" customHeight="1">
      <c r="A57" s="5"/>
      <c r="B57" s="59" t="s">
        <v>408</v>
      </c>
      <c r="C57" s="67"/>
      <c r="D57" s="111">
        <v>421</v>
      </c>
      <c r="E57" s="87"/>
      <c r="F57" s="87"/>
      <c r="G57" s="24">
        <f t="shared" si="2"/>
        <v>0</v>
      </c>
    </row>
    <row r="58" spans="1:7" ht="15" customHeight="1">
      <c r="A58" s="5"/>
      <c r="B58" s="59" t="s">
        <v>102</v>
      </c>
      <c r="C58" s="67"/>
      <c r="D58" s="111">
        <v>405</v>
      </c>
      <c r="E58" s="87"/>
      <c r="F58" s="87"/>
      <c r="G58" s="24">
        <f t="shared" si="2"/>
        <v>0</v>
      </c>
    </row>
    <row r="59" spans="1:7" ht="15" hidden="1" customHeight="1">
      <c r="A59" s="5"/>
      <c r="B59" s="66" t="s">
        <v>227</v>
      </c>
      <c r="C59" s="67"/>
      <c r="D59" s="111">
        <v>138</v>
      </c>
      <c r="E59" s="87"/>
      <c r="F59" s="87"/>
      <c r="G59" s="24">
        <f t="shared" si="2"/>
        <v>0</v>
      </c>
    </row>
    <row r="60" spans="1:7" ht="15" customHeight="1">
      <c r="A60" s="5"/>
      <c r="B60" s="83" t="s">
        <v>0</v>
      </c>
      <c r="C60" s="67"/>
      <c r="D60" s="111">
        <v>461</v>
      </c>
      <c r="E60" s="87"/>
      <c r="F60" s="87"/>
      <c r="G60" s="24">
        <f t="shared" si="2"/>
        <v>0</v>
      </c>
    </row>
    <row r="61" spans="1:7" ht="15" hidden="1" customHeight="1">
      <c r="A61" s="5"/>
      <c r="B61" s="83" t="s">
        <v>264</v>
      </c>
      <c r="C61" s="67"/>
      <c r="D61" s="111">
        <v>353.08057317073172</v>
      </c>
      <c r="E61" s="87"/>
      <c r="F61" s="87"/>
      <c r="G61" s="24">
        <f>(E61+F61)*D61</f>
        <v>0</v>
      </c>
    </row>
    <row r="62" spans="1:7" ht="15" customHeight="1">
      <c r="A62" s="5"/>
      <c r="B62" s="83" t="s">
        <v>265</v>
      </c>
      <c r="C62" s="67"/>
      <c r="D62" s="111">
        <v>406</v>
      </c>
      <c r="E62" s="87"/>
      <c r="F62" s="87"/>
      <c r="G62" s="24">
        <f>(E62+F62)*D62</f>
        <v>0</v>
      </c>
    </row>
    <row r="63" spans="1:7" ht="15" hidden="1" customHeight="1">
      <c r="A63" s="5"/>
      <c r="B63" s="83" t="s">
        <v>266</v>
      </c>
      <c r="C63" s="67"/>
      <c r="D63" s="111">
        <v>401</v>
      </c>
      <c r="E63" s="87"/>
      <c r="F63" s="87"/>
      <c r="G63" s="24">
        <f>(E63+F63)*D63</f>
        <v>0</v>
      </c>
    </row>
    <row r="64" spans="1:7" ht="15" customHeight="1">
      <c r="A64" s="5"/>
      <c r="B64" s="83" t="s">
        <v>281</v>
      </c>
      <c r="C64" s="67"/>
      <c r="D64" s="111">
        <v>441</v>
      </c>
      <c r="E64" s="87"/>
      <c r="F64" s="87"/>
      <c r="G64" s="24">
        <f t="shared" si="2"/>
        <v>0</v>
      </c>
    </row>
    <row r="65" spans="1:7" ht="15" hidden="1" customHeight="1">
      <c r="A65" s="5"/>
      <c r="B65" s="83" t="s">
        <v>468</v>
      </c>
      <c r="C65" s="67"/>
      <c r="D65" s="111">
        <v>571</v>
      </c>
      <c r="E65" s="87"/>
      <c r="F65" s="87"/>
      <c r="G65" s="24">
        <f t="shared" si="2"/>
        <v>0</v>
      </c>
    </row>
    <row r="66" spans="1:7" ht="15" hidden="1" customHeight="1">
      <c r="A66" s="5"/>
      <c r="B66" s="59" t="s">
        <v>201</v>
      </c>
      <c r="C66" s="63"/>
      <c r="D66" s="111">
        <v>138</v>
      </c>
      <c r="E66" s="87"/>
      <c r="F66" s="87"/>
      <c r="G66" s="24">
        <f t="shared" si="2"/>
        <v>0</v>
      </c>
    </row>
    <row r="67" spans="1:7" ht="15" customHeight="1">
      <c r="A67" s="5"/>
      <c r="B67" s="68" t="s">
        <v>473</v>
      </c>
      <c r="C67" s="63"/>
      <c r="D67" s="111">
        <v>593</v>
      </c>
      <c r="E67" s="87"/>
      <c r="F67" s="87"/>
      <c r="G67" s="24">
        <f t="shared" si="2"/>
        <v>0</v>
      </c>
    </row>
    <row r="68" spans="1:7" ht="15" customHeight="1">
      <c r="A68" s="5"/>
      <c r="B68" s="83" t="s">
        <v>418</v>
      </c>
      <c r="C68" s="67"/>
      <c r="D68" s="111">
        <v>627</v>
      </c>
      <c r="E68" s="87"/>
      <c r="F68" s="87"/>
      <c r="G68" s="24">
        <f t="shared" si="2"/>
        <v>0</v>
      </c>
    </row>
    <row r="69" spans="1:7" ht="15" hidden="1" customHeight="1">
      <c r="A69" s="5"/>
      <c r="B69" s="83" t="s">
        <v>334</v>
      </c>
      <c r="C69" s="67"/>
      <c r="D69" s="111">
        <v>0</v>
      </c>
      <c r="E69" s="87"/>
      <c r="F69" s="87"/>
      <c r="G69" s="24">
        <f>(E69+F69)*D69</f>
        <v>0</v>
      </c>
    </row>
    <row r="70" spans="1:7" s="2" customFormat="1" ht="15" customHeight="1">
      <c r="A70" s="12"/>
      <c r="B70" s="83" t="s">
        <v>471</v>
      </c>
      <c r="C70" s="67"/>
      <c r="D70" s="111">
        <v>613</v>
      </c>
      <c r="E70" s="87"/>
      <c r="F70" s="87"/>
      <c r="G70" s="24">
        <f t="shared" si="2"/>
        <v>0</v>
      </c>
    </row>
    <row r="71" spans="1:7" ht="15" customHeight="1">
      <c r="A71" s="5"/>
      <c r="B71" s="83" t="s">
        <v>336</v>
      </c>
      <c r="C71" s="67"/>
      <c r="D71" s="111">
        <v>616</v>
      </c>
      <c r="E71" s="87"/>
      <c r="F71" s="87"/>
      <c r="G71" s="24">
        <f t="shared" si="2"/>
        <v>0</v>
      </c>
    </row>
    <row r="72" spans="1:7" ht="15" customHeight="1">
      <c r="A72" s="5"/>
      <c r="B72" s="59" t="s">
        <v>29</v>
      </c>
      <c r="C72" s="67"/>
      <c r="D72" s="111">
        <v>401</v>
      </c>
      <c r="E72" s="87"/>
      <c r="F72" s="87"/>
      <c r="G72" s="24">
        <f t="shared" si="2"/>
        <v>0</v>
      </c>
    </row>
    <row r="73" spans="1:7" ht="16.899999999999999" hidden="1" customHeight="1">
      <c r="A73" s="5"/>
      <c r="B73" s="83" t="s">
        <v>267</v>
      </c>
      <c r="C73" s="67"/>
      <c r="D73" s="111">
        <v>383.1628902439025</v>
      </c>
      <c r="E73" s="87"/>
      <c r="F73" s="87"/>
      <c r="G73" s="24">
        <f t="shared" si="2"/>
        <v>0</v>
      </c>
    </row>
    <row r="74" spans="1:7" ht="16.899999999999999" customHeight="1">
      <c r="A74" s="5"/>
      <c r="B74" s="83" t="s">
        <v>40</v>
      </c>
      <c r="C74" s="67"/>
      <c r="D74" s="111">
        <v>402</v>
      </c>
      <c r="E74" s="87"/>
      <c r="F74" s="87"/>
      <c r="G74" s="24">
        <f>(E74+F74)*D74</f>
        <v>0</v>
      </c>
    </row>
    <row r="75" spans="1:7" ht="15" customHeight="1">
      <c r="A75" s="5"/>
      <c r="B75" s="59" t="s">
        <v>39</v>
      </c>
      <c r="C75" s="67"/>
      <c r="D75" s="111">
        <v>493</v>
      </c>
      <c r="E75" s="87"/>
      <c r="F75" s="87"/>
      <c r="G75" s="24">
        <f t="shared" si="2"/>
        <v>0</v>
      </c>
    </row>
    <row r="76" spans="1:7" ht="15" hidden="1" customHeight="1">
      <c r="A76" s="5"/>
      <c r="B76" s="59" t="s">
        <v>270</v>
      </c>
      <c r="C76" s="67"/>
      <c r="D76" s="111">
        <v>380.84886585365854</v>
      </c>
      <c r="E76" s="87"/>
      <c r="F76" s="87"/>
      <c r="G76" s="24"/>
    </row>
    <row r="77" spans="1:7" ht="15" customHeight="1">
      <c r="A77" s="5"/>
      <c r="B77" s="59" t="s">
        <v>177</v>
      </c>
      <c r="C77" s="67"/>
      <c r="D77" s="111">
        <v>390</v>
      </c>
      <c r="E77" s="87"/>
      <c r="F77" s="87"/>
      <c r="G77" s="24">
        <f t="shared" si="2"/>
        <v>0</v>
      </c>
    </row>
    <row r="78" spans="1:7" ht="15" customHeight="1">
      <c r="A78" s="5"/>
      <c r="B78" s="59" t="s">
        <v>474</v>
      </c>
      <c r="C78" s="113"/>
      <c r="D78" s="111">
        <v>388</v>
      </c>
      <c r="E78" s="87"/>
      <c r="F78" s="87"/>
      <c r="G78" s="24">
        <f t="shared" si="2"/>
        <v>0</v>
      </c>
    </row>
    <row r="79" spans="1:7" ht="15" hidden="1" customHeight="1">
      <c r="A79" s="5"/>
      <c r="B79" s="66" t="s">
        <v>272</v>
      </c>
      <c r="C79" s="67"/>
      <c r="D79" s="111">
        <v>292.91593902439024</v>
      </c>
      <c r="E79" s="87"/>
      <c r="F79" s="87"/>
      <c r="G79" s="24">
        <f t="shared" si="2"/>
        <v>0</v>
      </c>
    </row>
    <row r="80" spans="1:7" ht="15" hidden="1" customHeight="1">
      <c r="A80" s="5"/>
      <c r="B80" s="59" t="s">
        <v>409</v>
      </c>
      <c r="C80" s="63"/>
      <c r="D80" s="111">
        <v>0</v>
      </c>
      <c r="E80" s="87"/>
      <c r="F80" s="87"/>
      <c r="G80" s="24">
        <f t="shared" si="2"/>
        <v>0</v>
      </c>
    </row>
    <row r="81" spans="1:7" ht="15" customHeight="1">
      <c r="A81" s="5"/>
      <c r="B81" s="59" t="s">
        <v>32</v>
      </c>
      <c r="C81" s="67"/>
      <c r="D81" s="111">
        <v>405</v>
      </c>
      <c r="E81" s="87"/>
      <c r="F81" s="87"/>
      <c r="G81" s="24">
        <f t="shared" si="2"/>
        <v>0</v>
      </c>
    </row>
    <row r="82" spans="1:7" ht="15" hidden="1" customHeight="1">
      <c r="A82" s="5"/>
      <c r="B82" s="59" t="s">
        <v>260</v>
      </c>
      <c r="C82" s="63"/>
      <c r="D82" s="111">
        <v>138</v>
      </c>
      <c r="E82" s="87"/>
      <c r="F82" s="87"/>
      <c r="G82" s="24">
        <f t="shared" si="2"/>
        <v>0</v>
      </c>
    </row>
    <row r="83" spans="1:7" ht="15" customHeight="1">
      <c r="A83" s="5"/>
      <c r="B83" s="59" t="s">
        <v>279</v>
      </c>
      <c r="C83" s="67"/>
      <c r="D83" s="111">
        <v>433</v>
      </c>
      <c r="E83" s="87"/>
      <c r="F83" s="87"/>
      <c r="G83" s="24">
        <f t="shared" si="2"/>
        <v>0</v>
      </c>
    </row>
    <row r="84" spans="1:7" ht="15" customHeight="1">
      <c r="A84" s="5"/>
      <c r="B84" s="59" t="s">
        <v>103</v>
      </c>
      <c r="C84" s="67"/>
      <c r="D84" s="111">
        <v>476</v>
      </c>
      <c r="E84" s="87"/>
      <c r="F84" s="87"/>
      <c r="G84" s="24">
        <f t="shared" si="2"/>
        <v>0</v>
      </c>
    </row>
    <row r="85" spans="1:7" ht="15" customHeight="1">
      <c r="A85" s="5"/>
      <c r="B85" s="83" t="s">
        <v>36</v>
      </c>
      <c r="C85" s="67"/>
      <c r="D85" s="111">
        <v>461</v>
      </c>
      <c r="E85" s="87"/>
      <c r="F85" s="87"/>
      <c r="G85" s="24">
        <f t="shared" si="2"/>
        <v>0</v>
      </c>
    </row>
    <row r="86" spans="1:7" ht="17.25" customHeight="1">
      <c r="A86" s="5"/>
      <c r="B86" s="79" t="s">
        <v>104</v>
      </c>
      <c r="C86" s="61"/>
      <c r="D86" s="61"/>
      <c r="E86" s="87"/>
      <c r="F86" s="87"/>
      <c r="G86" s="24"/>
    </row>
    <row r="87" spans="1:7" ht="15" customHeight="1">
      <c r="A87" s="5"/>
      <c r="B87" s="83" t="s">
        <v>14</v>
      </c>
      <c r="C87" s="60"/>
      <c r="D87" s="78">
        <v>396</v>
      </c>
      <c r="E87" s="87"/>
      <c r="F87" s="87"/>
      <c r="G87" s="24">
        <f t="shared" ref="G87:G119" si="3">(E87+F87)*D87</f>
        <v>0</v>
      </c>
    </row>
    <row r="88" spans="1:7" ht="15" customHeight="1">
      <c r="A88" s="5"/>
      <c r="B88" s="83" t="s">
        <v>4</v>
      </c>
      <c r="C88" s="60"/>
      <c r="D88" s="78">
        <v>396</v>
      </c>
      <c r="E88" s="87"/>
      <c r="F88" s="87"/>
      <c r="G88" s="24">
        <f t="shared" si="3"/>
        <v>0</v>
      </c>
    </row>
    <row r="89" spans="1:7" ht="15" customHeight="1">
      <c r="A89" s="5"/>
      <c r="B89" s="83" t="s">
        <v>5</v>
      </c>
      <c r="C89" s="60"/>
      <c r="D89" s="78">
        <v>396</v>
      </c>
      <c r="E89" s="87"/>
      <c r="F89" s="87"/>
      <c r="G89" s="24">
        <f t="shared" si="3"/>
        <v>0</v>
      </c>
    </row>
    <row r="90" spans="1:7" ht="15" customHeight="1">
      <c r="A90" s="5"/>
      <c r="B90" s="59" t="s">
        <v>17</v>
      </c>
      <c r="C90" s="60"/>
      <c r="D90" s="78">
        <v>396</v>
      </c>
      <c r="E90" s="87"/>
      <c r="F90" s="87"/>
      <c r="G90" s="24">
        <f t="shared" si="3"/>
        <v>0</v>
      </c>
    </row>
    <row r="91" spans="1:7" ht="15" customHeight="1">
      <c r="A91" s="5"/>
      <c r="B91" s="83" t="s">
        <v>2</v>
      </c>
      <c r="C91" s="60"/>
      <c r="D91" s="78">
        <v>396</v>
      </c>
      <c r="E91" s="87"/>
      <c r="F91" s="87"/>
      <c r="G91" s="24">
        <f t="shared" si="3"/>
        <v>0</v>
      </c>
    </row>
    <row r="92" spans="1:7" ht="15" customHeight="1">
      <c r="A92" s="5"/>
      <c r="B92" s="59" t="s">
        <v>109</v>
      </c>
      <c r="C92" s="60"/>
      <c r="D92" s="78">
        <v>396</v>
      </c>
      <c r="E92" s="87"/>
      <c r="F92" s="87"/>
      <c r="G92" s="24">
        <f t="shared" si="3"/>
        <v>0</v>
      </c>
    </row>
    <row r="93" spans="1:7" ht="15" customHeight="1">
      <c r="A93" s="5"/>
      <c r="B93" s="146" t="s">
        <v>241</v>
      </c>
      <c r="C93" s="60"/>
      <c r="D93" s="78">
        <v>396</v>
      </c>
      <c r="E93" s="87"/>
      <c r="F93" s="87"/>
      <c r="G93" s="24">
        <f>(E93+F93)*D93</f>
        <v>0</v>
      </c>
    </row>
    <row r="94" spans="1:7" ht="15" customHeight="1">
      <c r="A94" s="5"/>
      <c r="B94" s="83" t="s">
        <v>6</v>
      </c>
      <c r="C94" s="60"/>
      <c r="D94" s="78">
        <v>396</v>
      </c>
      <c r="E94" s="87"/>
      <c r="F94" s="87"/>
      <c r="G94" s="24">
        <f t="shared" si="3"/>
        <v>0</v>
      </c>
    </row>
    <row r="95" spans="1:7" ht="15" customHeight="1">
      <c r="A95" s="5"/>
      <c r="B95" s="59" t="s">
        <v>7</v>
      </c>
      <c r="C95" s="60"/>
      <c r="D95" s="78">
        <v>396</v>
      </c>
      <c r="E95" s="87"/>
      <c r="F95" s="87"/>
      <c r="G95" s="24">
        <f t="shared" si="3"/>
        <v>0</v>
      </c>
    </row>
    <row r="96" spans="1:7" ht="15" customHeight="1">
      <c r="A96" s="5"/>
      <c r="B96" s="59" t="s">
        <v>108</v>
      </c>
      <c r="C96" s="60"/>
      <c r="D96" s="78">
        <v>396</v>
      </c>
      <c r="E96" s="87"/>
      <c r="F96" s="87"/>
      <c r="G96" s="24">
        <f t="shared" si="3"/>
        <v>0</v>
      </c>
    </row>
    <row r="97" spans="1:7" ht="15" customHeight="1">
      <c r="A97" s="5"/>
      <c r="B97" s="59" t="s">
        <v>25</v>
      </c>
      <c r="C97" s="60"/>
      <c r="D97" s="78">
        <v>396</v>
      </c>
      <c r="E97" s="87"/>
      <c r="F97" s="87"/>
      <c r="G97" s="24">
        <f t="shared" si="3"/>
        <v>0</v>
      </c>
    </row>
    <row r="98" spans="1:7" ht="15" customHeight="1">
      <c r="A98" s="5"/>
      <c r="B98" s="59" t="s">
        <v>24</v>
      </c>
      <c r="C98" s="60"/>
      <c r="D98" s="78">
        <v>396</v>
      </c>
      <c r="E98" s="87"/>
      <c r="F98" s="87"/>
      <c r="G98" s="24">
        <f t="shared" si="3"/>
        <v>0</v>
      </c>
    </row>
    <row r="99" spans="1:7" ht="15" customHeight="1">
      <c r="A99" s="5"/>
      <c r="B99" s="59" t="s">
        <v>62</v>
      </c>
      <c r="C99" s="60"/>
      <c r="D99" s="78">
        <v>396</v>
      </c>
      <c r="E99" s="87"/>
      <c r="F99" s="87"/>
      <c r="G99" s="24">
        <f t="shared" si="3"/>
        <v>0</v>
      </c>
    </row>
    <row r="100" spans="1:7" ht="15" customHeight="1">
      <c r="A100" s="5"/>
      <c r="B100" s="59" t="s">
        <v>8</v>
      </c>
      <c r="C100" s="60"/>
      <c r="D100" s="78">
        <v>396</v>
      </c>
      <c r="E100" s="87"/>
      <c r="F100" s="87"/>
      <c r="G100" s="24">
        <f t="shared" si="3"/>
        <v>0</v>
      </c>
    </row>
    <row r="101" spans="1:7" ht="15" customHeight="1">
      <c r="A101" s="5"/>
      <c r="B101" s="83" t="s">
        <v>3</v>
      </c>
      <c r="C101" s="60"/>
      <c r="D101" s="78">
        <v>396</v>
      </c>
      <c r="E101" s="87"/>
      <c r="F101" s="87"/>
      <c r="G101" s="24">
        <f t="shared" si="3"/>
        <v>0</v>
      </c>
    </row>
    <row r="102" spans="1:7" ht="15" customHeight="1">
      <c r="A102" s="5"/>
      <c r="B102" s="59" t="s">
        <v>16</v>
      </c>
      <c r="C102" s="60"/>
      <c r="D102" s="78">
        <v>396</v>
      </c>
      <c r="E102" s="87"/>
      <c r="F102" s="87"/>
      <c r="G102" s="24">
        <f t="shared" si="3"/>
        <v>0</v>
      </c>
    </row>
    <row r="103" spans="1:7" ht="15" customHeight="1">
      <c r="A103" s="5"/>
      <c r="B103" s="59" t="s">
        <v>117</v>
      </c>
      <c r="C103" s="60"/>
      <c r="D103" s="78">
        <v>396</v>
      </c>
      <c r="E103" s="87"/>
      <c r="F103" s="87"/>
      <c r="G103" s="24">
        <f t="shared" si="3"/>
        <v>0</v>
      </c>
    </row>
    <row r="104" spans="1:7" ht="15" customHeight="1">
      <c r="A104" s="5"/>
      <c r="B104" s="59" t="s">
        <v>112</v>
      </c>
      <c r="C104" s="60"/>
      <c r="D104" s="78">
        <v>396</v>
      </c>
      <c r="E104" s="87"/>
      <c r="F104" s="87"/>
      <c r="G104" s="24">
        <f t="shared" si="3"/>
        <v>0</v>
      </c>
    </row>
    <row r="105" spans="1:7" ht="15" customHeight="1">
      <c r="A105" s="5"/>
      <c r="B105" s="59" t="s">
        <v>63</v>
      </c>
      <c r="C105" s="60"/>
      <c r="D105" s="78">
        <v>396</v>
      </c>
      <c r="E105" s="87"/>
      <c r="F105" s="87"/>
      <c r="G105" s="24">
        <f t="shared" si="3"/>
        <v>0</v>
      </c>
    </row>
    <row r="106" spans="1:7" ht="15" customHeight="1">
      <c r="A106" s="5"/>
      <c r="B106" s="59" t="s">
        <v>34</v>
      </c>
      <c r="C106" s="60"/>
      <c r="D106" s="78">
        <v>396</v>
      </c>
      <c r="E106" s="87"/>
      <c r="F106" s="87"/>
      <c r="G106" s="24">
        <f t="shared" si="3"/>
        <v>0</v>
      </c>
    </row>
    <row r="107" spans="1:7" ht="15" customHeight="1">
      <c r="A107" s="5"/>
      <c r="B107" s="59" t="s">
        <v>115</v>
      </c>
      <c r="C107" s="60"/>
      <c r="D107" s="78">
        <v>396</v>
      </c>
      <c r="E107" s="87"/>
      <c r="F107" s="87"/>
      <c r="G107" s="24">
        <f t="shared" si="3"/>
        <v>0</v>
      </c>
    </row>
    <row r="108" spans="1:7" ht="15" customHeight="1">
      <c r="A108" s="5"/>
      <c r="B108" s="83" t="s">
        <v>43</v>
      </c>
      <c r="C108" s="60"/>
      <c r="D108" s="78">
        <v>396</v>
      </c>
      <c r="E108" s="87"/>
      <c r="F108" s="87"/>
      <c r="G108" s="24">
        <f t="shared" si="3"/>
        <v>0</v>
      </c>
    </row>
    <row r="109" spans="1:7" ht="15" customHeight="1">
      <c r="A109" s="5"/>
      <c r="B109" s="83" t="s">
        <v>10</v>
      </c>
      <c r="C109" s="60"/>
      <c r="D109" s="78">
        <v>396</v>
      </c>
      <c r="E109" s="87"/>
      <c r="F109" s="87"/>
      <c r="G109" s="24">
        <f t="shared" si="3"/>
        <v>0</v>
      </c>
    </row>
    <row r="110" spans="1:7" ht="15" customHeight="1">
      <c r="A110" s="5"/>
      <c r="B110" s="59" t="s">
        <v>46</v>
      </c>
      <c r="C110" s="60"/>
      <c r="D110" s="78">
        <v>396</v>
      </c>
      <c r="E110" s="87"/>
      <c r="F110" s="87"/>
      <c r="G110" s="24">
        <f t="shared" si="3"/>
        <v>0</v>
      </c>
    </row>
    <row r="111" spans="1:7" ht="15" customHeight="1">
      <c r="A111" s="5"/>
      <c r="B111" s="59" t="s">
        <v>41</v>
      </c>
      <c r="C111" s="60"/>
      <c r="D111" s="78">
        <v>396</v>
      </c>
      <c r="E111" s="87"/>
      <c r="F111" s="87"/>
      <c r="G111" s="24">
        <f t="shared" si="3"/>
        <v>0</v>
      </c>
    </row>
    <row r="112" spans="1:7" ht="15" customHeight="1">
      <c r="A112" s="5"/>
      <c r="B112" s="59" t="s">
        <v>48</v>
      </c>
      <c r="C112" s="60"/>
      <c r="D112" s="78">
        <v>396</v>
      </c>
      <c r="E112" s="87"/>
      <c r="F112" s="87"/>
      <c r="G112" s="24">
        <f t="shared" si="3"/>
        <v>0</v>
      </c>
    </row>
    <row r="113" spans="1:7" ht="15" customHeight="1">
      <c r="A113" s="5"/>
      <c r="B113" s="59" t="s">
        <v>18</v>
      </c>
      <c r="C113" s="60"/>
      <c r="D113" s="78">
        <v>396</v>
      </c>
      <c r="E113" s="87"/>
      <c r="F113" s="87"/>
      <c r="G113" s="24">
        <f t="shared" si="3"/>
        <v>0</v>
      </c>
    </row>
    <row r="114" spans="1:7" ht="15" customHeight="1">
      <c r="A114" s="5"/>
      <c r="B114" s="59" t="s">
        <v>64</v>
      </c>
      <c r="C114" s="60"/>
      <c r="D114" s="78">
        <v>396</v>
      </c>
      <c r="E114" s="87"/>
      <c r="F114" s="87"/>
      <c r="G114" s="24">
        <f t="shared" si="3"/>
        <v>0</v>
      </c>
    </row>
    <row r="115" spans="1:7" ht="15" customHeight="1">
      <c r="A115" s="5"/>
      <c r="B115" s="59" t="s">
        <v>15</v>
      </c>
      <c r="C115" s="60"/>
      <c r="D115" s="78">
        <v>396</v>
      </c>
      <c r="E115" s="87"/>
      <c r="F115" s="87"/>
      <c r="G115" s="24">
        <f t="shared" si="3"/>
        <v>0</v>
      </c>
    </row>
    <row r="116" spans="1:7" ht="15" customHeight="1">
      <c r="A116" s="5"/>
      <c r="B116" s="59" t="s">
        <v>59</v>
      </c>
      <c r="C116" s="60"/>
      <c r="D116" s="78">
        <v>396</v>
      </c>
      <c r="E116" s="87"/>
      <c r="F116" s="87"/>
      <c r="G116" s="24">
        <f t="shared" si="3"/>
        <v>0</v>
      </c>
    </row>
    <row r="117" spans="1:7" ht="15" customHeight="1">
      <c r="A117" s="5"/>
      <c r="B117" s="59" t="s">
        <v>463</v>
      </c>
      <c r="C117" s="60"/>
      <c r="D117" s="78">
        <v>396</v>
      </c>
      <c r="E117" s="87"/>
      <c r="F117" s="87"/>
      <c r="G117" s="24">
        <f t="shared" si="3"/>
        <v>0</v>
      </c>
    </row>
    <row r="118" spans="1:7" ht="15" customHeight="1">
      <c r="A118" s="5"/>
      <c r="B118" s="59" t="s">
        <v>20</v>
      </c>
      <c r="C118" s="60"/>
      <c r="D118" s="78">
        <v>396</v>
      </c>
      <c r="E118" s="87"/>
      <c r="F118" s="87"/>
      <c r="G118" s="24">
        <f t="shared" si="3"/>
        <v>0</v>
      </c>
    </row>
    <row r="119" spans="1:7" ht="15" customHeight="1">
      <c r="A119" s="5"/>
      <c r="B119" s="59" t="s">
        <v>110</v>
      </c>
      <c r="C119" s="60"/>
      <c r="D119" s="78">
        <v>396</v>
      </c>
      <c r="E119" s="87"/>
      <c r="F119" s="87"/>
      <c r="G119" s="24">
        <f t="shared" si="3"/>
        <v>0</v>
      </c>
    </row>
    <row r="120" spans="1:7" ht="15" customHeight="1">
      <c r="A120" s="5"/>
      <c r="B120" s="59" t="s">
        <v>105</v>
      </c>
      <c r="C120" s="60"/>
      <c r="D120" s="78">
        <v>396</v>
      </c>
      <c r="E120" s="87"/>
      <c r="F120" s="87"/>
      <c r="G120" s="24">
        <f t="shared" ref="G120:G156" si="4">(E120+F120)*D120</f>
        <v>0</v>
      </c>
    </row>
    <row r="121" spans="1:7" ht="15" customHeight="1">
      <c r="A121" s="5"/>
      <c r="B121" s="59" t="s">
        <v>106</v>
      </c>
      <c r="C121" s="60"/>
      <c r="D121" s="78">
        <v>396</v>
      </c>
      <c r="E121" s="87"/>
      <c r="F121" s="87"/>
      <c r="G121" s="24">
        <f t="shared" si="4"/>
        <v>0</v>
      </c>
    </row>
    <row r="122" spans="1:7" ht="15" customHeight="1">
      <c r="A122" s="5"/>
      <c r="B122" s="83" t="s">
        <v>60</v>
      </c>
      <c r="C122" s="60"/>
      <c r="D122" s="78">
        <v>396</v>
      </c>
      <c r="E122" s="87"/>
      <c r="F122" s="87"/>
      <c r="G122" s="24">
        <f t="shared" si="4"/>
        <v>0</v>
      </c>
    </row>
    <row r="123" spans="1:7" ht="15" customHeight="1">
      <c r="A123" s="5"/>
      <c r="B123" s="59" t="s">
        <v>111</v>
      </c>
      <c r="C123" s="60"/>
      <c r="D123" s="78">
        <v>396</v>
      </c>
      <c r="E123" s="87"/>
      <c r="F123" s="87"/>
      <c r="G123" s="24">
        <f t="shared" si="4"/>
        <v>0</v>
      </c>
    </row>
    <row r="124" spans="1:7" ht="15" customHeight="1">
      <c r="A124" s="5"/>
      <c r="B124" s="59" t="s">
        <v>21</v>
      </c>
      <c r="C124" s="60"/>
      <c r="D124" s="78">
        <v>396</v>
      </c>
      <c r="E124" s="87"/>
      <c r="F124" s="87"/>
      <c r="G124" s="24">
        <f t="shared" si="4"/>
        <v>0</v>
      </c>
    </row>
    <row r="125" spans="1:7" ht="15" customHeight="1">
      <c r="A125" s="5"/>
      <c r="B125" s="59" t="s">
        <v>56</v>
      </c>
      <c r="C125" s="60"/>
      <c r="D125" s="78">
        <v>396</v>
      </c>
      <c r="E125" s="87"/>
      <c r="F125" s="87"/>
      <c r="G125" s="24">
        <f t="shared" si="4"/>
        <v>0</v>
      </c>
    </row>
    <row r="126" spans="1:7" ht="15" customHeight="1">
      <c r="A126" s="5"/>
      <c r="B126" s="59" t="s">
        <v>107</v>
      </c>
      <c r="C126" s="60"/>
      <c r="D126" s="78">
        <v>396</v>
      </c>
      <c r="E126" s="87"/>
      <c r="F126" s="87"/>
      <c r="G126" s="24">
        <f t="shared" si="4"/>
        <v>0</v>
      </c>
    </row>
    <row r="127" spans="1:7" ht="15" customHeight="1">
      <c r="A127" s="5"/>
      <c r="B127" s="59" t="s">
        <v>23</v>
      </c>
      <c r="C127" s="60"/>
      <c r="D127" s="78">
        <v>396</v>
      </c>
      <c r="E127" s="87"/>
      <c r="F127" s="87"/>
      <c r="G127" s="24">
        <f t="shared" si="4"/>
        <v>0</v>
      </c>
    </row>
    <row r="128" spans="1:7" ht="15" customHeight="1">
      <c r="A128" s="5"/>
      <c r="B128" s="59" t="s">
        <v>52</v>
      </c>
      <c r="C128" s="60"/>
      <c r="D128" s="78">
        <v>396</v>
      </c>
      <c r="E128" s="87"/>
      <c r="F128" s="87"/>
      <c r="G128" s="24">
        <f t="shared" si="4"/>
        <v>0</v>
      </c>
    </row>
    <row r="129" spans="1:7" ht="15" customHeight="1">
      <c r="A129" s="5"/>
      <c r="B129" s="59" t="s">
        <v>182</v>
      </c>
      <c r="C129" s="60"/>
      <c r="D129" s="78">
        <v>396</v>
      </c>
      <c r="E129" s="87"/>
      <c r="F129" s="87"/>
      <c r="G129" s="24">
        <f t="shared" si="4"/>
        <v>0</v>
      </c>
    </row>
    <row r="130" spans="1:7" ht="15" customHeight="1">
      <c r="A130" s="5"/>
      <c r="B130" s="59" t="s">
        <v>116</v>
      </c>
      <c r="C130" s="60"/>
      <c r="D130" s="78">
        <v>396</v>
      </c>
      <c r="E130" s="87"/>
      <c r="F130" s="87"/>
      <c r="G130" s="24">
        <f t="shared" si="4"/>
        <v>0</v>
      </c>
    </row>
    <row r="131" spans="1:7" ht="15" customHeight="1">
      <c r="A131" s="5"/>
      <c r="B131" s="59" t="s">
        <v>464</v>
      </c>
      <c r="C131" s="60"/>
      <c r="D131" s="78">
        <v>396</v>
      </c>
      <c r="E131" s="87"/>
      <c r="F131" s="87"/>
      <c r="G131" s="24">
        <f t="shared" si="4"/>
        <v>0</v>
      </c>
    </row>
    <row r="132" spans="1:7" ht="15" customHeight="1">
      <c r="A132" s="5"/>
      <c r="B132" s="59" t="s">
        <v>49</v>
      </c>
      <c r="C132" s="60"/>
      <c r="D132" s="78">
        <v>396</v>
      </c>
      <c r="E132" s="87"/>
      <c r="F132" s="87"/>
      <c r="G132" s="24">
        <f t="shared" si="4"/>
        <v>0</v>
      </c>
    </row>
    <row r="133" spans="1:7" ht="15" customHeight="1">
      <c r="A133" s="5"/>
      <c r="B133" s="59" t="s">
        <v>57</v>
      </c>
      <c r="C133" s="60"/>
      <c r="D133" s="78">
        <v>396</v>
      </c>
      <c r="E133" s="87"/>
      <c r="F133" s="87"/>
      <c r="G133" s="24">
        <f t="shared" si="4"/>
        <v>0</v>
      </c>
    </row>
    <row r="134" spans="1:7" ht="15" customHeight="1">
      <c r="A134" s="5"/>
      <c r="B134" s="83" t="s">
        <v>114</v>
      </c>
      <c r="C134" s="60"/>
      <c r="D134" s="78">
        <v>396</v>
      </c>
      <c r="E134" s="87"/>
      <c r="F134" s="87"/>
      <c r="G134" s="24">
        <f t="shared" si="4"/>
        <v>0</v>
      </c>
    </row>
    <row r="135" spans="1:7" ht="15" customHeight="1">
      <c r="A135" s="5"/>
      <c r="B135" s="59" t="s">
        <v>113</v>
      </c>
      <c r="C135" s="60"/>
      <c r="D135" s="78">
        <v>396</v>
      </c>
      <c r="E135" s="87"/>
      <c r="F135" s="87"/>
      <c r="G135" s="24">
        <f t="shared" si="4"/>
        <v>0</v>
      </c>
    </row>
    <row r="136" spans="1:7" ht="15" customHeight="1">
      <c r="A136" s="5"/>
      <c r="B136" s="59" t="s">
        <v>19</v>
      </c>
      <c r="C136" s="60"/>
      <c r="D136" s="78">
        <v>396</v>
      </c>
      <c r="E136" s="87"/>
      <c r="F136" s="87"/>
      <c r="G136" s="24">
        <f t="shared" si="4"/>
        <v>0</v>
      </c>
    </row>
    <row r="137" spans="1:7" ht="15" customHeight="1">
      <c r="A137" s="5"/>
      <c r="B137" s="79" t="s">
        <v>179</v>
      </c>
      <c r="C137" s="60"/>
      <c r="D137" s="78">
        <v>396</v>
      </c>
      <c r="E137" s="87"/>
      <c r="F137" s="87"/>
      <c r="G137" s="24">
        <f t="shared" si="4"/>
        <v>0</v>
      </c>
    </row>
    <row r="138" spans="1:7" ht="15" customHeight="1">
      <c r="A138" s="5"/>
      <c r="B138" s="59" t="s">
        <v>61</v>
      </c>
      <c r="C138" s="60"/>
      <c r="D138" s="78">
        <v>396</v>
      </c>
      <c r="E138" s="87"/>
      <c r="F138" s="87"/>
      <c r="G138" s="24">
        <f t="shared" si="4"/>
        <v>0</v>
      </c>
    </row>
    <row r="139" spans="1:7" ht="15" customHeight="1">
      <c r="A139" s="5"/>
      <c r="B139" s="59" t="s">
        <v>50</v>
      </c>
      <c r="C139" s="60"/>
      <c r="D139" s="78">
        <v>396</v>
      </c>
      <c r="E139" s="87"/>
      <c r="F139" s="87"/>
      <c r="G139" s="24">
        <f t="shared" si="4"/>
        <v>0</v>
      </c>
    </row>
    <row r="140" spans="1:7" ht="15" customHeight="1">
      <c r="A140" s="5"/>
      <c r="B140" s="83" t="s">
        <v>70</v>
      </c>
      <c r="C140" s="60"/>
      <c r="D140" s="78">
        <v>396</v>
      </c>
      <c r="E140" s="87"/>
      <c r="F140" s="87"/>
      <c r="G140" s="24">
        <f t="shared" si="4"/>
        <v>0</v>
      </c>
    </row>
    <row r="141" spans="1:7" ht="15" customHeight="1">
      <c r="A141" s="5"/>
      <c r="B141" s="146" t="s">
        <v>242</v>
      </c>
      <c r="C141" s="60"/>
      <c r="D141" s="78">
        <v>396</v>
      </c>
      <c r="E141" s="87"/>
      <c r="F141" s="87"/>
      <c r="G141" s="24">
        <f>(E141+F141)*D141</f>
        <v>0</v>
      </c>
    </row>
    <row r="142" spans="1:7" ht="15" customHeight="1">
      <c r="A142" s="5"/>
      <c r="B142" s="146" t="s">
        <v>243</v>
      </c>
      <c r="C142" s="60"/>
      <c r="D142" s="78">
        <v>396</v>
      </c>
      <c r="E142" s="87"/>
      <c r="F142" s="87"/>
      <c r="G142" s="24">
        <f>(E142+F142)*D142</f>
        <v>0</v>
      </c>
    </row>
    <row r="143" spans="1:7" ht="15" customHeight="1">
      <c r="A143" s="5"/>
      <c r="B143" s="59" t="s">
        <v>183</v>
      </c>
      <c r="C143" s="60"/>
      <c r="D143" s="78">
        <v>396</v>
      </c>
      <c r="E143" s="87"/>
      <c r="F143" s="87"/>
      <c r="G143" s="24">
        <f t="shared" si="4"/>
        <v>0</v>
      </c>
    </row>
    <row r="144" spans="1:7" ht="15" customHeight="1">
      <c r="A144" s="5"/>
      <c r="B144" s="83" t="s">
        <v>9</v>
      </c>
      <c r="C144" s="60"/>
      <c r="D144" s="78">
        <v>396</v>
      </c>
      <c r="E144" s="87"/>
      <c r="F144" s="87"/>
      <c r="G144" s="24">
        <f t="shared" si="4"/>
        <v>0</v>
      </c>
    </row>
    <row r="145" spans="1:7" ht="15" customHeight="1">
      <c r="A145" s="5"/>
      <c r="B145" s="59" t="s">
        <v>100</v>
      </c>
      <c r="C145" s="60"/>
      <c r="D145" s="78">
        <v>396</v>
      </c>
      <c r="E145" s="87"/>
      <c r="F145" s="87"/>
      <c r="G145" s="24">
        <f t="shared" si="4"/>
        <v>0</v>
      </c>
    </row>
    <row r="146" spans="1:7" ht="15" customHeight="1">
      <c r="A146" s="5"/>
      <c r="B146" s="59" t="s">
        <v>69</v>
      </c>
      <c r="C146" s="60"/>
      <c r="D146" s="78">
        <v>396</v>
      </c>
      <c r="E146" s="87"/>
      <c r="F146" s="87"/>
      <c r="G146" s="24">
        <f t="shared" si="4"/>
        <v>0</v>
      </c>
    </row>
    <row r="147" spans="1:7" ht="15" customHeight="1">
      <c r="A147" s="5"/>
      <c r="B147" s="79" t="s">
        <v>184</v>
      </c>
      <c r="C147" s="60"/>
      <c r="D147" s="78">
        <v>396</v>
      </c>
      <c r="E147" s="87"/>
      <c r="F147" s="87"/>
      <c r="G147" s="24">
        <f t="shared" si="4"/>
        <v>0</v>
      </c>
    </row>
    <row r="148" spans="1:7" ht="15" customHeight="1">
      <c r="A148" s="5"/>
      <c r="B148" s="66" t="s">
        <v>66</v>
      </c>
      <c r="C148" s="60"/>
      <c r="D148" s="78">
        <v>396</v>
      </c>
      <c r="E148" s="87"/>
      <c r="F148" s="87"/>
      <c r="G148" s="24">
        <f t="shared" si="4"/>
        <v>0</v>
      </c>
    </row>
    <row r="149" spans="1:7" ht="15" customHeight="1">
      <c r="A149" s="5"/>
      <c r="B149" s="147" t="s">
        <v>244</v>
      </c>
      <c r="C149" s="60"/>
      <c r="D149" s="78">
        <v>396</v>
      </c>
      <c r="E149" s="87"/>
      <c r="F149" s="87"/>
      <c r="G149" s="24">
        <f>(E149+F149)*D149</f>
        <v>0</v>
      </c>
    </row>
    <row r="150" spans="1:7" ht="15" customHeight="1">
      <c r="A150" s="5"/>
      <c r="B150" s="83" t="s">
        <v>12</v>
      </c>
      <c r="C150" s="60"/>
      <c r="D150" s="78">
        <v>396</v>
      </c>
      <c r="E150" s="87"/>
      <c r="F150" s="87"/>
      <c r="G150" s="24">
        <f t="shared" si="4"/>
        <v>0</v>
      </c>
    </row>
    <row r="151" spans="1:7" ht="15" customHeight="1">
      <c r="A151" s="5"/>
      <c r="B151" s="146" t="s">
        <v>245</v>
      </c>
      <c r="C151" s="60"/>
      <c r="D151" s="78">
        <v>396</v>
      </c>
      <c r="E151" s="87"/>
      <c r="F151" s="87"/>
      <c r="G151" s="24">
        <f>(E151+F151)*D151</f>
        <v>0</v>
      </c>
    </row>
    <row r="152" spans="1:7" ht="15" customHeight="1">
      <c r="A152" s="5"/>
      <c r="B152" s="59" t="s">
        <v>11</v>
      </c>
      <c r="C152" s="60"/>
      <c r="D152" s="78">
        <v>396</v>
      </c>
      <c r="E152" s="87"/>
      <c r="F152" s="87"/>
      <c r="G152" s="24">
        <f t="shared" si="4"/>
        <v>0</v>
      </c>
    </row>
    <row r="153" spans="1:7" ht="15" hidden="1" customHeight="1">
      <c r="A153" s="5"/>
      <c r="B153" s="59" t="s">
        <v>423</v>
      </c>
      <c r="C153" s="60"/>
      <c r="D153" s="78">
        <v>396</v>
      </c>
      <c r="E153" s="87"/>
      <c r="F153" s="87"/>
      <c r="G153" s="24">
        <f>(E153+F153)*D153</f>
        <v>0</v>
      </c>
    </row>
    <row r="154" spans="1:7" ht="15" customHeight="1">
      <c r="A154" s="5"/>
      <c r="B154" s="59" t="s">
        <v>35</v>
      </c>
      <c r="C154" s="60"/>
      <c r="D154" s="78">
        <v>396</v>
      </c>
      <c r="E154" s="87"/>
      <c r="F154" s="87"/>
      <c r="G154" s="24">
        <f t="shared" si="4"/>
        <v>0</v>
      </c>
    </row>
    <row r="155" spans="1:7" ht="15" customHeight="1">
      <c r="A155" s="5"/>
      <c r="B155" s="59" t="s">
        <v>13</v>
      </c>
      <c r="C155" s="60"/>
      <c r="D155" s="78">
        <v>396</v>
      </c>
      <c r="E155" s="87"/>
      <c r="F155" s="87"/>
      <c r="G155" s="24">
        <f t="shared" si="4"/>
        <v>0</v>
      </c>
    </row>
    <row r="156" spans="1:7" ht="15" customHeight="1">
      <c r="A156" s="5"/>
      <c r="B156" s="59" t="s">
        <v>175</v>
      </c>
      <c r="C156" s="60"/>
      <c r="D156" s="78">
        <v>396</v>
      </c>
      <c r="E156" s="87"/>
      <c r="F156" s="87"/>
      <c r="G156" s="24">
        <f t="shared" si="4"/>
        <v>0</v>
      </c>
    </row>
    <row r="157" spans="1:7" ht="15" customHeight="1">
      <c r="A157" s="5"/>
      <c r="B157" s="59" t="s">
        <v>33</v>
      </c>
      <c r="C157" s="60"/>
      <c r="D157" s="78">
        <v>396</v>
      </c>
      <c r="E157" s="87"/>
      <c r="F157" s="87"/>
      <c r="G157" s="24">
        <f>(E157+F157)*D157</f>
        <v>0</v>
      </c>
    </row>
    <row r="158" spans="1:7" ht="15" customHeight="1">
      <c r="A158" s="5"/>
      <c r="B158" s="59" t="s">
        <v>68</v>
      </c>
      <c r="C158" s="60"/>
      <c r="D158" s="78">
        <v>396</v>
      </c>
      <c r="E158" s="87"/>
      <c r="F158" s="87"/>
      <c r="G158" s="24">
        <f>(E158+F158)*D158</f>
        <v>0</v>
      </c>
    </row>
    <row r="159" spans="1:7" ht="15" customHeight="1">
      <c r="A159" s="5"/>
      <c r="B159" s="59" t="s">
        <v>51</v>
      </c>
      <c r="C159" s="60"/>
      <c r="D159" s="78">
        <v>396</v>
      </c>
      <c r="E159" s="87"/>
      <c r="F159" s="87"/>
      <c r="G159" s="24">
        <f>(E159+F159)*D159</f>
        <v>0</v>
      </c>
    </row>
    <row r="160" spans="1:7" ht="15" customHeight="1">
      <c r="A160" s="5"/>
      <c r="B160" s="59" t="s">
        <v>47</v>
      </c>
      <c r="C160" s="60"/>
      <c r="D160" s="78">
        <v>396</v>
      </c>
      <c r="E160" s="87"/>
      <c r="F160" s="87"/>
      <c r="G160" s="24">
        <f>(E160+F160)*D160</f>
        <v>0</v>
      </c>
    </row>
    <row r="161" spans="1:7">
      <c r="A161" s="5"/>
      <c r="B161" s="80"/>
      <c r="C161" s="61"/>
      <c r="D161" s="61"/>
      <c r="E161" s="78">
        <f>SUM(E15:E160)</f>
        <v>0</v>
      </c>
      <c r="F161" s="78">
        <f>SUM(F15:F160)</f>
        <v>0</v>
      </c>
      <c r="G161" s="88">
        <f>SUM(G15:G160)</f>
        <v>0</v>
      </c>
    </row>
    <row r="162" spans="1:7">
      <c r="A162" s="5"/>
      <c r="B162" s="80"/>
      <c r="C162" s="61"/>
      <c r="D162" s="61"/>
      <c r="E162" s="89" t="s">
        <v>122</v>
      </c>
      <c r="F162" s="90">
        <f>E161+F161</f>
        <v>0</v>
      </c>
      <c r="G162" s="91"/>
    </row>
    <row r="163" spans="1:7">
      <c r="A163" s="5"/>
      <c r="B163" s="5"/>
      <c r="C163" s="6"/>
      <c r="D163" s="6"/>
      <c r="E163" s="6"/>
      <c r="F163" s="6"/>
      <c r="G163" s="6"/>
    </row>
    <row r="164" spans="1:7">
      <c r="A164" s="1"/>
      <c r="C164"/>
      <c r="D164"/>
      <c r="E164"/>
      <c r="F164"/>
    </row>
    <row r="165" spans="1:7" ht="13.5" customHeight="1">
      <c r="A165" s="1"/>
      <c r="C165"/>
      <c r="D165"/>
      <c r="E165"/>
      <c r="F165"/>
      <c r="G165"/>
    </row>
    <row r="166" spans="1:7" hidden="1">
      <c r="A166" s="1"/>
      <c r="C166"/>
      <c r="D166"/>
      <c r="E166"/>
      <c r="F166"/>
      <c r="G166"/>
    </row>
    <row r="167" spans="1:7" ht="25.5" customHeight="1">
      <c r="A167" s="1"/>
      <c r="B167" s="30" t="s">
        <v>219</v>
      </c>
      <c r="C167" s="134"/>
      <c r="D167" s="134"/>
      <c r="E167" s="87"/>
      <c r="F167" s="87"/>
      <c r="G167" s="24"/>
    </row>
    <row r="168" spans="1:7">
      <c r="A168" s="1"/>
      <c r="C168"/>
      <c r="D168"/>
      <c r="E168" s="133" t="s">
        <v>194</v>
      </c>
      <c r="F168" s="133" t="s">
        <v>195</v>
      </c>
      <c r="G168"/>
    </row>
    <row r="169" spans="1:7">
      <c r="A169" s="1"/>
      <c r="B169" s="83" t="s">
        <v>14</v>
      </c>
      <c r="C169" s="60"/>
      <c r="D169" s="78">
        <v>595</v>
      </c>
      <c r="E169" s="87"/>
      <c r="F169" s="87"/>
      <c r="G169" s="24">
        <f t="shared" ref="G169:G238" si="5">(E169+F169)*D169</f>
        <v>0</v>
      </c>
    </row>
    <row r="170" spans="1:7">
      <c r="A170" s="1"/>
      <c r="B170" s="83" t="s">
        <v>4</v>
      </c>
      <c r="C170" s="60"/>
      <c r="D170" s="78">
        <v>595</v>
      </c>
      <c r="E170" s="87"/>
      <c r="F170" s="87"/>
      <c r="G170" s="24">
        <f t="shared" si="5"/>
        <v>0</v>
      </c>
    </row>
    <row r="171" spans="1:7">
      <c r="A171" s="1"/>
      <c r="B171" s="83" t="s">
        <v>5</v>
      </c>
      <c r="C171" s="60"/>
      <c r="D171" s="78">
        <v>595</v>
      </c>
      <c r="E171" s="87"/>
      <c r="F171" s="87"/>
      <c r="G171" s="24">
        <f t="shared" si="5"/>
        <v>0</v>
      </c>
    </row>
    <row r="172" spans="1:7">
      <c r="A172" s="1"/>
      <c r="B172" s="59" t="s">
        <v>17</v>
      </c>
      <c r="C172" s="60"/>
      <c r="D172" s="78">
        <v>595</v>
      </c>
      <c r="E172" s="87"/>
      <c r="F172" s="87"/>
      <c r="G172" s="24">
        <f t="shared" si="5"/>
        <v>0</v>
      </c>
    </row>
    <row r="173" spans="1:7">
      <c r="A173" s="1"/>
      <c r="B173" s="83" t="s">
        <v>2</v>
      </c>
      <c r="C173" s="60"/>
      <c r="D173" s="78">
        <v>595</v>
      </c>
      <c r="E173" s="87"/>
      <c r="F173" s="87"/>
      <c r="G173" s="24">
        <f t="shared" si="5"/>
        <v>0</v>
      </c>
    </row>
    <row r="174" spans="1:7">
      <c r="A174" s="1"/>
      <c r="B174" s="59" t="s">
        <v>109</v>
      </c>
      <c r="C174" s="60"/>
      <c r="D174" s="78">
        <v>595</v>
      </c>
      <c r="E174" s="87"/>
      <c r="F174" s="87"/>
      <c r="G174" s="24">
        <f t="shared" si="5"/>
        <v>0</v>
      </c>
    </row>
    <row r="175" spans="1:7">
      <c r="A175" s="1"/>
      <c r="B175" s="146" t="s">
        <v>246</v>
      </c>
      <c r="C175" s="60"/>
      <c r="D175" s="78">
        <v>595</v>
      </c>
      <c r="E175" s="87"/>
      <c r="F175" s="87"/>
      <c r="G175" s="24">
        <f>(E175+F175)*D175</f>
        <v>0</v>
      </c>
    </row>
    <row r="176" spans="1:7">
      <c r="A176" s="1"/>
      <c r="B176" s="83" t="s">
        <v>6</v>
      </c>
      <c r="C176" s="60"/>
      <c r="D176" s="78">
        <v>595</v>
      </c>
      <c r="E176" s="87"/>
      <c r="F176" s="87"/>
      <c r="G176" s="24">
        <f t="shared" si="5"/>
        <v>0</v>
      </c>
    </row>
    <row r="177" spans="1:7">
      <c r="A177" s="1"/>
      <c r="B177" s="59" t="s">
        <v>7</v>
      </c>
      <c r="C177" s="60"/>
      <c r="D177" s="78">
        <v>595</v>
      </c>
      <c r="E177" s="87"/>
      <c r="F177" s="87"/>
      <c r="G177" s="24">
        <f t="shared" si="5"/>
        <v>0</v>
      </c>
    </row>
    <row r="178" spans="1:7">
      <c r="A178" s="1"/>
      <c r="B178" s="59" t="s">
        <v>108</v>
      </c>
      <c r="C178" s="60"/>
      <c r="D178" s="78">
        <v>595</v>
      </c>
      <c r="E178" s="87"/>
      <c r="F178" s="87"/>
      <c r="G178" s="24">
        <f t="shared" si="5"/>
        <v>0</v>
      </c>
    </row>
    <row r="179" spans="1:7">
      <c r="A179" s="1"/>
      <c r="B179" s="59" t="s">
        <v>25</v>
      </c>
      <c r="C179" s="60"/>
      <c r="D179" s="78">
        <v>595</v>
      </c>
      <c r="E179" s="87"/>
      <c r="F179" s="87"/>
      <c r="G179" s="24">
        <f t="shared" si="5"/>
        <v>0</v>
      </c>
    </row>
    <row r="180" spans="1:7">
      <c r="A180" s="1"/>
      <c r="B180" s="59" t="s">
        <v>24</v>
      </c>
      <c r="C180" s="60"/>
      <c r="D180" s="78">
        <v>595</v>
      </c>
      <c r="E180" s="87"/>
      <c r="F180" s="87"/>
      <c r="G180" s="24">
        <f t="shared" si="5"/>
        <v>0</v>
      </c>
    </row>
    <row r="181" spans="1:7">
      <c r="A181" s="1"/>
      <c r="B181" s="59" t="s">
        <v>62</v>
      </c>
      <c r="C181" s="60"/>
      <c r="D181" s="78">
        <v>595</v>
      </c>
      <c r="E181" s="87"/>
      <c r="F181" s="87"/>
      <c r="G181" s="24">
        <f t="shared" si="5"/>
        <v>0</v>
      </c>
    </row>
    <row r="182" spans="1:7">
      <c r="A182" s="1"/>
      <c r="B182" s="59" t="s">
        <v>8</v>
      </c>
      <c r="C182" s="60"/>
      <c r="D182" s="78">
        <v>595</v>
      </c>
      <c r="E182" s="87"/>
      <c r="F182" s="87"/>
      <c r="G182" s="24">
        <f t="shared" si="5"/>
        <v>0</v>
      </c>
    </row>
    <row r="183" spans="1:7">
      <c r="A183" s="1"/>
      <c r="B183" s="83" t="s">
        <v>3</v>
      </c>
      <c r="C183" s="60"/>
      <c r="D183" s="78">
        <v>595</v>
      </c>
      <c r="E183" s="87"/>
      <c r="F183" s="87"/>
      <c r="G183" s="24">
        <f t="shared" si="5"/>
        <v>0</v>
      </c>
    </row>
    <row r="184" spans="1:7">
      <c r="A184" s="1"/>
      <c r="B184" s="59" t="s">
        <v>16</v>
      </c>
      <c r="C184" s="60"/>
      <c r="D184" s="78">
        <v>595</v>
      </c>
      <c r="E184" s="87"/>
      <c r="F184" s="87"/>
      <c r="G184" s="24">
        <f t="shared" si="5"/>
        <v>0</v>
      </c>
    </row>
    <row r="185" spans="1:7">
      <c r="A185" s="1"/>
      <c r="B185" s="59" t="s">
        <v>117</v>
      </c>
      <c r="C185" s="60"/>
      <c r="D185" s="78">
        <v>595</v>
      </c>
      <c r="E185" s="87"/>
      <c r="F185" s="87"/>
      <c r="G185" s="24">
        <f t="shared" si="5"/>
        <v>0</v>
      </c>
    </row>
    <row r="186" spans="1:7">
      <c r="A186" s="1"/>
      <c r="B186" s="59" t="s">
        <v>112</v>
      </c>
      <c r="C186" s="60"/>
      <c r="D186" s="78">
        <v>595</v>
      </c>
      <c r="E186" s="87"/>
      <c r="F186" s="87"/>
      <c r="G186" s="24">
        <f t="shared" si="5"/>
        <v>0</v>
      </c>
    </row>
    <row r="187" spans="1:7">
      <c r="A187" s="1"/>
      <c r="B187" s="59" t="s">
        <v>63</v>
      </c>
      <c r="C187" s="60"/>
      <c r="D187" s="78">
        <v>595</v>
      </c>
      <c r="E187" s="87"/>
      <c r="F187" s="87"/>
      <c r="G187" s="24">
        <f t="shared" si="5"/>
        <v>0</v>
      </c>
    </row>
    <row r="188" spans="1:7">
      <c r="A188" s="1"/>
      <c r="B188" s="59" t="s">
        <v>34</v>
      </c>
      <c r="C188" s="60"/>
      <c r="D188" s="78">
        <v>595</v>
      </c>
      <c r="E188" s="87"/>
      <c r="F188" s="87"/>
      <c r="G188" s="24">
        <f t="shared" si="5"/>
        <v>0</v>
      </c>
    </row>
    <row r="189" spans="1:7">
      <c r="A189" s="1"/>
      <c r="B189" s="59" t="s">
        <v>115</v>
      </c>
      <c r="C189" s="60"/>
      <c r="D189" s="78">
        <v>595</v>
      </c>
      <c r="E189" s="87"/>
      <c r="F189" s="87"/>
      <c r="G189" s="24">
        <f t="shared" si="5"/>
        <v>0</v>
      </c>
    </row>
    <row r="190" spans="1:7">
      <c r="A190" s="1"/>
      <c r="B190" s="83" t="s">
        <v>43</v>
      </c>
      <c r="C190" s="60"/>
      <c r="D190" s="78">
        <v>595</v>
      </c>
      <c r="E190" s="87"/>
      <c r="F190" s="87"/>
      <c r="G190" s="24">
        <f t="shared" si="5"/>
        <v>0</v>
      </c>
    </row>
    <row r="191" spans="1:7">
      <c r="A191" s="1"/>
      <c r="B191" s="83" t="s">
        <v>10</v>
      </c>
      <c r="C191" s="60"/>
      <c r="D191" s="78">
        <v>595</v>
      </c>
      <c r="E191" s="87"/>
      <c r="F191" s="87"/>
      <c r="G191" s="24">
        <f t="shared" si="5"/>
        <v>0</v>
      </c>
    </row>
    <row r="192" spans="1:7">
      <c r="A192" s="1"/>
      <c r="B192" s="59" t="s">
        <v>46</v>
      </c>
      <c r="C192" s="60"/>
      <c r="D192" s="78">
        <v>595</v>
      </c>
      <c r="E192" s="87"/>
      <c r="F192" s="87"/>
      <c r="G192" s="24">
        <f t="shared" si="5"/>
        <v>0</v>
      </c>
    </row>
    <row r="193" spans="1:7">
      <c r="A193" s="1"/>
      <c r="B193" s="59" t="s">
        <v>41</v>
      </c>
      <c r="C193" s="60"/>
      <c r="D193" s="78">
        <v>595</v>
      </c>
      <c r="E193" s="87"/>
      <c r="F193" s="87"/>
      <c r="G193" s="24">
        <f t="shared" si="5"/>
        <v>0</v>
      </c>
    </row>
    <row r="194" spans="1:7">
      <c r="A194" s="1"/>
      <c r="B194" s="59" t="s">
        <v>48</v>
      </c>
      <c r="C194" s="60"/>
      <c r="D194" s="78">
        <v>595</v>
      </c>
      <c r="E194" s="87"/>
      <c r="F194" s="87"/>
      <c r="G194" s="24">
        <f t="shared" si="5"/>
        <v>0</v>
      </c>
    </row>
    <row r="195" spans="1:7">
      <c r="A195" s="1"/>
      <c r="B195" s="59" t="s">
        <v>18</v>
      </c>
      <c r="C195" s="60"/>
      <c r="D195" s="78">
        <v>595</v>
      </c>
      <c r="E195" s="87"/>
      <c r="F195" s="87"/>
      <c r="G195" s="24">
        <f t="shared" si="5"/>
        <v>0</v>
      </c>
    </row>
    <row r="196" spans="1:7">
      <c r="A196" s="1"/>
      <c r="B196" s="59" t="s">
        <v>64</v>
      </c>
      <c r="C196" s="60"/>
      <c r="D196" s="78">
        <v>595</v>
      </c>
      <c r="E196" s="87"/>
      <c r="F196" s="87"/>
      <c r="G196" s="24">
        <f t="shared" si="5"/>
        <v>0</v>
      </c>
    </row>
    <row r="197" spans="1:7">
      <c r="A197" s="1"/>
      <c r="B197" s="59" t="s">
        <v>15</v>
      </c>
      <c r="C197" s="60"/>
      <c r="D197" s="78">
        <v>595</v>
      </c>
      <c r="E197" s="87"/>
      <c r="F197" s="87"/>
      <c r="G197" s="24">
        <f t="shared" si="5"/>
        <v>0</v>
      </c>
    </row>
    <row r="198" spans="1:7">
      <c r="A198" s="1"/>
      <c r="B198" s="59" t="s">
        <v>59</v>
      </c>
      <c r="C198" s="60"/>
      <c r="D198" s="78">
        <v>595</v>
      </c>
      <c r="E198" s="87"/>
      <c r="F198" s="87"/>
      <c r="G198" s="24">
        <f t="shared" si="5"/>
        <v>0</v>
      </c>
    </row>
    <row r="199" spans="1:7">
      <c r="A199" s="1"/>
      <c r="B199" s="59" t="s">
        <v>463</v>
      </c>
      <c r="C199" s="60"/>
      <c r="D199" s="78">
        <v>595</v>
      </c>
      <c r="E199" s="87"/>
      <c r="F199" s="87"/>
      <c r="G199" s="24">
        <f t="shared" si="5"/>
        <v>0</v>
      </c>
    </row>
    <row r="200" spans="1:7">
      <c r="A200" s="1"/>
      <c r="B200" s="59" t="s">
        <v>20</v>
      </c>
      <c r="C200" s="60"/>
      <c r="D200" s="78">
        <v>595</v>
      </c>
      <c r="E200" s="87"/>
      <c r="F200" s="87"/>
      <c r="G200" s="24">
        <f t="shared" si="5"/>
        <v>0</v>
      </c>
    </row>
    <row r="201" spans="1:7">
      <c r="A201" s="1"/>
      <c r="B201" s="59" t="s">
        <v>110</v>
      </c>
      <c r="C201" s="60"/>
      <c r="D201" s="78">
        <v>595</v>
      </c>
      <c r="E201" s="87"/>
      <c r="F201" s="87"/>
      <c r="G201" s="24">
        <f t="shared" si="5"/>
        <v>0</v>
      </c>
    </row>
    <row r="202" spans="1:7">
      <c r="A202" s="1"/>
      <c r="B202" s="59" t="s">
        <v>105</v>
      </c>
      <c r="C202" s="60"/>
      <c r="D202" s="78">
        <v>595</v>
      </c>
      <c r="E202" s="87"/>
      <c r="F202" s="87"/>
      <c r="G202" s="24">
        <f t="shared" si="5"/>
        <v>0</v>
      </c>
    </row>
    <row r="203" spans="1:7">
      <c r="A203" s="1"/>
      <c r="B203" s="59" t="s">
        <v>106</v>
      </c>
      <c r="C203" s="60"/>
      <c r="D203" s="78">
        <v>595</v>
      </c>
      <c r="E203" s="87"/>
      <c r="F203" s="87"/>
      <c r="G203" s="24">
        <f t="shared" si="5"/>
        <v>0</v>
      </c>
    </row>
    <row r="204" spans="1:7">
      <c r="A204" s="1"/>
      <c r="B204" s="83" t="s">
        <v>60</v>
      </c>
      <c r="C204" s="60"/>
      <c r="D204" s="78">
        <v>595</v>
      </c>
      <c r="E204" s="87"/>
      <c r="F204" s="87"/>
      <c r="G204" s="24">
        <f t="shared" si="5"/>
        <v>0</v>
      </c>
    </row>
    <row r="205" spans="1:7">
      <c r="A205" s="1"/>
      <c r="B205" s="59" t="s">
        <v>111</v>
      </c>
      <c r="C205" s="60"/>
      <c r="D205" s="78">
        <v>595</v>
      </c>
      <c r="E205" s="87"/>
      <c r="F205" s="87"/>
      <c r="G205" s="24">
        <f t="shared" si="5"/>
        <v>0</v>
      </c>
    </row>
    <row r="206" spans="1:7">
      <c r="A206" s="1"/>
      <c r="B206" s="59" t="s">
        <v>21</v>
      </c>
      <c r="C206" s="60"/>
      <c r="D206" s="78">
        <v>595</v>
      </c>
      <c r="E206" s="87"/>
      <c r="F206" s="87"/>
      <c r="G206" s="24">
        <f t="shared" si="5"/>
        <v>0</v>
      </c>
    </row>
    <row r="207" spans="1:7">
      <c r="A207" s="1"/>
      <c r="B207" s="59" t="s">
        <v>56</v>
      </c>
      <c r="C207" s="60"/>
      <c r="D207" s="78">
        <v>595</v>
      </c>
      <c r="E207" s="87"/>
      <c r="F207" s="87"/>
      <c r="G207" s="24">
        <f t="shared" si="5"/>
        <v>0</v>
      </c>
    </row>
    <row r="208" spans="1:7">
      <c r="A208" s="1"/>
      <c r="B208" s="59" t="s">
        <v>107</v>
      </c>
      <c r="C208" s="60"/>
      <c r="D208" s="78">
        <v>595</v>
      </c>
      <c r="E208" s="87"/>
      <c r="F208" s="87"/>
      <c r="G208" s="24">
        <f t="shared" si="5"/>
        <v>0</v>
      </c>
    </row>
    <row r="209" spans="1:7">
      <c r="A209" s="1"/>
      <c r="B209" s="59" t="s">
        <v>23</v>
      </c>
      <c r="C209" s="60"/>
      <c r="D209" s="78">
        <v>595</v>
      </c>
      <c r="E209" s="87"/>
      <c r="F209" s="87"/>
      <c r="G209" s="24">
        <f t="shared" si="5"/>
        <v>0</v>
      </c>
    </row>
    <row r="210" spans="1:7">
      <c r="A210" s="1"/>
      <c r="B210" s="59" t="s">
        <v>52</v>
      </c>
      <c r="C210" s="60"/>
      <c r="D210" s="78">
        <v>595</v>
      </c>
      <c r="E210" s="87"/>
      <c r="F210" s="87"/>
      <c r="G210" s="24">
        <f t="shared" si="5"/>
        <v>0</v>
      </c>
    </row>
    <row r="211" spans="1:7">
      <c r="A211" s="1"/>
      <c r="B211" s="59" t="s">
        <v>182</v>
      </c>
      <c r="C211" s="60"/>
      <c r="D211" s="78">
        <v>595</v>
      </c>
      <c r="E211" s="87"/>
      <c r="F211" s="87"/>
      <c r="G211" s="24">
        <f t="shared" si="5"/>
        <v>0</v>
      </c>
    </row>
    <row r="212" spans="1:7">
      <c r="A212" s="1"/>
      <c r="B212" s="59" t="s">
        <v>116</v>
      </c>
      <c r="C212" s="60"/>
      <c r="D212" s="78">
        <v>595</v>
      </c>
      <c r="E212" s="87"/>
      <c r="F212" s="87"/>
      <c r="G212" s="24">
        <f t="shared" si="5"/>
        <v>0</v>
      </c>
    </row>
    <row r="213" spans="1:7">
      <c r="A213" s="1"/>
      <c r="B213" s="59" t="s">
        <v>464</v>
      </c>
      <c r="C213" s="60"/>
      <c r="D213" s="78">
        <v>595</v>
      </c>
      <c r="E213" s="87"/>
      <c r="F213" s="87"/>
      <c r="G213" s="24">
        <f t="shared" si="5"/>
        <v>0</v>
      </c>
    </row>
    <row r="214" spans="1:7">
      <c r="A214" s="1"/>
      <c r="B214" s="59" t="s">
        <v>49</v>
      </c>
      <c r="C214" s="60"/>
      <c r="D214" s="78">
        <v>595</v>
      </c>
      <c r="E214" s="87"/>
      <c r="F214" s="87"/>
      <c r="G214" s="24">
        <f t="shared" si="5"/>
        <v>0</v>
      </c>
    </row>
    <row r="215" spans="1:7">
      <c r="A215" s="1"/>
      <c r="B215" s="59" t="s">
        <v>57</v>
      </c>
      <c r="C215" s="60"/>
      <c r="D215" s="78">
        <v>595</v>
      </c>
      <c r="E215" s="87"/>
      <c r="F215" s="87"/>
      <c r="G215" s="24">
        <f t="shared" si="5"/>
        <v>0</v>
      </c>
    </row>
    <row r="216" spans="1:7">
      <c r="A216" s="1"/>
      <c r="B216" s="83" t="s">
        <v>114</v>
      </c>
      <c r="C216" s="60"/>
      <c r="D216" s="78">
        <v>595</v>
      </c>
      <c r="E216" s="87"/>
      <c r="F216" s="87"/>
      <c r="G216" s="24">
        <f t="shared" si="5"/>
        <v>0</v>
      </c>
    </row>
    <row r="217" spans="1:7">
      <c r="A217" s="1"/>
      <c r="B217" s="59" t="s">
        <v>113</v>
      </c>
      <c r="C217" s="60"/>
      <c r="D217" s="78">
        <v>595</v>
      </c>
      <c r="E217" s="87"/>
      <c r="F217" s="87"/>
      <c r="G217" s="24">
        <f t="shared" si="5"/>
        <v>0</v>
      </c>
    </row>
    <row r="218" spans="1:7">
      <c r="A218" s="1"/>
      <c r="B218" s="59" t="s">
        <v>19</v>
      </c>
      <c r="C218" s="60"/>
      <c r="D218" s="78">
        <v>595</v>
      </c>
      <c r="E218" s="87"/>
      <c r="F218" s="87"/>
      <c r="G218" s="24">
        <f t="shared" si="5"/>
        <v>0</v>
      </c>
    </row>
    <row r="219" spans="1:7">
      <c r="A219" s="1"/>
      <c r="B219" s="79" t="s">
        <v>179</v>
      </c>
      <c r="C219" s="60"/>
      <c r="D219" s="78">
        <v>595</v>
      </c>
      <c r="E219" s="87"/>
      <c r="F219" s="87"/>
      <c r="G219" s="24">
        <f t="shared" si="5"/>
        <v>0</v>
      </c>
    </row>
    <row r="220" spans="1:7">
      <c r="A220" s="1"/>
      <c r="B220" s="59" t="s">
        <v>61</v>
      </c>
      <c r="C220" s="60"/>
      <c r="D220" s="78">
        <v>595</v>
      </c>
      <c r="E220" s="87"/>
      <c r="F220" s="87"/>
      <c r="G220" s="24">
        <f t="shared" si="5"/>
        <v>0</v>
      </c>
    </row>
    <row r="221" spans="1:7">
      <c r="A221" s="1"/>
      <c r="B221" s="59" t="s">
        <v>50</v>
      </c>
      <c r="C221" s="60"/>
      <c r="D221" s="78">
        <v>595</v>
      </c>
      <c r="E221" s="87"/>
      <c r="F221" s="87"/>
      <c r="G221" s="24">
        <f t="shared" si="5"/>
        <v>0</v>
      </c>
    </row>
    <row r="222" spans="1:7">
      <c r="A222" s="1"/>
      <c r="B222" s="83" t="s">
        <v>70</v>
      </c>
      <c r="C222" s="60"/>
      <c r="D222" s="78">
        <v>595</v>
      </c>
      <c r="E222" s="87"/>
      <c r="F222" s="87"/>
      <c r="G222" s="24">
        <f t="shared" si="5"/>
        <v>0</v>
      </c>
    </row>
    <row r="223" spans="1:7">
      <c r="A223" s="1"/>
      <c r="B223" s="146" t="s">
        <v>247</v>
      </c>
      <c r="C223" s="60"/>
      <c r="D223" s="78">
        <v>595</v>
      </c>
      <c r="E223" s="87"/>
      <c r="F223" s="87"/>
      <c r="G223" s="24">
        <f>(E223+F223)*D223</f>
        <v>0</v>
      </c>
    </row>
    <row r="224" spans="1:7">
      <c r="A224" s="1"/>
      <c r="B224" s="146" t="s">
        <v>248</v>
      </c>
      <c r="C224" s="60"/>
      <c r="D224" s="78">
        <v>595</v>
      </c>
      <c r="E224" s="87"/>
      <c r="F224" s="87"/>
      <c r="G224" s="24">
        <f>(E224+F224)*D224</f>
        <v>0</v>
      </c>
    </row>
    <row r="225" spans="1:7">
      <c r="A225" s="1"/>
      <c r="B225" s="59" t="s">
        <v>183</v>
      </c>
      <c r="C225" s="60"/>
      <c r="D225" s="78">
        <v>595</v>
      </c>
      <c r="E225" s="87"/>
      <c r="F225" s="87"/>
      <c r="G225" s="24">
        <f t="shared" si="5"/>
        <v>0</v>
      </c>
    </row>
    <row r="226" spans="1:7">
      <c r="A226" s="1"/>
      <c r="B226" s="83" t="s">
        <v>9</v>
      </c>
      <c r="C226" s="60"/>
      <c r="D226" s="78">
        <v>595</v>
      </c>
      <c r="E226" s="87"/>
      <c r="F226" s="87"/>
      <c r="G226" s="24">
        <f t="shared" si="5"/>
        <v>0</v>
      </c>
    </row>
    <row r="227" spans="1:7">
      <c r="A227" s="1"/>
      <c r="B227" s="59" t="s">
        <v>100</v>
      </c>
      <c r="C227" s="60"/>
      <c r="D227" s="78">
        <v>595</v>
      </c>
      <c r="E227" s="87"/>
      <c r="F227" s="87"/>
      <c r="G227" s="24">
        <f t="shared" si="5"/>
        <v>0</v>
      </c>
    </row>
    <row r="228" spans="1:7">
      <c r="A228" s="1"/>
      <c r="B228" s="59" t="s">
        <v>69</v>
      </c>
      <c r="C228" s="60"/>
      <c r="D228" s="78">
        <v>595</v>
      </c>
      <c r="E228" s="87"/>
      <c r="F228" s="87"/>
      <c r="G228" s="24">
        <f t="shared" si="5"/>
        <v>0</v>
      </c>
    </row>
    <row r="229" spans="1:7">
      <c r="A229" s="1"/>
      <c r="B229" s="79" t="s">
        <v>184</v>
      </c>
      <c r="C229" s="60"/>
      <c r="D229" s="78">
        <v>595</v>
      </c>
      <c r="E229" s="87"/>
      <c r="F229" s="87"/>
      <c r="G229" s="24">
        <f t="shared" si="5"/>
        <v>0</v>
      </c>
    </row>
    <row r="230" spans="1:7">
      <c r="A230" s="1"/>
      <c r="B230" s="66" t="s">
        <v>66</v>
      </c>
      <c r="C230" s="60"/>
      <c r="D230" s="78">
        <v>595</v>
      </c>
      <c r="E230" s="87"/>
      <c r="F230" s="87"/>
      <c r="G230" s="24">
        <f t="shared" si="5"/>
        <v>0</v>
      </c>
    </row>
    <row r="231" spans="1:7">
      <c r="A231" s="1"/>
      <c r="B231" s="147" t="s">
        <v>249</v>
      </c>
      <c r="C231" s="60"/>
      <c r="D231" s="78">
        <v>595</v>
      </c>
      <c r="E231" s="87"/>
      <c r="F231" s="87"/>
      <c r="G231" s="24">
        <f>(E231+F231)*D231</f>
        <v>0</v>
      </c>
    </row>
    <row r="232" spans="1:7">
      <c r="A232" s="1"/>
      <c r="B232" s="83" t="s">
        <v>12</v>
      </c>
      <c r="C232" s="60"/>
      <c r="D232" s="78">
        <v>595</v>
      </c>
      <c r="E232" s="87"/>
      <c r="F232" s="87"/>
      <c r="G232" s="24">
        <f t="shared" si="5"/>
        <v>0</v>
      </c>
    </row>
    <row r="233" spans="1:7">
      <c r="A233" s="1"/>
      <c r="B233" s="146" t="s">
        <v>250</v>
      </c>
      <c r="C233" s="60"/>
      <c r="D233" s="78">
        <v>595</v>
      </c>
      <c r="E233" s="87"/>
      <c r="F233" s="87"/>
      <c r="G233" s="24">
        <f>(E233+F233)*D233</f>
        <v>0</v>
      </c>
    </row>
    <row r="234" spans="1:7">
      <c r="A234" s="1"/>
      <c r="B234" s="59" t="s">
        <v>11</v>
      </c>
      <c r="C234" s="60"/>
      <c r="D234" s="78">
        <v>595</v>
      </c>
      <c r="E234" s="87"/>
      <c r="F234" s="87"/>
      <c r="G234" s="24">
        <f t="shared" si="5"/>
        <v>0</v>
      </c>
    </row>
    <row r="235" spans="1:7" hidden="1">
      <c r="A235" s="1"/>
      <c r="B235" s="59" t="s">
        <v>465</v>
      </c>
      <c r="C235" s="60"/>
      <c r="D235" s="78">
        <v>595</v>
      </c>
      <c r="E235" s="87"/>
      <c r="F235" s="87"/>
      <c r="G235" s="24">
        <f>(E235+F235)*D235</f>
        <v>0</v>
      </c>
    </row>
    <row r="236" spans="1:7">
      <c r="A236" s="1"/>
      <c r="B236" s="59" t="s">
        <v>35</v>
      </c>
      <c r="C236" s="60"/>
      <c r="D236" s="78">
        <v>595</v>
      </c>
      <c r="E236" s="87"/>
      <c r="F236" s="87"/>
      <c r="G236" s="24">
        <f t="shared" si="5"/>
        <v>0</v>
      </c>
    </row>
    <row r="237" spans="1:7">
      <c r="A237" s="1"/>
      <c r="B237" s="59" t="s">
        <v>13</v>
      </c>
      <c r="C237" s="60"/>
      <c r="D237" s="78">
        <v>595</v>
      </c>
      <c r="E237" s="87"/>
      <c r="F237" s="87"/>
      <c r="G237" s="24">
        <f t="shared" si="5"/>
        <v>0</v>
      </c>
    </row>
    <row r="238" spans="1:7">
      <c r="A238" s="1"/>
      <c r="B238" s="59" t="s">
        <v>175</v>
      </c>
      <c r="C238" s="60"/>
      <c r="D238" s="78">
        <v>595</v>
      </c>
      <c r="E238" s="87"/>
      <c r="F238" s="87"/>
      <c r="G238" s="24">
        <f t="shared" si="5"/>
        <v>0</v>
      </c>
    </row>
    <row r="239" spans="1:7">
      <c r="A239" s="1"/>
      <c r="B239" s="59" t="s">
        <v>33</v>
      </c>
      <c r="C239" s="60"/>
      <c r="D239" s="78">
        <v>595</v>
      </c>
      <c r="E239" s="87"/>
      <c r="F239" s="87"/>
      <c r="G239" s="24">
        <f>(E239+F239)*D239</f>
        <v>0</v>
      </c>
    </row>
    <row r="240" spans="1:7">
      <c r="A240" s="1"/>
      <c r="B240" s="59" t="s">
        <v>68</v>
      </c>
      <c r="C240" s="60"/>
      <c r="D240" s="78">
        <v>595</v>
      </c>
      <c r="E240" s="87"/>
      <c r="F240" s="87"/>
      <c r="G240" s="24">
        <f>(E240+F240)*D240</f>
        <v>0</v>
      </c>
    </row>
    <row r="241" spans="1:7">
      <c r="A241" s="1"/>
      <c r="B241" s="59" t="s">
        <v>51</v>
      </c>
      <c r="C241" s="60"/>
      <c r="D241" s="78">
        <v>595</v>
      </c>
      <c r="E241" s="87"/>
      <c r="F241" s="87"/>
      <c r="G241" s="24">
        <f>(E241+F241)*D241</f>
        <v>0</v>
      </c>
    </row>
    <row r="242" spans="1:7">
      <c r="A242" s="1"/>
      <c r="B242" s="59" t="s">
        <v>47</v>
      </c>
      <c r="C242" s="60"/>
      <c r="D242" s="78">
        <v>595</v>
      </c>
      <c r="E242" s="87"/>
      <c r="F242" s="87"/>
      <c r="G242" s="24">
        <f>(E242+F242)*D242</f>
        <v>0</v>
      </c>
    </row>
    <row r="243" spans="1:7">
      <c r="A243" s="1"/>
      <c r="B243" s="80"/>
      <c r="C243" s="61"/>
      <c r="D243" s="61"/>
      <c r="E243" s="78">
        <f>SUM(E169:E242)</f>
        <v>0</v>
      </c>
      <c r="F243" s="78">
        <f>SUM(F169:F242)</f>
        <v>0</v>
      </c>
      <c r="G243" s="88">
        <f>SUM(G169:G242)</f>
        <v>0</v>
      </c>
    </row>
    <row r="244" spans="1:7">
      <c r="A244" s="1"/>
      <c r="B244" s="80"/>
      <c r="C244" s="61"/>
      <c r="D244" s="61"/>
      <c r="E244" s="89" t="s">
        <v>122</v>
      </c>
      <c r="F244" s="90">
        <f>E243+F243</f>
        <v>0</v>
      </c>
      <c r="G244" s="91">
        <f>SUM(G169:G243)</f>
        <v>0</v>
      </c>
    </row>
    <row r="245" spans="1:7">
      <c r="A245" s="1"/>
      <c r="B245" s="1"/>
      <c r="C245" s="4"/>
      <c r="D245" s="4"/>
    </row>
    <row r="246" spans="1:7">
      <c r="A246" s="1"/>
      <c r="B246" s="1"/>
      <c r="C246" s="4"/>
      <c r="D246" s="4"/>
    </row>
    <row r="247" spans="1:7" ht="15.75" thickBot="1">
      <c r="A247" s="1"/>
      <c r="B247" s="1"/>
      <c r="C247" s="4"/>
      <c r="D247" s="4"/>
    </row>
    <row r="248" spans="1:7" ht="15.75" thickBot="1">
      <c r="A248" s="1"/>
      <c r="B248" s="126" t="s">
        <v>193</v>
      </c>
      <c r="C248" s="123"/>
      <c r="D248" s="125" t="s">
        <v>194</v>
      </c>
      <c r="E248" s="125" t="s">
        <v>44</v>
      </c>
      <c r="F248" s="125" t="s">
        <v>195</v>
      </c>
      <c r="G248" s="125" t="s">
        <v>44</v>
      </c>
    </row>
    <row r="249" spans="1:7">
      <c r="A249" s="1"/>
      <c r="B249" s="59" t="s">
        <v>196</v>
      </c>
      <c r="C249" s="122">
        <v>208</v>
      </c>
      <c r="D249" s="78">
        <f>D40</f>
        <v>416</v>
      </c>
      <c r="E249" s="78"/>
      <c r="F249" s="78">
        <f>D249+D249*0.2</f>
        <v>499.2</v>
      </c>
      <c r="G249" s="78"/>
    </row>
    <row r="250" spans="1:7">
      <c r="A250" s="1"/>
      <c r="B250" s="59" t="s">
        <v>472</v>
      </c>
      <c r="C250" s="121">
        <v>169</v>
      </c>
      <c r="D250" s="78">
        <f>D78</f>
        <v>388</v>
      </c>
      <c r="E250" s="78"/>
      <c r="F250" s="78">
        <f>D250+D250*0.2</f>
        <v>465.6</v>
      </c>
      <c r="G250" s="78"/>
    </row>
    <row r="251" spans="1:7">
      <c r="A251" s="1"/>
      <c r="C251"/>
      <c r="D251"/>
      <c r="E251"/>
      <c r="F251"/>
      <c r="G251" s="24">
        <f>D249*E249+F249*G249+D250*E250+F250*G250</f>
        <v>0</v>
      </c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A363" s="1"/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  <row r="368" spans="1:4">
      <c r="B368" s="1"/>
      <c r="C368" s="4"/>
      <c r="D368" s="4"/>
    </row>
  </sheetData>
  <mergeCells count="6">
    <mergeCell ref="B7:G7"/>
    <mergeCell ref="E12:G12"/>
    <mergeCell ref="B12:B13"/>
    <mergeCell ref="B9:G9"/>
    <mergeCell ref="B10:G10"/>
    <mergeCell ref="D12:D13"/>
  </mergeCells>
  <phoneticPr fontId="0" type="noConversion"/>
  <hyperlinks>
    <hyperlink ref="D1" r:id="rId1" xr:uid="{00000000-0004-0000-0200-000000000000}"/>
    <hyperlink ref="D5" r:id="rId2" xr:uid="{00000000-0004-0000-0200-000001000000}"/>
  </hyperlinks>
  <pageMargins left="0.15748031496062992" right="0.17" top="0.16" bottom="0.17" header="0.31496062992125984" footer="0.31496062992125984"/>
  <pageSetup paperSize="9" scale="95" fitToHeight="5" orientation="portrait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K70"/>
  <sheetViews>
    <sheetView tabSelected="1" topLeftCell="A7" zoomScaleNormal="100" workbookViewId="0">
      <selection activeCell="B20" sqref="B20"/>
    </sheetView>
  </sheetViews>
  <sheetFormatPr defaultRowHeight="15"/>
  <cols>
    <col min="1" max="1" width="3.85546875" customWidth="1"/>
    <col min="2" max="2" width="36.28515625" customWidth="1"/>
    <col min="3" max="3" width="32.7109375" customWidth="1"/>
    <col min="4" max="7" width="17.7109375" customWidth="1"/>
    <col min="8" max="8" width="14.28515625" customWidth="1"/>
    <col min="9" max="9" width="13.5703125" customWidth="1"/>
    <col min="10" max="10" width="10.28515625" customWidth="1"/>
  </cols>
  <sheetData>
    <row r="1" spans="1:11">
      <c r="A1" s="258"/>
      <c r="B1" s="69"/>
      <c r="C1" s="70"/>
      <c r="D1" s="72"/>
      <c r="E1" s="74"/>
      <c r="F1" s="71" t="s">
        <v>96</v>
      </c>
      <c r="G1" s="72"/>
      <c r="H1" s="73"/>
      <c r="I1" s="74"/>
    </row>
    <row r="2" spans="1:11">
      <c r="A2" s="258"/>
      <c r="B2" s="69"/>
      <c r="C2" s="70"/>
      <c r="D2" s="73"/>
      <c r="E2" s="74"/>
      <c r="F2" s="74" t="s">
        <v>98</v>
      </c>
      <c r="G2" s="73"/>
      <c r="H2" s="73"/>
      <c r="I2" s="74"/>
    </row>
    <row r="3" spans="1:11" ht="14.45" customHeight="1">
      <c r="A3" s="258"/>
      <c r="B3" s="75"/>
      <c r="C3" s="70"/>
      <c r="D3" s="73"/>
      <c r="E3" s="74"/>
      <c r="F3" s="74" t="s">
        <v>237</v>
      </c>
      <c r="G3" s="73"/>
      <c r="H3" s="73"/>
      <c r="I3" s="74"/>
    </row>
    <row r="4" spans="1:11" ht="12" customHeight="1">
      <c r="A4" s="258"/>
      <c r="B4" s="75" t="s">
        <v>97</v>
      </c>
      <c r="C4" s="70"/>
      <c r="D4" s="73"/>
      <c r="E4" s="74"/>
      <c r="F4" s="73" t="s">
        <v>99</v>
      </c>
      <c r="G4" s="73"/>
      <c r="H4" s="73"/>
      <c r="I4" s="74"/>
    </row>
    <row r="5" spans="1:11" ht="16.149999999999999" customHeight="1">
      <c r="A5" s="258"/>
      <c r="B5" s="76"/>
      <c r="C5" s="70"/>
      <c r="D5" s="73"/>
      <c r="E5" s="74"/>
      <c r="F5" s="115" t="s">
        <v>236</v>
      </c>
      <c r="G5" s="73"/>
      <c r="H5" s="73"/>
      <c r="I5" s="74"/>
    </row>
    <row r="6" spans="1:11" ht="15.75" customHeight="1" thickBot="1">
      <c r="A6" s="258"/>
      <c r="B6" s="69"/>
      <c r="C6" s="70"/>
      <c r="D6" s="73"/>
      <c r="E6" s="74"/>
      <c r="F6" s="73" t="s">
        <v>238</v>
      </c>
      <c r="G6" s="72"/>
      <c r="H6" s="73"/>
      <c r="I6" s="74"/>
    </row>
    <row r="7" spans="1:11" s="11" customFormat="1" ht="36" customHeight="1" thickBot="1">
      <c r="B7" s="295" t="s">
        <v>483</v>
      </c>
      <c r="C7" s="296"/>
      <c r="D7" s="296"/>
      <c r="E7" s="296"/>
      <c r="F7" s="296"/>
      <c r="G7" s="296"/>
      <c r="H7" s="296"/>
      <c r="I7" s="297"/>
      <c r="J7" s="264"/>
      <c r="K7" s="264"/>
    </row>
    <row r="8" spans="1:11" ht="15.75" customHeight="1">
      <c r="B8" s="215"/>
      <c r="C8" s="216"/>
      <c r="D8" s="217"/>
      <c r="E8" s="218"/>
      <c r="F8" s="217"/>
      <c r="G8" s="219"/>
      <c r="H8" s="217"/>
      <c r="I8" s="218"/>
    </row>
    <row r="9" spans="1:11" ht="15.75" customHeight="1" thickBot="1">
      <c r="B9" s="215"/>
      <c r="C9" s="216"/>
      <c r="D9" s="217"/>
      <c r="E9" s="218"/>
      <c r="F9" s="217"/>
      <c r="G9" s="219"/>
      <c r="H9" s="217"/>
      <c r="I9" s="218"/>
    </row>
    <row r="10" spans="1:11" ht="30" customHeight="1" thickBot="1">
      <c r="B10" s="312" t="s">
        <v>399</v>
      </c>
      <c r="C10" s="313"/>
      <c r="D10" s="313"/>
      <c r="E10" s="313"/>
      <c r="F10" s="313"/>
      <c r="G10" s="313"/>
      <c r="H10" s="313"/>
      <c r="I10" s="314"/>
      <c r="J10" s="5"/>
      <c r="K10" s="5"/>
    </row>
    <row r="11" spans="1:11" ht="52.15" customHeight="1" thickBot="1">
      <c r="B11" s="105" t="s">
        <v>121</v>
      </c>
      <c r="C11" s="106" t="s">
        <v>123</v>
      </c>
      <c r="D11" s="106" t="s">
        <v>357</v>
      </c>
      <c r="E11" s="106" t="s">
        <v>358</v>
      </c>
      <c r="F11" s="106" t="s">
        <v>359</v>
      </c>
      <c r="G11" s="106" t="s">
        <v>360</v>
      </c>
      <c r="H11" s="106" t="s">
        <v>71</v>
      </c>
      <c r="I11" s="107" t="s">
        <v>79</v>
      </c>
      <c r="J11" s="5"/>
      <c r="K11" s="5"/>
    </row>
    <row r="12" spans="1:11" ht="30.6" customHeight="1">
      <c r="B12" s="150" t="s">
        <v>252</v>
      </c>
      <c r="C12" s="309"/>
      <c r="D12" s="102">
        <f>IF(H21&gt;=100,220,IF(H21&gt;=51,228,IF(H21&gt;=11,232,IF(H21&lt;=10,236))))</f>
        <v>236</v>
      </c>
      <c r="E12" s="102">
        <v>232</v>
      </c>
      <c r="F12" s="102">
        <v>228</v>
      </c>
      <c r="G12" s="102">
        <v>220</v>
      </c>
      <c r="H12" s="103"/>
      <c r="I12" s="104">
        <f t="shared" ref="I12:I17" si="0">D12*H12</f>
        <v>0</v>
      </c>
      <c r="J12" s="5"/>
      <c r="K12" s="5"/>
    </row>
    <row r="13" spans="1:11" ht="30.6" customHeight="1">
      <c r="B13" s="14" t="s">
        <v>253</v>
      </c>
      <c r="C13" s="310"/>
      <c r="D13" s="102">
        <f>IF(H21&gt;=100,220,IF(H21&gt;=51,228,IF(H21&gt;=11,232,IF(H21&lt;=10,236))))</f>
        <v>236</v>
      </c>
      <c r="E13" s="102">
        <v>232</v>
      </c>
      <c r="F13" s="102">
        <v>228</v>
      </c>
      <c r="G13" s="102">
        <v>220</v>
      </c>
      <c r="H13" s="19"/>
      <c r="I13" s="24">
        <f t="shared" si="0"/>
        <v>0</v>
      </c>
      <c r="J13" s="5"/>
      <c r="K13" s="5"/>
    </row>
    <row r="14" spans="1:11" ht="30.6" customHeight="1">
      <c r="B14" s="14" t="s">
        <v>254</v>
      </c>
      <c r="C14" s="310"/>
      <c r="D14" s="102">
        <f>IF(H21&gt;=100,220,IF(H21&gt;=51,228,IF(H21&gt;=11,232,IF(H21&lt;=10,236))))</f>
        <v>236</v>
      </c>
      <c r="E14" s="102">
        <v>232</v>
      </c>
      <c r="F14" s="102">
        <v>228</v>
      </c>
      <c r="G14" s="102">
        <v>220</v>
      </c>
      <c r="H14" s="19"/>
      <c r="I14" s="24">
        <f t="shared" si="0"/>
        <v>0</v>
      </c>
      <c r="J14" s="5"/>
      <c r="K14" s="5"/>
    </row>
    <row r="15" spans="1:11" ht="30.6" customHeight="1">
      <c r="B15" s="14" t="s">
        <v>255</v>
      </c>
      <c r="C15" s="310"/>
      <c r="D15" s="102">
        <f>IF(H21&gt;=100,220,IF(H21&gt;=51,228,IF(H21&gt;=11,232,IF(H21&lt;=10,236))))</f>
        <v>236</v>
      </c>
      <c r="E15" s="102">
        <v>232</v>
      </c>
      <c r="F15" s="102">
        <v>228</v>
      </c>
      <c r="G15" s="102">
        <v>220</v>
      </c>
      <c r="H15" s="19"/>
      <c r="I15" s="24">
        <f t="shared" si="0"/>
        <v>0</v>
      </c>
      <c r="J15" s="5"/>
      <c r="K15" s="5"/>
    </row>
    <row r="16" spans="1:11" ht="30" customHeight="1">
      <c r="B16" s="14" t="s">
        <v>256</v>
      </c>
      <c r="C16" s="310"/>
      <c r="D16" s="139">
        <f>IF(H21&gt;=100,220,IF(H21&gt;=51,228,IF(H21&gt;=11,232,IF(H21&lt;=10,236))))</f>
        <v>236</v>
      </c>
      <c r="E16" s="102">
        <v>232</v>
      </c>
      <c r="F16" s="102">
        <v>228</v>
      </c>
      <c r="G16" s="102">
        <v>220</v>
      </c>
      <c r="H16" s="45"/>
      <c r="I16" s="46">
        <f t="shared" si="0"/>
        <v>0</v>
      </c>
      <c r="J16" s="5"/>
      <c r="K16" s="5"/>
    </row>
    <row r="17" spans="2:11" ht="35.25" customHeight="1">
      <c r="B17" s="14" t="s">
        <v>257</v>
      </c>
      <c r="C17" s="310"/>
      <c r="D17" s="53">
        <f>IF(H21&gt;=100,220,IF(H21&gt;=51,228,IF(H21&gt;=11,232,IF(H21&lt;=10,236))))</f>
        <v>236</v>
      </c>
      <c r="E17" s="102">
        <v>232</v>
      </c>
      <c r="F17" s="102">
        <v>228</v>
      </c>
      <c r="G17" s="102">
        <v>220</v>
      </c>
      <c r="H17" s="53"/>
      <c r="I17" s="24">
        <f t="shared" si="0"/>
        <v>0</v>
      </c>
      <c r="J17" s="5"/>
      <c r="K17" s="5"/>
    </row>
    <row r="18" spans="2:11" ht="35.25" customHeight="1">
      <c r="B18" s="14" t="s">
        <v>478</v>
      </c>
      <c r="C18" s="311"/>
      <c r="D18" s="53">
        <f>IF(H21&gt;=100,171,IF(H21&gt;=51,177,IF(H21&gt;=11,180,IF(H21&lt;=10,183))))</f>
        <v>183</v>
      </c>
      <c r="E18" s="53">
        <v>180</v>
      </c>
      <c r="F18" s="53">
        <v>177</v>
      </c>
      <c r="G18" s="127">
        <v>171</v>
      </c>
      <c r="H18" s="53"/>
      <c r="I18" s="24">
        <f>D18*H18</f>
        <v>0</v>
      </c>
      <c r="J18" s="5"/>
      <c r="K18" s="5"/>
    </row>
    <row r="19" spans="2:11" ht="35.25" customHeight="1">
      <c r="B19" s="14" t="s">
        <v>484</v>
      </c>
      <c r="C19" s="150"/>
      <c r="D19" s="53">
        <f>IF(H21&gt;=100,220,IF(H21&gt;=51,228,IF(H21&gt;=11,232,IF(H21&lt;=10,236))))</f>
        <v>236</v>
      </c>
      <c r="E19" s="53">
        <v>232</v>
      </c>
      <c r="F19" s="53">
        <v>228</v>
      </c>
      <c r="G19" s="127">
        <v>220</v>
      </c>
      <c r="H19" s="53"/>
      <c r="I19" s="24">
        <f>D19*H19</f>
        <v>0</v>
      </c>
      <c r="J19" s="5"/>
      <c r="K19" s="5"/>
    </row>
    <row r="20" spans="2:11" ht="114.75" customHeight="1">
      <c r="B20" s="14" t="s">
        <v>402</v>
      </c>
      <c r="C20" s="14"/>
      <c r="D20" s="53">
        <f>IF(H21&gt;=100,225,IF(H21&gt;=51,228,IF(H21&gt;=11,231,IF(H21&lt;=10,234))))</f>
        <v>234</v>
      </c>
      <c r="E20" s="53">
        <v>231</v>
      </c>
      <c r="F20" s="53">
        <v>228</v>
      </c>
      <c r="G20" s="127">
        <v>225</v>
      </c>
      <c r="H20" s="53"/>
      <c r="I20" s="24">
        <f>D20*H20</f>
        <v>0</v>
      </c>
      <c r="J20" s="5"/>
      <c r="K20" s="5"/>
    </row>
    <row r="21" spans="2:11" ht="24" customHeight="1">
      <c r="B21" s="227" t="s">
        <v>421</v>
      </c>
      <c r="C21" s="221" t="s">
        <v>400</v>
      </c>
      <c r="E21" s="18"/>
      <c r="F21" s="18"/>
      <c r="G21" s="18"/>
      <c r="H21" s="141">
        <f>SUM(H12:H20)</f>
        <v>0</v>
      </c>
      <c r="I21" s="88">
        <f>I12+I13+I14+I15+I16+I17+I18+I19+I20</f>
        <v>0</v>
      </c>
      <c r="J21" s="5"/>
      <c r="K21" s="5"/>
    </row>
    <row r="22" spans="2:11" ht="24" customHeight="1">
      <c r="B22" s="220"/>
      <c r="C22" s="221"/>
      <c r="D22" s="18"/>
      <c r="E22" s="18"/>
      <c r="F22" s="18"/>
      <c r="G22" s="18"/>
      <c r="H22" s="18"/>
      <c r="I22" s="136"/>
      <c r="J22" s="5"/>
      <c r="K22" s="5"/>
    </row>
    <row r="23" spans="2:11" ht="24" customHeight="1">
      <c r="B23" s="220"/>
      <c r="C23" s="221"/>
      <c r="D23" s="18"/>
      <c r="E23" s="18"/>
      <c r="F23" s="18"/>
      <c r="G23" s="18"/>
      <c r="H23" s="18"/>
      <c r="I23" s="136"/>
      <c r="J23" s="5"/>
      <c r="K23" s="5"/>
    </row>
    <row r="24" spans="2:11" ht="24" customHeight="1" thickBot="1">
      <c r="B24" s="17"/>
      <c r="C24" s="17"/>
      <c r="D24" s="18"/>
      <c r="E24" s="18"/>
      <c r="F24" s="18"/>
      <c r="G24" s="18"/>
      <c r="H24" s="18"/>
      <c r="I24" s="136"/>
      <c r="J24" s="5"/>
      <c r="K24" s="5"/>
    </row>
    <row r="25" spans="2:11" ht="27" customHeight="1" thickBot="1">
      <c r="B25" s="312" t="s">
        <v>362</v>
      </c>
      <c r="C25" s="313"/>
      <c r="D25" s="313"/>
      <c r="E25" s="313"/>
      <c r="F25" s="313"/>
      <c r="G25" s="313"/>
      <c r="H25" s="313"/>
      <c r="I25" s="314"/>
      <c r="J25" s="5"/>
      <c r="K25" s="5"/>
    </row>
    <row r="26" spans="2:11" ht="52.15" customHeight="1" thickBot="1">
      <c r="B26" s="105" t="s">
        <v>121</v>
      </c>
      <c r="C26" s="207" t="s">
        <v>123</v>
      </c>
      <c r="D26" s="106" t="s">
        <v>357</v>
      </c>
      <c r="E26" s="106" t="s">
        <v>358</v>
      </c>
      <c r="F26" s="106" t="s">
        <v>359</v>
      </c>
      <c r="G26" s="106" t="s">
        <v>360</v>
      </c>
      <c r="H26" s="106" t="s">
        <v>71</v>
      </c>
      <c r="I26" s="107" t="s">
        <v>79</v>
      </c>
      <c r="J26" s="5"/>
      <c r="K26" s="5"/>
    </row>
    <row r="27" spans="2:11" ht="30.6" customHeight="1">
      <c r="B27" s="14" t="s">
        <v>340</v>
      </c>
      <c r="C27" s="317"/>
      <c r="D27" s="102">
        <f>IF(H32&gt;=100,220,IF(H32&gt;=51,228,IF(H32&gt;=11,232,IF(H32&lt;=10,236))))</f>
        <v>236</v>
      </c>
      <c r="E27" s="102">
        <v>232</v>
      </c>
      <c r="F27" s="102">
        <v>228</v>
      </c>
      <c r="G27" s="102">
        <v>220</v>
      </c>
      <c r="H27" s="103"/>
      <c r="I27" s="104">
        <f t="shared" ref="I27:I31" si="1">D27*H27</f>
        <v>0</v>
      </c>
      <c r="J27" s="5"/>
      <c r="K27" s="5"/>
    </row>
    <row r="28" spans="2:11" ht="30.6" customHeight="1">
      <c r="B28" s="14" t="s">
        <v>341</v>
      </c>
      <c r="C28" s="310"/>
      <c r="D28" s="102">
        <f>IF(H32&gt;=100,220,IF(H32&gt;=51,228,IF(H32&gt;=11,232,IF(H32&lt;=10,236))))</f>
        <v>236</v>
      </c>
      <c r="E28" s="53">
        <v>232</v>
      </c>
      <c r="F28" s="53">
        <v>228</v>
      </c>
      <c r="G28" s="53">
        <v>220</v>
      </c>
      <c r="H28" s="19"/>
      <c r="I28" s="24">
        <f t="shared" si="1"/>
        <v>0</v>
      </c>
      <c r="J28" s="5"/>
      <c r="K28" s="5"/>
    </row>
    <row r="29" spans="2:11" ht="30.6" customHeight="1">
      <c r="B29" s="14" t="s">
        <v>344</v>
      </c>
      <c r="C29" s="310"/>
      <c r="D29" s="102">
        <f>IF(H32&gt;=100,220,IF(H32&gt;=51,228,IF(H32&gt;=11,232,IF(H32&lt;=10,236))))</f>
        <v>236</v>
      </c>
      <c r="E29" s="53">
        <v>232</v>
      </c>
      <c r="F29" s="53">
        <v>228</v>
      </c>
      <c r="G29" s="53">
        <v>220</v>
      </c>
      <c r="H29" s="19"/>
      <c r="I29" s="24">
        <f t="shared" si="1"/>
        <v>0</v>
      </c>
      <c r="J29" s="5"/>
      <c r="K29" s="5"/>
    </row>
    <row r="30" spans="2:11" ht="30.6" customHeight="1">
      <c r="B30" s="14" t="s">
        <v>342</v>
      </c>
      <c r="C30" s="310"/>
      <c r="D30" s="102">
        <f>IF(H32&gt;=100,220,IF(H32&gt;=51,228,IF(H32&gt;=11,232,IF(H32&lt;=10,236))))</f>
        <v>236</v>
      </c>
      <c r="E30" s="53">
        <v>232</v>
      </c>
      <c r="F30" s="53">
        <v>228</v>
      </c>
      <c r="G30" s="53">
        <v>220</v>
      </c>
      <c r="H30" s="19"/>
      <c r="I30" s="24">
        <f t="shared" si="1"/>
        <v>0</v>
      </c>
      <c r="J30" s="5"/>
      <c r="K30" s="5"/>
    </row>
    <row r="31" spans="2:11" ht="30" customHeight="1">
      <c r="B31" s="14" t="s">
        <v>343</v>
      </c>
      <c r="C31" s="311"/>
      <c r="D31" s="53">
        <f>IF(H32&gt;=100,220,IF(H32&gt;=51,228,IF(H32&gt;=11,232,IF(H32&lt;=10,236))))</f>
        <v>236</v>
      </c>
      <c r="E31" s="53">
        <v>232</v>
      </c>
      <c r="F31" s="53">
        <v>228</v>
      </c>
      <c r="G31" s="53">
        <v>220</v>
      </c>
      <c r="H31" s="19"/>
      <c r="I31" s="24">
        <f t="shared" si="1"/>
        <v>0</v>
      </c>
      <c r="J31" s="5"/>
      <c r="K31" s="5"/>
    </row>
    <row r="32" spans="2:11" ht="24" customHeight="1">
      <c r="B32" s="228" t="s">
        <v>422</v>
      </c>
      <c r="C32" s="221" t="s">
        <v>365</v>
      </c>
      <c r="E32" s="18"/>
      <c r="F32" s="18"/>
      <c r="G32" s="18"/>
      <c r="H32" s="208">
        <f>SUM(H27:H31)</f>
        <v>0</v>
      </c>
      <c r="I32" s="209">
        <f>SUM(I27:I31)</f>
        <v>0</v>
      </c>
      <c r="J32" s="5"/>
      <c r="K32" s="5"/>
    </row>
    <row r="33" spans="2:11" ht="15.75" thickBot="1">
      <c r="B33" s="17"/>
      <c r="C33" s="17"/>
      <c r="D33" s="18"/>
      <c r="E33" s="18"/>
      <c r="F33" s="18"/>
      <c r="G33" s="18"/>
      <c r="H33" s="140"/>
      <c r="I33" s="136"/>
      <c r="J33" s="5"/>
      <c r="K33" s="5"/>
    </row>
    <row r="34" spans="2:11" ht="24" customHeight="1" thickBot="1">
      <c r="B34" s="312" t="s">
        <v>363</v>
      </c>
      <c r="C34" s="313"/>
      <c r="D34" s="313"/>
      <c r="E34" s="313"/>
      <c r="F34" s="313"/>
      <c r="G34" s="313"/>
      <c r="H34" s="313"/>
      <c r="I34" s="314"/>
      <c r="J34" s="5"/>
      <c r="K34" s="5"/>
    </row>
    <row r="35" spans="2:11" ht="55.9" customHeight="1" thickBot="1">
      <c r="B35" s="108" t="s">
        <v>121</v>
      </c>
      <c r="C35" s="108" t="s">
        <v>123</v>
      </c>
      <c r="D35" s="106" t="s">
        <v>357</v>
      </c>
      <c r="E35" s="106" t="s">
        <v>358</v>
      </c>
      <c r="F35" s="106" t="s">
        <v>359</v>
      </c>
      <c r="G35" s="106" t="s">
        <v>360</v>
      </c>
      <c r="H35" s="108" t="s">
        <v>71</v>
      </c>
      <c r="I35" s="109" t="s">
        <v>79</v>
      </c>
      <c r="J35" s="5"/>
      <c r="K35" s="5"/>
    </row>
    <row r="36" spans="2:11" ht="45" customHeight="1">
      <c r="B36" s="14" t="s">
        <v>224</v>
      </c>
      <c r="C36" s="317"/>
      <c r="D36" s="53">
        <f>IF(H39&gt;=100,220,IF(H39&gt;=51,228,IF(H39&gt;=11,232,IF(H39&lt;=10,236))))</f>
        <v>236</v>
      </c>
      <c r="E36" s="53">
        <v>232</v>
      </c>
      <c r="F36" s="53">
        <v>228</v>
      </c>
      <c r="G36" s="53">
        <v>220</v>
      </c>
      <c r="H36" s="19"/>
      <c r="I36" s="24">
        <f>D36*H36</f>
        <v>0</v>
      </c>
      <c r="J36" s="5"/>
      <c r="K36" s="5"/>
    </row>
    <row r="37" spans="2:11" ht="45" customHeight="1">
      <c r="B37" s="14" t="s">
        <v>225</v>
      </c>
      <c r="C37" s="310"/>
      <c r="D37" s="53">
        <f>IF(H39&gt;=100,220,IF(H39&gt;=51,228,IF(H39&gt;=11,232,IF(H39&lt;=10,236))))</f>
        <v>236</v>
      </c>
      <c r="E37" s="53">
        <v>232</v>
      </c>
      <c r="F37" s="53">
        <v>228</v>
      </c>
      <c r="G37" s="53">
        <v>220</v>
      </c>
      <c r="H37" s="19"/>
      <c r="I37" s="24">
        <f>D37*H37</f>
        <v>0</v>
      </c>
      <c r="J37" s="5"/>
      <c r="K37" s="5"/>
    </row>
    <row r="38" spans="2:11" ht="45" customHeight="1" thickBot="1">
      <c r="B38" s="14" t="s">
        <v>226</v>
      </c>
      <c r="C38" s="311"/>
      <c r="D38" s="53">
        <f>IF(H39&gt;=100,220,IF(H39&gt;=51,228,IF(H39&gt;=11,232,IF(H39&lt;=10,236))))</f>
        <v>236</v>
      </c>
      <c r="E38" s="53">
        <v>232</v>
      </c>
      <c r="F38" s="53">
        <v>228</v>
      </c>
      <c r="G38" s="53">
        <v>220</v>
      </c>
      <c r="H38" s="45"/>
      <c r="I38" s="46">
        <f>D38*H38</f>
        <v>0</v>
      </c>
      <c r="J38" s="5"/>
      <c r="K38" s="5"/>
    </row>
    <row r="39" spans="2:11" ht="15.75" thickBot="1">
      <c r="B39" s="227" t="s">
        <v>420</v>
      </c>
      <c r="C39" s="221" t="s">
        <v>365</v>
      </c>
      <c r="E39" s="15"/>
      <c r="F39" s="15"/>
      <c r="G39" s="15"/>
      <c r="H39" s="48">
        <f>H36+H37+H38</f>
        <v>0</v>
      </c>
      <c r="I39" s="47">
        <f>I36+I37+I38</f>
        <v>0</v>
      </c>
      <c r="J39" s="5"/>
      <c r="K39" s="5"/>
    </row>
    <row r="40" spans="2:11" ht="15.75" thickBot="1"/>
    <row r="41" spans="2:11" ht="20.45" customHeight="1">
      <c r="B41" s="318" t="s">
        <v>361</v>
      </c>
      <c r="C41" s="318"/>
      <c r="D41" s="318"/>
      <c r="E41" s="318"/>
      <c r="F41" s="318"/>
      <c r="G41" s="318"/>
      <c r="H41" s="318"/>
      <c r="I41" s="318"/>
      <c r="J41" s="5"/>
      <c r="K41" s="5"/>
    </row>
    <row r="42" spans="2:11" ht="52.15" customHeight="1">
      <c r="B42" s="110" t="s">
        <v>121</v>
      </c>
      <c r="C42" s="110" t="s">
        <v>123</v>
      </c>
      <c r="D42" s="319" t="s">
        <v>209</v>
      </c>
      <c r="E42" s="320"/>
      <c r="F42" s="319"/>
      <c r="G42" s="320"/>
      <c r="H42" s="110" t="s">
        <v>71</v>
      </c>
      <c r="I42" s="110" t="s">
        <v>79</v>
      </c>
      <c r="J42" s="5"/>
      <c r="K42" s="5"/>
    </row>
    <row r="43" spans="2:11" ht="27.75" customHeight="1">
      <c r="B43" s="210" t="s">
        <v>172</v>
      </c>
      <c r="C43" s="324"/>
      <c r="D43" s="315">
        <v>180</v>
      </c>
      <c r="E43" s="316"/>
      <c r="F43" s="315"/>
      <c r="G43" s="316"/>
      <c r="H43" s="19"/>
      <c r="I43" s="24">
        <f>D43*H43</f>
        <v>0</v>
      </c>
      <c r="J43" s="5"/>
      <c r="K43" s="5"/>
    </row>
    <row r="44" spans="2:11" ht="12.95" customHeight="1">
      <c r="B44" s="214" t="s">
        <v>173</v>
      </c>
      <c r="C44" s="325"/>
      <c r="D44" s="315">
        <v>0</v>
      </c>
      <c r="E44" s="316"/>
      <c r="F44" s="321"/>
      <c r="G44" s="321"/>
      <c r="H44" s="45"/>
      <c r="I44" s="46">
        <f>D44*H44</f>
        <v>0</v>
      </c>
      <c r="J44" s="5"/>
      <c r="K44" s="5"/>
    </row>
    <row r="45" spans="2:11" ht="12.95" customHeight="1">
      <c r="B45" s="211" t="s">
        <v>345</v>
      </c>
      <c r="C45" s="325"/>
      <c r="D45" s="315">
        <v>27</v>
      </c>
      <c r="E45" s="316"/>
      <c r="F45" s="315"/>
      <c r="G45" s="316"/>
      <c r="H45" s="19"/>
      <c r="I45" s="138">
        <f t="shared" ref="I45:I60" si="2">D45*H45</f>
        <v>0</v>
      </c>
      <c r="J45" s="5"/>
      <c r="K45" s="5"/>
    </row>
    <row r="46" spans="2:11" ht="12.95" customHeight="1">
      <c r="B46" s="211" t="s">
        <v>347</v>
      </c>
      <c r="C46" s="325"/>
      <c r="D46" s="315">
        <v>27</v>
      </c>
      <c r="E46" s="316"/>
      <c r="F46" s="315"/>
      <c r="G46" s="316"/>
      <c r="H46" s="19"/>
      <c r="I46" s="138">
        <f t="shared" si="2"/>
        <v>0</v>
      </c>
      <c r="J46" s="5"/>
      <c r="K46" s="5"/>
    </row>
    <row r="47" spans="2:11" ht="12.95" customHeight="1">
      <c r="B47" s="211" t="s">
        <v>346</v>
      </c>
      <c r="C47" s="325"/>
      <c r="D47" s="315">
        <v>27</v>
      </c>
      <c r="E47" s="316"/>
      <c r="F47" s="315"/>
      <c r="G47" s="316"/>
      <c r="H47" s="19"/>
      <c r="I47" s="138">
        <f t="shared" si="2"/>
        <v>0</v>
      </c>
      <c r="J47" s="5"/>
      <c r="K47" s="5"/>
    </row>
    <row r="48" spans="2:11" ht="12.95" customHeight="1">
      <c r="B48" s="211" t="s">
        <v>348</v>
      </c>
      <c r="C48" s="325"/>
      <c r="D48" s="315">
        <v>27</v>
      </c>
      <c r="E48" s="316"/>
      <c r="F48" s="315"/>
      <c r="G48" s="316"/>
      <c r="H48" s="19"/>
      <c r="I48" s="138">
        <f t="shared" si="2"/>
        <v>0</v>
      </c>
      <c r="J48" s="5"/>
      <c r="K48" s="5"/>
    </row>
    <row r="49" spans="2:11" ht="12.95" customHeight="1">
      <c r="B49" s="211" t="s">
        <v>350</v>
      </c>
      <c r="C49" s="325"/>
      <c r="D49" s="315">
        <v>27</v>
      </c>
      <c r="E49" s="316"/>
      <c r="F49" s="315"/>
      <c r="G49" s="316"/>
      <c r="H49" s="19"/>
      <c r="I49" s="138">
        <f t="shared" si="2"/>
        <v>0</v>
      </c>
      <c r="J49" s="5"/>
      <c r="K49" s="5"/>
    </row>
    <row r="50" spans="2:11" ht="12.95" customHeight="1">
      <c r="B50" s="211" t="s">
        <v>349</v>
      </c>
      <c r="C50" s="325"/>
      <c r="D50" s="315">
        <v>27</v>
      </c>
      <c r="E50" s="316"/>
      <c r="F50" s="315"/>
      <c r="G50" s="316"/>
      <c r="H50" s="19"/>
      <c r="I50" s="138">
        <f t="shared" si="2"/>
        <v>0</v>
      </c>
      <c r="J50" s="5"/>
      <c r="K50" s="5"/>
    </row>
    <row r="51" spans="2:11" ht="12.95" customHeight="1">
      <c r="B51" s="211" t="s">
        <v>479</v>
      </c>
      <c r="C51" s="325"/>
      <c r="D51" s="315">
        <v>27</v>
      </c>
      <c r="E51" s="316"/>
      <c r="F51" s="127"/>
      <c r="G51" s="262"/>
      <c r="H51" s="19"/>
      <c r="I51" s="138">
        <f t="shared" si="2"/>
        <v>0</v>
      </c>
      <c r="J51" s="5"/>
      <c r="K51" s="5"/>
    </row>
    <row r="52" spans="2:11" ht="12.95" customHeight="1">
      <c r="B52" s="211" t="s">
        <v>353</v>
      </c>
      <c r="C52" s="325"/>
      <c r="D52" s="315">
        <v>27</v>
      </c>
      <c r="E52" s="316"/>
      <c r="F52" s="315"/>
      <c r="G52" s="316"/>
      <c r="H52" s="19"/>
      <c r="I52" s="213">
        <f t="shared" si="2"/>
        <v>0</v>
      </c>
      <c r="J52" s="5"/>
      <c r="K52" s="5"/>
    </row>
    <row r="53" spans="2:11" ht="12.95" customHeight="1">
      <c r="B53" s="211" t="s">
        <v>352</v>
      </c>
      <c r="C53" s="325"/>
      <c r="D53" s="315">
        <v>27</v>
      </c>
      <c r="E53" s="316"/>
      <c r="F53" s="315"/>
      <c r="G53" s="316"/>
      <c r="H53" s="19"/>
      <c r="I53" s="213">
        <f t="shared" si="2"/>
        <v>0</v>
      </c>
      <c r="J53" s="5"/>
      <c r="K53" s="5"/>
    </row>
    <row r="54" spans="2:11" ht="12.95" customHeight="1">
      <c r="B54" s="211" t="s">
        <v>351</v>
      </c>
      <c r="C54" s="325"/>
      <c r="D54" s="315">
        <v>27</v>
      </c>
      <c r="E54" s="316"/>
      <c r="F54" s="315"/>
      <c r="G54" s="316"/>
      <c r="H54" s="19"/>
      <c r="I54" s="213">
        <f t="shared" si="2"/>
        <v>0</v>
      </c>
      <c r="J54" s="5"/>
      <c r="K54" s="5"/>
    </row>
    <row r="55" spans="2:11" ht="12.95" customHeight="1">
      <c r="B55" s="211" t="s">
        <v>354</v>
      </c>
      <c r="C55" s="325"/>
      <c r="D55" s="315">
        <v>27</v>
      </c>
      <c r="E55" s="316"/>
      <c r="F55" s="322"/>
      <c r="G55" s="323"/>
      <c r="H55" s="20"/>
      <c r="I55" s="212">
        <f t="shared" si="2"/>
        <v>0</v>
      </c>
      <c r="J55" s="5"/>
      <c r="K55" s="5"/>
    </row>
    <row r="56" spans="2:11" ht="12.95" customHeight="1">
      <c r="B56" s="211" t="s">
        <v>391</v>
      </c>
      <c r="C56" s="325"/>
      <c r="D56" s="315">
        <v>27</v>
      </c>
      <c r="E56" s="316"/>
      <c r="F56" s="322"/>
      <c r="G56" s="323"/>
      <c r="H56" s="20"/>
      <c r="I56" s="212">
        <f t="shared" si="2"/>
        <v>0</v>
      </c>
      <c r="J56" s="5"/>
      <c r="K56" s="5"/>
    </row>
    <row r="57" spans="2:11" ht="12.95" customHeight="1">
      <c r="B57" s="211" t="s">
        <v>355</v>
      </c>
      <c r="C57" s="325"/>
      <c r="D57" s="315">
        <v>27</v>
      </c>
      <c r="E57" s="316"/>
      <c r="F57" s="322"/>
      <c r="G57" s="323"/>
      <c r="H57" s="20"/>
      <c r="I57" s="212">
        <f t="shared" si="2"/>
        <v>0</v>
      </c>
      <c r="K57" s="5"/>
    </row>
    <row r="58" spans="2:11" ht="12.95" customHeight="1">
      <c r="B58" s="211" t="s">
        <v>392</v>
      </c>
      <c r="C58" s="325"/>
      <c r="D58" s="315">
        <v>27</v>
      </c>
      <c r="E58" s="316"/>
      <c r="F58" s="322"/>
      <c r="G58" s="323"/>
      <c r="H58" s="20"/>
      <c r="I58" s="212">
        <f t="shared" si="2"/>
        <v>0</v>
      </c>
      <c r="J58" s="5"/>
      <c r="K58" s="5"/>
    </row>
    <row r="59" spans="2:11" ht="12.95" customHeight="1">
      <c r="B59" s="211" t="s">
        <v>356</v>
      </c>
      <c r="C59" s="326"/>
      <c r="D59" s="315">
        <v>27</v>
      </c>
      <c r="E59" s="316"/>
      <c r="F59" s="322"/>
      <c r="G59" s="323"/>
      <c r="H59" s="20"/>
      <c r="I59" s="212">
        <f t="shared" si="2"/>
        <v>0</v>
      </c>
    </row>
    <row r="60" spans="2:11" ht="12.95" customHeight="1" thickBot="1">
      <c r="B60" s="211" t="s">
        <v>401</v>
      </c>
      <c r="C60" s="203"/>
      <c r="D60" s="315">
        <v>37</v>
      </c>
      <c r="E60" s="316"/>
      <c r="F60" s="322"/>
      <c r="G60" s="323"/>
      <c r="H60" s="20"/>
      <c r="I60" s="212">
        <f t="shared" si="2"/>
        <v>0</v>
      </c>
    </row>
    <row r="61" spans="2:11" ht="15.75" thickBot="1">
      <c r="H61" s="48">
        <f>SUM(H43:H60)</f>
        <v>0</v>
      </c>
      <c r="I61" s="47">
        <f>SUM(I43:I60)</f>
        <v>0</v>
      </c>
      <c r="J61" s="5"/>
    </row>
    <row r="62" spans="2:11" s="133" customFormat="1" ht="15.75">
      <c r="B62" s="222" t="s">
        <v>364</v>
      </c>
    </row>
    <row r="64" spans="2:11" ht="18.75">
      <c r="B64" s="206" t="s">
        <v>325</v>
      </c>
    </row>
    <row r="65" spans="2:10" ht="90" customHeight="1">
      <c r="B65" s="108" t="s">
        <v>121</v>
      </c>
      <c r="C65" s="108" t="s">
        <v>123</v>
      </c>
      <c r="D65" s="131" t="s">
        <v>323</v>
      </c>
      <c r="E65" s="130" t="s">
        <v>330</v>
      </c>
      <c r="F65" s="130" t="s">
        <v>326</v>
      </c>
      <c r="G65" s="130" t="s">
        <v>331</v>
      </c>
      <c r="H65" s="130" t="s">
        <v>212</v>
      </c>
      <c r="I65" s="18"/>
      <c r="J65" s="128"/>
    </row>
    <row r="66" spans="2:10" ht="105.75" customHeight="1">
      <c r="B66" s="14" t="s">
        <v>322</v>
      </c>
      <c r="C66" s="204"/>
      <c r="D66" s="127">
        <v>240</v>
      </c>
      <c r="E66" s="57"/>
      <c r="F66" s="53">
        <v>200</v>
      </c>
      <c r="G66" s="57"/>
      <c r="H66" s="205">
        <f>D66*E66+F66*G66</f>
        <v>0</v>
      </c>
      <c r="I66" s="327"/>
      <c r="J66" s="328"/>
    </row>
    <row r="67" spans="2:10" ht="101.25" customHeight="1">
      <c r="B67" s="201" t="s">
        <v>321</v>
      </c>
      <c r="C67" s="14"/>
      <c r="D67" s="132">
        <v>240</v>
      </c>
      <c r="E67" s="202"/>
      <c r="F67" s="132">
        <v>200</v>
      </c>
      <c r="G67" s="202"/>
      <c r="H67" s="205">
        <f>D67*E67+F67*G67</f>
        <v>0</v>
      </c>
      <c r="I67" s="327"/>
      <c r="J67" s="328"/>
    </row>
    <row r="68" spans="2:10" ht="105.75" customHeight="1">
      <c r="B68" s="14" t="s">
        <v>324</v>
      </c>
      <c r="C68" s="14"/>
      <c r="D68" s="53">
        <v>240</v>
      </c>
      <c r="E68" s="203"/>
      <c r="F68" s="53">
        <v>200</v>
      </c>
      <c r="G68" s="203"/>
      <c r="H68" s="205">
        <f>D68*E68+F68*G68</f>
        <v>0</v>
      </c>
      <c r="I68" s="129"/>
      <c r="J68" s="128"/>
    </row>
    <row r="69" spans="2:10">
      <c r="E69" s="128"/>
      <c r="F69" s="128"/>
      <c r="G69" s="128"/>
      <c r="H69" s="128"/>
      <c r="I69" s="128"/>
      <c r="J69" s="128"/>
    </row>
    <row r="70" spans="2:10">
      <c r="E70" s="128"/>
      <c r="F70" s="128"/>
      <c r="G70" s="128"/>
      <c r="H70" s="128"/>
      <c r="I70" s="128"/>
      <c r="J70" s="128"/>
    </row>
  </sheetData>
  <mergeCells count="47">
    <mergeCell ref="D56:E56"/>
    <mergeCell ref="D51:E51"/>
    <mergeCell ref="I66:J67"/>
    <mergeCell ref="D58:E58"/>
    <mergeCell ref="F58:G58"/>
    <mergeCell ref="D59:E59"/>
    <mergeCell ref="F59:G59"/>
    <mergeCell ref="D60:E60"/>
    <mergeCell ref="F60:G60"/>
    <mergeCell ref="F56:G56"/>
    <mergeCell ref="D53:E53"/>
    <mergeCell ref="F53:G53"/>
    <mergeCell ref="D54:E54"/>
    <mergeCell ref="F54:G54"/>
    <mergeCell ref="F55:G55"/>
    <mergeCell ref="C27:C31"/>
    <mergeCell ref="B34:I34"/>
    <mergeCell ref="D57:E57"/>
    <mergeCell ref="F57:G57"/>
    <mergeCell ref="D55:E55"/>
    <mergeCell ref="F50:G50"/>
    <mergeCell ref="D52:E52"/>
    <mergeCell ref="F52:G52"/>
    <mergeCell ref="D49:E49"/>
    <mergeCell ref="F49:G49"/>
    <mergeCell ref="D50:E50"/>
    <mergeCell ref="D48:E48"/>
    <mergeCell ref="F48:G48"/>
    <mergeCell ref="D47:E47"/>
    <mergeCell ref="F47:G47"/>
    <mergeCell ref="C43:C59"/>
    <mergeCell ref="B7:I7"/>
    <mergeCell ref="C12:C18"/>
    <mergeCell ref="B10:I10"/>
    <mergeCell ref="D46:E46"/>
    <mergeCell ref="F46:G46"/>
    <mergeCell ref="C36:C38"/>
    <mergeCell ref="B41:I41"/>
    <mergeCell ref="D42:E42"/>
    <mergeCell ref="D43:E43"/>
    <mergeCell ref="F43:G43"/>
    <mergeCell ref="D44:E44"/>
    <mergeCell ref="D45:E45"/>
    <mergeCell ref="F45:G45"/>
    <mergeCell ref="F42:G42"/>
    <mergeCell ref="F44:G44"/>
    <mergeCell ref="B25:I25"/>
  </mergeCells>
  <hyperlinks>
    <hyperlink ref="F1" r:id="rId1" xr:uid="{00000000-0004-0000-0300-000000000000}"/>
    <hyperlink ref="F5" r:id="rId2" xr:uid="{00000000-0004-0000-0300-000001000000}"/>
    <hyperlink ref="B39" r:id="rId3" xr:uid="{F3B014FC-4A20-4964-BD73-F7C9B9ADF587}"/>
    <hyperlink ref="B21" r:id="rId4" xr:uid="{E496F725-E897-4BAB-8C2E-CD85DE186DBD}"/>
    <hyperlink ref="B32" r:id="rId5" xr:uid="{A4F2FCC9-56F0-48E6-B466-E3827D037688}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9"/>
  <sheetViews>
    <sheetView workbookViewId="0">
      <selection activeCell="U13" sqref="U13"/>
    </sheetView>
  </sheetViews>
  <sheetFormatPr defaultRowHeight="15"/>
  <cols>
    <col min="7" max="7" width="9" customWidth="1"/>
    <col min="8" max="8" width="2.42578125" hidden="1" customWidth="1"/>
    <col min="11" max="11" width="16.5703125" customWidth="1"/>
    <col min="12" max="12" width="16.42578125" customWidth="1"/>
  </cols>
  <sheetData>
    <row r="1" spans="1:14" s="28" customFormat="1" ht="15.75">
      <c r="A1" s="93"/>
      <c r="B1" s="69"/>
      <c r="C1" s="70"/>
      <c r="D1" s="72"/>
      <c r="E1" s="72"/>
      <c r="F1" s="73"/>
      <c r="G1" s="74"/>
      <c r="H1" s="93"/>
      <c r="I1" s="71" t="s">
        <v>96</v>
      </c>
      <c r="J1" s="93"/>
      <c r="K1" s="94"/>
      <c r="L1" s="95"/>
    </row>
    <row r="2" spans="1:14" s="28" customFormat="1" ht="15.75">
      <c r="A2" s="93"/>
      <c r="B2" s="69"/>
      <c r="C2" s="70"/>
      <c r="D2" s="73"/>
      <c r="E2" s="73"/>
      <c r="F2" s="73"/>
      <c r="G2" s="74"/>
      <c r="H2" s="93"/>
      <c r="I2" s="74" t="s">
        <v>98</v>
      </c>
      <c r="J2" s="93"/>
      <c r="K2" s="94"/>
      <c r="L2" s="95"/>
    </row>
    <row r="3" spans="1:14" s="28" customFormat="1" ht="14.45" customHeight="1">
      <c r="A3" s="93"/>
      <c r="B3" s="75"/>
      <c r="C3" s="70"/>
      <c r="D3" s="73"/>
      <c r="E3" s="73"/>
      <c r="F3" s="73"/>
      <c r="G3" s="74"/>
      <c r="H3" s="93"/>
      <c r="I3" s="74" t="s">
        <v>237</v>
      </c>
      <c r="J3" s="93"/>
      <c r="K3" s="94"/>
      <c r="L3" s="95"/>
    </row>
    <row r="4" spans="1:14" s="28" customFormat="1" ht="12" customHeight="1">
      <c r="A4" s="93"/>
      <c r="B4" s="75" t="s">
        <v>97</v>
      </c>
      <c r="C4" s="70"/>
      <c r="D4" s="73"/>
      <c r="E4" s="73"/>
      <c r="F4" s="73"/>
      <c r="G4" s="74"/>
      <c r="H4" s="93"/>
      <c r="I4" s="73" t="s">
        <v>99</v>
      </c>
      <c r="J4" s="93"/>
      <c r="K4" s="94"/>
      <c r="L4" s="95"/>
    </row>
    <row r="5" spans="1:14" s="28" customFormat="1" ht="16.149999999999999" customHeight="1">
      <c r="A5" s="93"/>
      <c r="B5" s="76"/>
      <c r="C5" s="70"/>
      <c r="D5" s="73"/>
      <c r="E5" s="73"/>
      <c r="F5" s="73"/>
      <c r="G5" s="74"/>
      <c r="H5" s="93"/>
      <c r="I5" s="115" t="s">
        <v>236</v>
      </c>
      <c r="J5" s="93"/>
      <c r="K5" s="94"/>
      <c r="L5" s="95"/>
    </row>
    <row r="6" spans="1:14" s="28" customFormat="1" ht="18.600000000000001" customHeight="1" thickBot="1">
      <c r="A6" s="93"/>
      <c r="B6" s="69"/>
      <c r="C6" s="70"/>
      <c r="D6" s="73"/>
      <c r="E6" s="73"/>
      <c r="F6" s="73"/>
      <c r="G6" s="74"/>
      <c r="H6" s="93"/>
      <c r="I6" s="73" t="s">
        <v>238</v>
      </c>
      <c r="J6" s="93"/>
      <c r="K6" s="94"/>
      <c r="L6" s="95"/>
      <c r="N6" s="36"/>
    </row>
    <row r="7" spans="1:14" s="28" customFormat="1" ht="1.1499999999999999" hidden="1" customHeigh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4" s="28" customFormat="1" ht="12" hidden="1" customHeigh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4" s="11" customFormat="1" ht="36" customHeight="1" thickBot="1">
      <c r="B9" s="292" t="s">
        <v>483</v>
      </c>
      <c r="C9" s="293"/>
      <c r="D9" s="293"/>
      <c r="E9" s="293"/>
      <c r="F9" s="293"/>
      <c r="G9" s="293"/>
      <c r="H9" s="293"/>
      <c r="I9" s="293"/>
      <c r="J9" s="293"/>
      <c r="K9" s="293"/>
      <c r="L9" s="294"/>
    </row>
    <row r="10" spans="1:14" s="28" customFormat="1" ht="36.75" customHeight="1"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</row>
    <row r="11" spans="1:14" s="28" customFormat="1" ht="15.75">
      <c r="B11" s="338" t="s">
        <v>121</v>
      </c>
      <c r="C11" s="339"/>
      <c r="D11" s="340"/>
      <c r="E11" s="338" t="s">
        <v>123</v>
      </c>
      <c r="F11" s="341"/>
      <c r="G11" s="341"/>
      <c r="H11" s="342"/>
      <c r="I11" s="338" t="s">
        <v>124</v>
      </c>
      <c r="J11" s="342"/>
      <c r="K11" s="110" t="s">
        <v>71</v>
      </c>
      <c r="L11" s="116" t="s">
        <v>79</v>
      </c>
    </row>
    <row r="12" spans="1:14" s="28" customFormat="1" ht="93" customHeight="1">
      <c r="B12" s="334" t="s">
        <v>286</v>
      </c>
      <c r="C12" s="330"/>
      <c r="D12" s="331"/>
      <c r="E12" s="334" t="s">
        <v>123</v>
      </c>
      <c r="F12" s="330"/>
      <c r="G12" s="331"/>
      <c r="H12" s="155"/>
      <c r="I12" s="332">
        <v>845</v>
      </c>
      <c r="J12" s="333"/>
      <c r="K12" s="32"/>
      <c r="L12" s="33">
        <f t="shared" ref="L12:L18" si="0">I12*K12</f>
        <v>0</v>
      </c>
    </row>
    <row r="13" spans="1:14" s="28" customFormat="1" ht="86.25" customHeight="1">
      <c r="B13" s="334" t="s">
        <v>287</v>
      </c>
      <c r="C13" s="330"/>
      <c r="D13" s="331"/>
      <c r="E13" s="334" t="s">
        <v>123</v>
      </c>
      <c r="F13" s="330"/>
      <c r="G13" s="331"/>
      <c r="H13" s="155"/>
      <c r="I13" s="332">
        <v>780</v>
      </c>
      <c r="J13" s="333"/>
      <c r="K13" s="32"/>
      <c r="L13" s="33">
        <f t="shared" si="0"/>
        <v>0</v>
      </c>
    </row>
    <row r="14" spans="1:14" s="28" customFormat="1" ht="73.150000000000006" customHeight="1">
      <c r="B14" s="329" t="s">
        <v>288</v>
      </c>
      <c r="C14" s="330"/>
      <c r="D14" s="331"/>
      <c r="E14" s="334" t="s">
        <v>123</v>
      </c>
      <c r="F14" s="330"/>
      <c r="G14" s="331"/>
      <c r="H14" s="155"/>
      <c r="I14" s="332">
        <v>750</v>
      </c>
      <c r="J14" s="333"/>
      <c r="K14" s="32"/>
      <c r="L14" s="33">
        <f t="shared" si="0"/>
        <v>0</v>
      </c>
    </row>
    <row r="15" spans="1:14" s="28" customFormat="1" ht="75" customHeight="1">
      <c r="B15" s="334" t="s">
        <v>289</v>
      </c>
      <c r="C15" s="330"/>
      <c r="D15" s="331"/>
      <c r="E15" s="334" t="s">
        <v>123</v>
      </c>
      <c r="F15" s="330"/>
      <c r="G15" s="331"/>
      <c r="H15" s="155"/>
      <c r="I15" s="332">
        <v>990</v>
      </c>
      <c r="J15" s="333"/>
      <c r="K15" s="32"/>
      <c r="L15" s="33">
        <f t="shared" si="0"/>
        <v>0</v>
      </c>
    </row>
    <row r="16" spans="1:14" s="28" customFormat="1" ht="72.599999999999994" customHeight="1">
      <c r="B16" s="334" t="s">
        <v>416</v>
      </c>
      <c r="C16" s="330"/>
      <c r="D16" s="331"/>
      <c r="E16" s="334" t="s">
        <v>123</v>
      </c>
      <c r="F16" s="330"/>
      <c r="G16" s="331"/>
      <c r="H16" s="155"/>
      <c r="I16" s="335">
        <v>1500</v>
      </c>
      <c r="J16" s="336"/>
      <c r="K16" s="32"/>
      <c r="L16" s="33">
        <f t="shared" si="0"/>
        <v>0</v>
      </c>
    </row>
    <row r="17" spans="2:12" s="28" customFormat="1" ht="73.900000000000006" customHeight="1">
      <c r="B17" s="329" t="s">
        <v>290</v>
      </c>
      <c r="C17" s="330"/>
      <c r="D17" s="331"/>
      <c r="E17" s="334" t="s">
        <v>123</v>
      </c>
      <c r="F17" s="330"/>
      <c r="G17" s="331"/>
      <c r="H17" s="155"/>
      <c r="I17" s="332">
        <v>3700</v>
      </c>
      <c r="J17" s="333"/>
      <c r="K17" s="32"/>
      <c r="L17" s="33">
        <f t="shared" si="0"/>
        <v>0</v>
      </c>
    </row>
    <row r="18" spans="2:12" s="28" customFormat="1" ht="72.599999999999994" customHeight="1">
      <c r="B18" s="334" t="s">
        <v>291</v>
      </c>
      <c r="C18" s="330"/>
      <c r="D18" s="331"/>
      <c r="E18" s="334" t="s">
        <v>123</v>
      </c>
      <c r="F18" s="330"/>
      <c r="G18" s="331"/>
      <c r="H18" s="155"/>
      <c r="I18" s="332">
        <v>880</v>
      </c>
      <c r="J18" s="333"/>
      <c r="K18" s="32"/>
      <c r="L18" s="33">
        <f t="shared" si="0"/>
        <v>0</v>
      </c>
    </row>
    <row r="19" spans="2:12">
      <c r="J19" t="s">
        <v>171</v>
      </c>
      <c r="K19" s="57">
        <f>SUM(K12:K18)</f>
        <v>0</v>
      </c>
      <c r="L19" s="154">
        <f>SUM(L12:L18)</f>
        <v>0</v>
      </c>
    </row>
  </sheetData>
  <mergeCells count="26">
    <mergeCell ref="I14:J14"/>
    <mergeCell ref="E13:G13"/>
    <mergeCell ref="E14:G14"/>
    <mergeCell ref="B10:L10"/>
    <mergeCell ref="B11:D11"/>
    <mergeCell ref="E11:H11"/>
    <mergeCell ref="I11:J11"/>
    <mergeCell ref="B12:D12"/>
    <mergeCell ref="I12:J12"/>
    <mergeCell ref="E12:G12"/>
    <mergeCell ref="B9:L9"/>
    <mergeCell ref="B17:D17"/>
    <mergeCell ref="I17:J17"/>
    <mergeCell ref="B18:D18"/>
    <mergeCell ref="I18:J18"/>
    <mergeCell ref="E17:G17"/>
    <mergeCell ref="E18:G18"/>
    <mergeCell ref="B15:D15"/>
    <mergeCell ref="I15:J15"/>
    <mergeCell ref="B16:D16"/>
    <mergeCell ref="I16:J16"/>
    <mergeCell ref="E15:G15"/>
    <mergeCell ref="E16:G16"/>
    <mergeCell ref="B13:D13"/>
    <mergeCell ref="I13:J13"/>
    <mergeCell ref="B14:D14"/>
  </mergeCells>
  <hyperlinks>
    <hyperlink ref="I1" r:id="rId1" xr:uid="{00000000-0004-0000-0400-000000000000}"/>
    <hyperlink ref="I5" r:id="rId2" xr:uid="{00000000-0004-0000-0400-000001000000}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7030A0"/>
  </sheetPr>
  <dimension ref="A1:N66"/>
  <sheetViews>
    <sheetView zoomScaleNormal="100" workbookViewId="0">
      <selection activeCell="V14" sqref="V14"/>
    </sheetView>
  </sheetViews>
  <sheetFormatPr defaultColWidth="8.85546875" defaultRowHeight="15.75"/>
  <cols>
    <col min="1" max="1" width="3.42578125" style="28" customWidth="1"/>
    <col min="2" max="2" width="10.5703125" style="28" customWidth="1"/>
    <col min="3" max="3" width="12.5703125" style="28" customWidth="1"/>
    <col min="4" max="4" width="15.7109375" style="28" customWidth="1"/>
    <col min="5" max="5" width="4.7109375" style="28" customWidth="1"/>
    <col min="6" max="6" width="9.28515625" style="28" hidden="1" customWidth="1"/>
    <col min="7" max="7" width="2.140625" style="28" customWidth="1"/>
    <col min="8" max="8" width="14.7109375" style="28" customWidth="1"/>
    <col min="9" max="9" width="11.85546875" style="28" customWidth="1"/>
    <col min="10" max="10" width="12.5703125" style="28" customWidth="1"/>
    <col min="11" max="11" width="14.7109375" style="28" customWidth="1"/>
    <col min="12" max="12" width="17.28515625" style="28" customWidth="1"/>
    <col min="13" max="13" width="15.5703125" style="28" customWidth="1"/>
    <col min="14" max="16384" width="8.85546875" style="28"/>
  </cols>
  <sheetData>
    <row r="1" spans="1:14">
      <c r="A1" s="93"/>
      <c r="B1" s="69"/>
      <c r="C1" s="70"/>
      <c r="D1" s="72"/>
      <c r="E1" s="72"/>
      <c r="F1" s="73"/>
      <c r="G1" s="74"/>
      <c r="H1" s="93"/>
      <c r="I1" s="93"/>
      <c r="J1" s="71" t="s">
        <v>96</v>
      </c>
      <c r="K1" s="94"/>
      <c r="L1" s="95"/>
    </row>
    <row r="2" spans="1:14">
      <c r="A2" s="93"/>
      <c r="B2" s="69"/>
      <c r="C2" s="70"/>
      <c r="D2" s="73"/>
      <c r="E2" s="73"/>
      <c r="F2" s="73"/>
      <c r="G2" s="74"/>
      <c r="H2" s="93"/>
      <c r="I2" s="93"/>
      <c r="J2" s="74" t="s">
        <v>98</v>
      </c>
      <c r="K2" s="94"/>
      <c r="L2" s="95"/>
    </row>
    <row r="3" spans="1:14" ht="14.45" customHeight="1">
      <c r="A3" s="93"/>
      <c r="B3" s="75"/>
      <c r="C3" s="70"/>
      <c r="D3" s="73"/>
      <c r="E3" s="73"/>
      <c r="F3" s="73"/>
      <c r="G3" s="74"/>
      <c r="H3" s="93"/>
      <c r="I3" s="93"/>
      <c r="J3" s="74" t="s">
        <v>237</v>
      </c>
      <c r="K3" s="94"/>
      <c r="L3" s="95"/>
    </row>
    <row r="4" spans="1:14" ht="12" customHeight="1">
      <c r="A4" s="93"/>
      <c r="B4" s="75" t="s">
        <v>97</v>
      </c>
      <c r="C4" s="70"/>
      <c r="D4" s="73"/>
      <c r="E4" s="73"/>
      <c r="F4" s="73"/>
      <c r="G4" s="74"/>
      <c r="H4" s="93"/>
      <c r="I4" s="93"/>
      <c r="J4" s="73" t="s">
        <v>99</v>
      </c>
      <c r="K4" s="94"/>
      <c r="L4" s="95"/>
    </row>
    <row r="5" spans="1:14" ht="16.149999999999999" customHeight="1">
      <c r="A5" s="93"/>
      <c r="B5" s="76"/>
      <c r="C5" s="70"/>
      <c r="D5" s="73"/>
      <c r="E5" s="73"/>
      <c r="F5" s="73"/>
      <c r="G5" s="74"/>
      <c r="H5" s="93"/>
      <c r="I5" s="93"/>
      <c r="J5" s="115" t="s">
        <v>236</v>
      </c>
      <c r="K5" s="94"/>
      <c r="L5" s="95"/>
    </row>
    <row r="6" spans="1:14" ht="18.600000000000001" customHeight="1" thickBot="1">
      <c r="A6" s="93"/>
      <c r="B6" s="69"/>
      <c r="C6" s="70"/>
      <c r="D6" s="73"/>
      <c r="E6" s="73"/>
      <c r="F6" s="73"/>
      <c r="G6" s="74"/>
      <c r="H6" s="93"/>
      <c r="I6" s="93"/>
      <c r="J6" s="73" t="s">
        <v>238</v>
      </c>
      <c r="K6" s="94"/>
      <c r="L6" s="95"/>
      <c r="N6" s="36"/>
    </row>
    <row r="7" spans="1:14" s="11" customFormat="1" ht="36" customHeight="1" thickBot="1">
      <c r="B7" s="343" t="s">
        <v>483</v>
      </c>
      <c r="C7" s="344"/>
      <c r="D7" s="344"/>
      <c r="E7" s="344"/>
      <c r="F7" s="344"/>
      <c r="G7" s="344"/>
      <c r="H7" s="344"/>
      <c r="I7" s="344"/>
      <c r="J7" s="344"/>
      <c r="K7" s="344"/>
      <c r="L7" s="345"/>
    </row>
    <row r="8" spans="1:14" ht="7.5" customHeight="1">
      <c r="A8" s="29"/>
      <c r="B8" s="29"/>
      <c r="C8" s="29"/>
      <c r="D8" s="29"/>
      <c r="E8" s="27"/>
      <c r="F8" s="29"/>
      <c r="G8" s="29"/>
      <c r="H8" s="29"/>
      <c r="I8" s="29"/>
      <c r="J8" s="29"/>
    </row>
    <row r="9" spans="1:14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ht="36.75" customHeight="1">
      <c r="B10" s="337" t="s">
        <v>203</v>
      </c>
      <c r="C10" s="337"/>
      <c r="D10" s="337"/>
      <c r="E10" s="337"/>
      <c r="F10" s="337"/>
      <c r="G10" s="337"/>
      <c r="H10" s="337"/>
      <c r="I10" s="337"/>
      <c r="J10" s="337"/>
      <c r="K10" s="337"/>
      <c r="L10" s="337"/>
    </row>
    <row r="11" spans="1:14">
      <c r="B11" s="338" t="s">
        <v>121</v>
      </c>
      <c r="C11" s="339"/>
      <c r="D11" s="340"/>
      <c r="E11" s="338" t="s">
        <v>123</v>
      </c>
      <c r="F11" s="341"/>
      <c r="G11" s="341"/>
      <c r="H11" s="342"/>
      <c r="I11" s="338" t="s">
        <v>124</v>
      </c>
      <c r="J11" s="342"/>
      <c r="K11" s="110" t="s">
        <v>71</v>
      </c>
      <c r="L11" s="116" t="s">
        <v>79</v>
      </c>
    </row>
    <row r="12" spans="1:14" ht="73.900000000000006" customHeight="1">
      <c r="B12" s="354" t="s">
        <v>284</v>
      </c>
      <c r="C12" s="355"/>
      <c r="D12" s="356"/>
      <c r="E12" s="352"/>
      <c r="F12" s="353"/>
      <c r="G12" s="353"/>
      <c r="H12" s="336"/>
      <c r="I12" s="350">
        <v>2282</v>
      </c>
      <c r="J12" s="351"/>
      <c r="K12" s="32"/>
      <c r="L12" s="33">
        <f>I12*K12</f>
        <v>0</v>
      </c>
    </row>
    <row r="13" spans="1:14" ht="74.45" customHeight="1">
      <c r="B13" s="354" t="s">
        <v>405</v>
      </c>
      <c r="C13" s="355"/>
      <c r="D13" s="356"/>
      <c r="E13" s="352"/>
      <c r="F13" s="353"/>
      <c r="G13" s="353"/>
      <c r="H13" s="336"/>
      <c r="I13" s="350">
        <v>2049</v>
      </c>
      <c r="J13" s="351"/>
      <c r="K13" s="32"/>
      <c r="L13" s="33">
        <f>I13*K13</f>
        <v>0</v>
      </c>
    </row>
    <row r="14" spans="1:14" ht="73.150000000000006" customHeight="1">
      <c r="B14" s="354" t="s">
        <v>419</v>
      </c>
      <c r="C14" s="355"/>
      <c r="D14" s="356"/>
      <c r="E14" s="352"/>
      <c r="F14" s="353"/>
      <c r="G14" s="353"/>
      <c r="H14" s="336"/>
      <c r="I14" s="350">
        <v>620</v>
      </c>
      <c r="J14" s="351"/>
      <c r="K14" s="32"/>
      <c r="L14" s="33">
        <f>I14*K14</f>
        <v>0</v>
      </c>
    </row>
    <row r="15" spans="1:14" ht="75" customHeight="1">
      <c r="B15" s="354" t="s">
        <v>328</v>
      </c>
      <c r="C15" s="355"/>
      <c r="D15" s="356"/>
      <c r="E15" s="352"/>
      <c r="F15" s="353"/>
      <c r="G15" s="353"/>
      <c r="H15" s="336"/>
      <c r="I15" s="350">
        <v>2080</v>
      </c>
      <c r="J15" s="351"/>
      <c r="K15" s="32"/>
      <c r="L15" s="33">
        <f>I15*K15</f>
        <v>0</v>
      </c>
    </row>
    <row r="16" spans="1:14" ht="72.599999999999994" customHeight="1">
      <c r="B16" s="354" t="s">
        <v>207</v>
      </c>
      <c r="C16" s="355"/>
      <c r="D16" s="356"/>
      <c r="E16" s="352"/>
      <c r="F16" s="353"/>
      <c r="G16" s="353"/>
      <c r="H16" s="336"/>
      <c r="I16" s="350">
        <v>680</v>
      </c>
      <c r="J16" s="351"/>
      <c r="K16" s="32"/>
      <c r="L16" s="33">
        <f t="shared" ref="L16:L22" si="0">I16*K16</f>
        <v>0</v>
      </c>
    </row>
    <row r="17" spans="2:12" ht="73.900000000000006" customHeight="1">
      <c r="B17" s="372" t="s">
        <v>189</v>
      </c>
      <c r="C17" s="355"/>
      <c r="D17" s="356"/>
      <c r="E17" s="352"/>
      <c r="F17" s="353"/>
      <c r="G17" s="353"/>
      <c r="H17" s="336"/>
      <c r="I17" s="350">
        <v>490</v>
      </c>
      <c r="J17" s="351"/>
      <c r="K17" s="32"/>
      <c r="L17" s="33">
        <f t="shared" si="0"/>
        <v>0</v>
      </c>
    </row>
    <row r="18" spans="2:12" ht="72.599999999999994" customHeight="1">
      <c r="B18" s="354" t="s">
        <v>285</v>
      </c>
      <c r="C18" s="355"/>
      <c r="D18" s="356"/>
      <c r="E18" s="352"/>
      <c r="F18" s="353"/>
      <c r="G18" s="353"/>
      <c r="H18" s="336"/>
      <c r="I18" s="350">
        <v>744</v>
      </c>
      <c r="J18" s="351"/>
      <c r="K18" s="32"/>
      <c r="L18" s="33">
        <f t="shared" si="0"/>
        <v>0</v>
      </c>
    </row>
    <row r="19" spans="2:12" ht="73.900000000000006" customHeight="1">
      <c r="B19" s="372" t="s">
        <v>190</v>
      </c>
      <c r="C19" s="355"/>
      <c r="D19" s="356"/>
      <c r="E19" s="352"/>
      <c r="F19" s="353"/>
      <c r="G19" s="353"/>
      <c r="H19" s="336"/>
      <c r="I19" s="350">
        <v>1388</v>
      </c>
      <c r="J19" s="351"/>
      <c r="K19" s="32"/>
      <c r="L19" s="33">
        <f t="shared" si="0"/>
        <v>0</v>
      </c>
    </row>
    <row r="20" spans="2:12" ht="73.900000000000006" customHeight="1">
      <c r="B20" s="354" t="s">
        <v>319</v>
      </c>
      <c r="C20" s="355"/>
      <c r="D20" s="356"/>
      <c r="E20" s="352"/>
      <c r="F20" s="353"/>
      <c r="G20" s="353"/>
      <c r="H20" s="336"/>
      <c r="I20" s="350">
        <v>1397</v>
      </c>
      <c r="J20" s="351"/>
      <c r="K20" s="32"/>
      <c r="L20" s="33">
        <f t="shared" si="0"/>
        <v>0</v>
      </c>
    </row>
    <row r="21" spans="2:12" ht="74.45" customHeight="1">
      <c r="B21" s="372" t="s">
        <v>320</v>
      </c>
      <c r="C21" s="355"/>
      <c r="D21" s="356"/>
      <c r="E21" s="352"/>
      <c r="F21" s="353"/>
      <c r="G21" s="353"/>
      <c r="H21" s="336"/>
      <c r="I21" s="350">
        <v>2264</v>
      </c>
      <c r="J21" s="351"/>
      <c r="K21" s="32"/>
      <c r="L21" s="33">
        <f t="shared" si="0"/>
        <v>0</v>
      </c>
    </row>
    <row r="22" spans="2:12" ht="87.75" customHeight="1">
      <c r="B22" s="354" t="s">
        <v>329</v>
      </c>
      <c r="C22" s="355"/>
      <c r="D22" s="356"/>
      <c r="E22" s="352"/>
      <c r="F22" s="353"/>
      <c r="G22" s="353"/>
      <c r="H22" s="336"/>
      <c r="I22" s="350">
        <v>2940</v>
      </c>
      <c r="J22" s="351"/>
      <c r="K22" s="32"/>
      <c r="L22" s="33">
        <f t="shared" si="0"/>
        <v>0</v>
      </c>
    </row>
    <row r="23" spans="2:12" ht="81" customHeight="1">
      <c r="B23" s="354" t="s">
        <v>403</v>
      </c>
      <c r="C23" s="355"/>
      <c r="D23" s="355"/>
      <c r="E23" s="377"/>
      <c r="F23" s="377"/>
      <c r="G23" s="377"/>
      <c r="H23" s="377"/>
      <c r="I23" s="378">
        <v>608</v>
      </c>
      <c r="J23" s="379"/>
      <c r="K23" s="32"/>
      <c r="L23" s="33">
        <f t="shared" ref="L23" si="1">I23*K23</f>
        <v>0</v>
      </c>
    </row>
    <row r="24" spans="2:12" ht="80.25" customHeight="1">
      <c r="B24" s="354" t="s">
        <v>404</v>
      </c>
      <c r="C24" s="355"/>
      <c r="D24" s="355"/>
      <c r="E24" s="374"/>
      <c r="F24" s="375"/>
      <c r="G24" s="375"/>
      <c r="H24" s="376"/>
      <c r="I24" s="350">
        <v>700</v>
      </c>
      <c r="J24" s="351"/>
      <c r="K24" s="32"/>
      <c r="L24" s="33">
        <f t="shared" ref="L24" si="2">I24*K24</f>
        <v>0</v>
      </c>
    </row>
    <row r="25" spans="2:12">
      <c r="I25" s="30" t="s">
        <v>94</v>
      </c>
      <c r="J25" s="32"/>
      <c r="K25" s="34" t="e">
        <f>#REF!+#REF!</f>
        <v>#REF!</v>
      </c>
      <c r="L25" s="35">
        <f>SUM(L12:L23)</f>
        <v>0</v>
      </c>
    </row>
    <row r="28" spans="2:12" ht="24" customHeight="1">
      <c r="B28" s="357" t="s">
        <v>130</v>
      </c>
      <c r="C28" s="357"/>
      <c r="D28" s="357"/>
      <c r="E28" s="357"/>
      <c r="F28" s="357"/>
      <c r="G28" s="357"/>
      <c r="H28" s="357"/>
      <c r="I28" s="357"/>
      <c r="J28" s="357"/>
      <c r="K28" s="357"/>
      <c r="L28" s="357"/>
    </row>
    <row r="29" spans="2:12" ht="26.45" customHeight="1">
      <c r="B29" s="373" t="s">
        <v>121</v>
      </c>
      <c r="C29" s="380"/>
      <c r="D29" s="381"/>
      <c r="E29" s="373" t="s">
        <v>123</v>
      </c>
      <c r="F29" s="353"/>
      <c r="G29" s="353"/>
      <c r="H29" s="336"/>
      <c r="I29" s="52" t="s">
        <v>124</v>
      </c>
      <c r="J29" s="52" t="s">
        <v>129</v>
      </c>
      <c r="K29" s="52" t="s">
        <v>127</v>
      </c>
      <c r="L29" s="52" t="s">
        <v>79</v>
      </c>
    </row>
    <row r="30" spans="2:12">
      <c r="B30" s="352" t="s">
        <v>131</v>
      </c>
      <c r="C30" s="361"/>
      <c r="D30" s="362"/>
      <c r="E30" s="363"/>
      <c r="F30" s="364"/>
      <c r="G30" s="364"/>
      <c r="H30" s="365"/>
      <c r="I30" s="143">
        <v>236.16</v>
      </c>
      <c r="J30" s="32"/>
      <c r="K30" s="32"/>
      <c r="L30" s="33">
        <f>(J30+K30)*I30</f>
        <v>0</v>
      </c>
    </row>
    <row r="31" spans="2:12">
      <c r="B31" s="352" t="s">
        <v>132</v>
      </c>
      <c r="C31" s="361"/>
      <c r="D31" s="362"/>
      <c r="E31" s="366"/>
      <c r="F31" s="367"/>
      <c r="G31" s="367"/>
      <c r="H31" s="368"/>
      <c r="I31" s="143">
        <v>236.16</v>
      </c>
      <c r="J31" s="32"/>
      <c r="K31" s="32"/>
      <c r="L31" s="33">
        <f t="shared" ref="L31:L50" si="3">(J31+K31)*I31</f>
        <v>0</v>
      </c>
    </row>
    <row r="32" spans="2:12">
      <c r="B32" s="352" t="s">
        <v>133</v>
      </c>
      <c r="C32" s="361"/>
      <c r="D32" s="362"/>
      <c r="E32" s="366"/>
      <c r="F32" s="367"/>
      <c r="G32" s="367"/>
      <c r="H32" s="368"/>
      <c r="I32" s="143">
        <v>236.16</v>
      </c>
      <c r="J32" s="32"/>
      <c r="K32" s="32"/>
      <c r="L32" s="33">
        <f t="shared" si="3"/>
        <v>0</v>
      </c>
    </row>
    <row r="33" spans="2:14">
      <c r="B33" s="352" t="s">
        <v>134</v>
      </c>
      <c r="C33" s="361"/>
      <c r="D33" s="362"/>
      <c r="E33" s="366"/>
      <c r="F33" s="367"/>
      <c r="G33" s="367"/>
      <c r="H33" s="368"/>
      <c r="I33" s="143">
        <v>236.16</v>
      </c>
      <c r="J33" s="32"/>
      <c r="K33" s="32"/>
      <c r="L33" s="33">
        <f t="shared" si="3"/>
        <v>0</v>
      </c>
    </row>
    <row r="34" spans="2:14">
      <c r="B34" s="352" t="s">
        <v>135</v>
      </c>
      <c r="C34" s="361"/>
      <c r="D34" s="362"/>
      <c r="E34" s="366"/>
      <c r="F34" s="367"/>
      <c r="G34" s="367"/>
      <c r="H34" s="368"/>
      <c r="I34" s="143">
        <v>236.16</v>
      </c>
      <c r="J34" s="32"/>
      <c r="K34" s="32"/>
      <c r="L34" s="33">
        <f t="shared" si="3"/>
        <v>0</v>
      </c>
    </row>
    <row r="35" spans="2:14">
      <c r="B35" s="352" t="s">
        <v>136</v>
      </c>
      <c r="C35" s="361"/>
      <c r="D35" s="362"/>
      <c r="E35" s="366"/>
      <c r="F35" s="367"/>
      <c r="G35" s="367"/>
      <c r="H35" s="368"/>
      <c r="I35" s="143">
        <v>236.16</v>
      </c>
      <c r="J35" s="32"/>
      <c r="K35" s="32"/>
      <c r="L35" s="33">
        <f t="shared" si="3"/>
        <v>0</v>
      </c>
    </row>
    <row r="36" spans="2:14">
      <c r="B36" s="352" t="s">
        <v>137</v>
      </c>
      <c r="C36" s="361"/>
      <c r="D36" s="362"/>
      <c r="E36" s="366"/>
      <c r="F36" s="367"/>
      <c r="G36" s="367"/>
      <c r="H36" s="368"/>
      <c r="I36" s="143">
        <v>236.16</v>
      </c>
      <c r="J36" s="32"/>
      <c r="K36" s="32"/>
      <c r="L36" s="33">
        <f t="shared" si="3"/>
        <v>0</v>
      </c>
    </row>
    <row r="37" spans="2:14">
      <c r="B37" s="352" t="s">
        <v>138</v>
      </c>
      <c r="C37" s="361"/>
      <c r="D37" s="362"/>
      <c r="E37" s="366"/>
      <c r="F37" s="367"/>
      <c r="G37" s="367"/>
      <c r="H37" s="368"/>
      <c r="I37" s="143">
        <v>236.16</v>
      </c>
      <c r="J37" s="32"/>
      <c r="K37" s="32"/>
      <c r="L37" s="33">
        <f t="shared" si="3"/>
        <v>0</v>
      </c>
    </row>
    <row r="38" spans="2:14">
      <c r="B38" s="352" t="s">
        <v>139</v>
      </c>
      <c r="C38" s="361"/>
      <c r="D38" s="362"/>
      <c r="E38" s="366"/>
      <c r="F38" s="367"/>
      <c r="G38" s="367"/>
      <c r="H38" s="368"/>
      <c r="I38" s="143">
        <v>236.16</v>
      </c>
      <c r="J38" s="32"/>
      <c r="K38" s="32"/>
      <c r="L38" s="33">
        <f t="shared" si="3"/>
        <v>0</v>
      </c>
    </row>
    <row r="39" spans="2:14">
      <c r="B39" s="352" t="s">
        <v>140</v>
      </c>
      <c r="C39" s="361"/>
      <c r="D39" s="362"/>
      <c r="E39" s="366"/>
      <c r="F39" s="367"/>
      <c r="G39" s="367"/>
      <c r="H39" s="368"/>
      <c r="I39" s="143">
        <v>236.16</v>
      </c>
      <c r="J39" s="32"/>
      <c r="K39" s="32"/>
      <c r="L39" s="33">
        <f t="shared" si="3"/>
        <v>0</v>
      </c>
    </row>
    <row r="40" spans="2:14">
      <c r="B40" s="352" t="s">
        <v>141</v>
      </c>
      <c r="C40" s="361"/>
      <c r="D40" s="362"/>
      <c r="E40" s="366"/>
      <c r="F40" s="367"/>
      <c r="G40" s="367"/>
      <c r="H40" s="368"/>
      <c r="I40" s="143">
        <v>236.16</v>
      </c>
      <c r="J40" s="32"/>
      <c r="K40" s="32"/>
      <c r="L40" s="33">
        <f t="shared" si="3"/>
        <v>0</v>
      </c>
    </row>
    <row r="41" spans="2:14">
      <c r="B41" s="352" t="s">
        <v>142</v>
      </c>
      <c r="C41" s="361"/>
      <c r="D41" s="362"/>
      <c r="E41" s="369"/>
      <c r="F41" s="370"/>
      <c r="G41" s="370"/>
      <c r="H41" s="371"/>
      <c r="I41" s="143">
        <v>236.16</v>
      </c>
      <c r="J41" s="32"/>
      <c r="K41" s="32"/>
      <c r="L41" s="33">
        <f t="shared" si="3"/>
        <v>0</v>
      </c>
    </row>
    <row r="42" spans="2:14">
      <c r="B42" s="352" t="s">
        <v>143</v>
      </c>
      <c r="C42" s="361"/>
      <c r="D42" s="362"/>
      <c r="E42" s="363"/>
      <c r="F42" s="364"/>
      <c r="G42" s="364"/>
      <c r="H42" s="365"/>
      <c r="I42" s="143">
        <v>272.76479999999998</v>
      </c>
      <c r="J42" s="32"/>
      <c r="K42" s="32"/>
      <c r="L42" s="33">
        <f t="shared" si="3"/>
        <v>0</v>
      </c>
    </row>
    <row r="43" spans="2:14">
      <c r="B43" s="352" t="s">
        <v>144</v>
      </c>
      <c r="C43" s="361"/>
      <c r="D43" s="362"/>
      <c r="E43" s="366"/>
      <c r="F43" s="367"/>
      <c r="G43" s="367"/>
      <c r="H43" s="368"/>
      <c r="I43" s="143">
        <v>382.97280000000001</v>
      </c>
      <c r="J43" s="32"/>
      <c r="K43" s="32"/>
      <c r="L43" s="33">
        <f t="shared" si="3"/>
        <v>0</v>
      </c>
      <c r="N43" s="137"/>
    </row>
    <row r="44" spans="2:14">
      <c r="B44" s="352" t="s">
        <v>145</v>
      </c>
      <c r="C44" s="361"/>
      <c r="D44" s="362"/>
      <c r="E44" s="366"/>
      <c r="F44" s="367"/>
      <c r="G44" s="367"/>
      <c r="H44" s="368"/>
      <c r="I44" s="143">
        <v>263.1216</v>
      </c>
      <c r="J44" s="32"/>
      <c r="K44" s="32"/>
      <c r="L44" s="33">
        <f t="shared" si="3"/>
        <v>0</v>
      </c>
      <c r="N44" s="137"/>
    </row>
    <row r="45" spans="2:14">
      <c r="B45" s="352" t="s">
        <v>146</v>
      </c>
      <c r="C45" s="361"/>
      <c r="D45" s="362"/>
      <c r="E45" s="366"/>
      <c r="F45" s="367"/>
      <c r="G45" s="367"/>
      <c r="H45" s="368"/>
      <c r="I45" s="143">
        <v>272.76479999999998</v>
      </c>
      <c r="J45" s="32"/>
      <c r="K45" s="32"/>
      <c r="L45" s="33">
        <f t="shared" si="3"/>
        <v>0</v>
      </c>
      <c r="N45" s="137"/>
    </row>
    <row r="46" spans="2:14">
      <c r="B46" s="352" t="s">
        <v>147</v>
      </c>
      <c r="C46" s="361"/>
      <c r="D46" s="362"/>
      <c r="E46" s="366"/>
      <c r="F46" s="367"/>
      <c r="G46" s="367"/>
      <c r="H46" s="368"/>
      <c r="I46" s="143">
        <v>362</v>
      </c>
      <c r="J46" s="32"/>
      <c r="K46" s="32"/>
      <c r="L46" s="33">
        <f t="shared" si="3"/>
        <v>0</v>
      </c>
      <c r="N46" s="137"/>
    </row>
    <row r="47" spans="2:14">
      <c r="B47" s="352" t="s">
        <v>148</v>
      </c>
      <c r="C47" s="361"/>
      <c r="D47" s="362"/>
      <c r="E47" s="366"/>
      <c r="F47" s="367"/>
      <c r="G47" s="367"/>
      <c r="H47" s="368"/>
      <c r="I47" s="143">
        <v>258.98880000000003</v>
      </c>
      <c r="J47" s="32"/>
      <c r="K47" s="32"/>
      <c r="L47" s="33">
        <f t="shared" si="3"/>
        <v>0</v>
      </c>
      <c r="N47" s="137"/>
    </row>
    <row r="48" spans="2:14">
      <c r="B48" s="352" t="s">
        <v>149</v>
      </c>
      <c r="C48" s="361"/>
      <c r="D48" s="362"/>
      <c r="E48" s="366"/>
      <c r="F48" s="367"/>
      <c r="G48" s="367"/>
      <c r="H48" s="368"/>
      <c r="I48" s="143">
        <v>308.58240000000001</v>
      </c>
      <c r="J48" s="32"/>
      <c r="K48" s="32"/>
      <c r="L48" s="33">
        <f t="shared" si="3"/>
        <v>0</v>
      </c>
      <c r="N48" s="137"/>
    </row>
    <row r="49" spans="2:14">
      <c r="B49" s="352" t="s">
        <v>150</v>
      </c>
      <c r="C49" s="361"/>
      <c r="D49" s="362"/>
      <c r="E49" s="366"/>
      <c r="F49" s="367"/>
      <c r="G49" s="367"/>
      <c r="H49" s="368"/>
      <c r="I49" s="143">
        <v>304.44960000000003</v>
      </c>
      <c r="J49" s="32"/>
      <c r="K49" s="32"/>
      <c r="L49" s="33">
        <f t="shared" si="3"/>
        <v>0</v>
      </c>
      <c r="N49" s="137"/>
    </row>
    <row r="50" spans="2:14">
      <c r="B50" s="352" t="s">
        <v>151</v>
      </c>
      <c r="C50" s="361"/>
      <c r="D50" s="362"/>
      <c r="E50" s="369"/>
      <c r="F50" s="370"/>
      <c r="G50" s="370"/>
      <c r="H50" s="371"/>
      <c r="I50" s="143">
        <v>383.76</v>
      </c>
      <c r="J50" s="32"/>
      <c r="K50" s="32"/>
      <c r="L50" s="33">
        <f t="shared" si="3"/>
        <v>0</v>
      </c>
      <c r="N50" s="137"/>
    </row>
    <row r="51" spans="2:14">
      <c r="I51" s="31"/>
      <c r="J51" s="32">
        <f>J30+J31+J32+J33+J34+J35+J36+J37+J38+J39+J40+J41+J42+J43+J44+J45+J46+J47+J48+J49+J50</f>
        <v>0</v>
      </c>
      <c r="K51" s="32">
        <f>K30+K31+K32+K33+K34+K35+K36+K37+K38+K39+K41+K40+K42+K43+K44+K45+K46+K47+K48+K49+K50</f>
        <v>0</v>
      </c>
      <c r="L51" s="33">
        <f>SUM(L30:L50)</f>
        <v>0</v>
      </c>
    </row>
    <row r="52" spans="2:14">
      <c r="I52" s="31"/>
      <c r="J52" s="34" t="s">
        <v>94</v>
      </c>
      <c r="K52" s="32">
        <f>J51+K51</f>
        <v>0</v>
      </c>
      <c r="L52" s="31"/>
    </row>
    <row r="55" spans="2:14">
      <c r="B55" s="358" t="s">
        <v>121</v>
      </c>
      <c r="C55" s="385"/>
      <c r="D55" s="386"/>
      <c r="E55" s="358" t="s">
        <v>123</v>
      </c>
      <c r="F55" s="353"/>
      <c r="G55" s="353"/>
      <c r="H55" s="336"/>
      <c r="I55" s="358" t="s">
        <v>124</v>
      </c>
      <c r="J55" s="336"/>
      <c r="K55" s="52" t="s">
        <v>71</v>
      </c>
      <c r="L55" s="16" t="s">
        <v>79</v>
      </c>
    </row>
    <row r="56" spans="2:14" ht="112.9" customHeight="1">
      <c r="B56" s="382" t="s">
        <v>126</v>
      </c>
      <c r="C56" s="383"/>
      <c r="D56" s="384"/>
      <c r="E56" s="352"/>
      <c r="F56" s="353"/>
      <c r="G56" s="353"/>
      <c r="H56" s="336"/>
      <c r="I56" s="350">
        <v>80</v>
      </c>
      <c r="J56" s="336"/>
      <c r="K56" s="32"/>
      <c r="L56" s="33">
        <f>I56*K56</f>
        <v>0</v>
      </c>
    </row>
    <row r="57" spans="2:14" ht="93.6" customHeight="1">
      <c r="B57" s="382" t="s">
        <v>446</v>
      </c>
      <c r="C57" s="383"/>
      <c r="D57" s="384"/>
      <c r="E57" s="352"/>
      <c r="F57" s="353"/>
      <c r="G57" s="353"/>
      <c r="H57" s="336"/>
      <c r="I57" s="350">
        <v>6276</v>
      </c>
      <c r="J57" s="336"/>
      <c r="K57" s="32"/>
      <c r="L57" s="33">
        <f>I57*K57</f>
        <v>0</v>
      </c>
    </row>
    <row r="58" spans="2:14">
      <c r="I58" s="30" t="s">
        <v>94</v>
      </c>
      <c r="J58" s="32"/>
      <c r="K58" s="34">
        <f>K56+K57</f>
        <v>0</v>
      </c>
      <c r="L58" s="35">
        <f>L56+L57</f>
        <v>0</v>
      </c>
    </row>
    <row r="61" spans="2:14" ht="18.75">
      <c r="B61" s="338" t="s">
        <v>121</v>
      </c>
      <c r="C61" s="339"/>
      <c r="D61" s="340"/>
      <c r="E61" s="338" t="s">
        <v>123</v>
      </c>
      <c r="F61" s="339"/>
      <c r="G61" s="339"/>
      <c r="H61" s="340"/>
      <c r="I61" s="338" t="s">
        <v>204</v>
      </c>
      <c r="J61" s="340"/>
      <c r="K61" s="110" t="s">
        <v>71</v>
      </c>
      <c r="L61" s="116" t="s">
        <v>79</v>
      </c>
    </row>
    <row r="62" spans="2:14" ht="76.900000000000006" customHeight="1">
      <c r="B62" s="346" t="s">
        <v>206</v>
      </c>
      <c r="C62" s="346"/>
      <c r="D62" s="346"/>
      <c r="E62" s="352"/>
      <c r="F62" s="353"/>
      <c r="G62" s="353"/>
      <c r="H62" s="336"/>
      <c r="I62" s="350">
        <v>1100</v>
      </c>
      <c r="J62" s="336"/>
      <c r="K62" s="32"/>
      <c r="L62" s="33">
        <f>I62*K62</f>
        <v>0</v>
      </c>
    </row>
    <row r="63" spans="2:14" ht="76.900000000000006" customHeight="1">
      <c r="B63" s="347"/>
      <c r="C63" s="347"/>
      <c r="D63" s="347"/>
      <c r="E63" s="352"/>
      <c r="F63" s="353"/>
      <c r="G63" s="353"/>
      <c r="H63" s="336"/>
      <c r="I63" s="350">
        <v>1100</v>
      </c>
      <c r="J63" s="336"/>
      <c r="K63" s="32"/>
      <c r="L63" s="33">
        <f>I63*K63</f>
        <v>0</v>
      </c>
    </row>
    <row r="64" spans="2:14" ht="73.900000000000006" customHeight="1">
      <c r="B64" s="347"/>
      <c r="C64" s="347"/>
      <c r="D64" s="347"/>
      <c r="E64" s="352"/>
      <c r="F64" s="353"/>
      <c r="G64" s="353"/>
      <c r="H64" s="336"/>
      <c r="I64" s="350">
        <v>1000</v>
      </c>
      <c r="J64" s="336"/>
      <c r="K64" s="32"/>
      <c r="L64" s="33">
        <f>I64*K64</f>
        <v>0</v>
      </c>
    </row>
    <row r="65" spans="2:12" ht="78.75" customHeight="1">
      <c r="B65" s="348"/>
      <c r="C65" s="348"/>
      <c r="D65" s="348"/>
      <c r="E65" s="349"/>
      <c r="F65" s="349"/>
      <c r="G65" s="349"/>
      <c r="H65" s="349"/>
      <c r="I65" s="350">
        <v>1100</v>
      </c>
      <c r="J65" s="351"/>
      <c r="K65" s="32"/>
      <c r="L65" s="33">
        <f>I65*K65</f>
        <v>0</v>
      </c>
    </row>
    <row r="66" spans="2:12" ht="18.75">
      <c r="B66" s="359" t="s">
        <v>205</v>
      </c>
      <c r="C66" s="359"/>
      <c r="D66" s="359"/>
      <c r="E66" s="359"/>
      <c r="F66" s="359"/>
      <c r="G66" s="359"/>
      <c r="H66" s="359"/>
      <c r="I66" s="359"/>
      <c r="J66" s="360"/>
      <c r="K66" s="34">
        <f>K62+K63+K64</f>
        <v>0</v>
      </c>
      <c r="L66" s="35">
        <f>L62+L63+L64</f>
        <v>0</v>
      </c>
    </row>
  </sheetData>
  <mergeCells count="92">
    <mergeCell ref="I64:J64"/>
    <mergeCell ref="B23:D23"/>
    <mergeCell ref="B35:D35"/>
    <mergeCell ref="B24:D24"/>
    <mergeCell ref="E24:H24"/>
    <mergeCell ref="I24:J24"/>
    <mergeCell ref="E64:H64"/>
    <mergeCell ref="E23:H23"/>
    <mergeCell ref="I23:J23"/>
    <mergeCell ref="B40:D40"/>
    <mergeCell ref="B41:D41"/>
    <mergeCell ref="B29:D29"/>
    <mergeCell ref="B57:D57"/>
    <mergeCell ref="B55:D55"/>
    <mergeCell ref="B56:D56"/>
    <mergeCell ref="B47:D47"/>
    <mergeCell ref="E14:H14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I56:J56"/>
    <mergeCell ref="B20:D20"/>
    <mergeCell ref="E20:H20"/>
    <mergeCell ref="B30:D30"/>
    <mergeCell ref="B31:D31"/>
    <mergeCell ref="E22:H22"/>
    <mergeCell ref="B21:D21"/>
    <mergeCell ref="E21:H21"/>
    <mergeCell ref="B22:D22"/>
    <mergeCell ref="E29:H29"/>
    <mergeCell ref="E30:H41"/>
    <mergeCell ref="B32:D32"/>
    <mergeCell ref="B33:D33"/>
    <mergeCell ref="B37:D37"/>
    <mergeCell ref="B38:D38"/>
    <mergeCell ref="B39:D39"/>
    <mergeCell ref="E57:H57"/>
    <mergeCell ref="B66:J66"/>
    <mergeCell ref="B48:D48"/>
    <mergeCell ref="B34:D34"/>
    <mergeCell ref="B36:D36"/>
    <mergeCell ref="B49:D49"/>
    <mergeCell ref="B50:D50"/>
    <mergeCell ref="E42:H50"/>
    <mergeCell ref="B42:D42"/>
    <mergeCell ref="B43:D43"/>
    <mergeCell ref="B44:D44"/>
    <mergeCell ref="B45:D45"/>
    <mergeCell ref="B46:D46"/>
    <mergeCell ref="E63:H63"/>
    <mergeCell ref="E61:H61"/>
    <mergeCell ref="I55:J55"/>
    <mergeCell ref="E13:H13"/>
    <mergeCell ref="I14:J14"/>
    <mergeCell ref="I15:J15"/>
    <mergeCell ref="I63:J63"/>
    <mergeCell ref="I18:J18"/>
    <mergeCell ref="I61:J61"/>
    <mergeCell ref="I21:J21"/>
    <mergeCell ref="I16:J16"/>
    <mergeCell ref="I22:J22"/>
    <mergeCell ref="I19:J19"/>
    <mergeCell ref="I20:J20"/>
    <mergeCell ref="I17:J17"/>
    <mergeCell ref="I57:J57"/>
    <mergeCell ref="B28:L28"/>
    <mergeCell ref="E55:H55"/>
    <mergeCell ref="E56:H56"/>
    <mergeCell ref="B7:L7"/>
    <mergeCell ref="B10:L10"/>
    <mergeCell ref="B62:D65"/>
    <mergeCell ref="E65:H65"/>
    <mergeCell ref="I65:J65"/>
    <mergeCell ref="E62:H62"/>
    <mergeCell ref="I62:J62"/>
    <mergeCell ref="B11:D11"/>
    <mergeCell ref="E11:H11"/>
    <mergeCell ref="I11:J11"/>
    <mergeCell ref="B61:D61"/>
    <mergeCell ref="B12:D12"/>
    <mergeCell ref="E12:H12"/>
    <mergeCell ref="I12:J12"/>
    <mergeCell ref="I13:J13"/>
    <mergeCell ref="B13:D13"/>
  </mergeCells>
  <phoneticPr fontId="0" type="noConversion"/>
  <hyperlinks>
    <hyperlink ref="J1" r:id="rId1" xr:uid="{00000000-0004-0000-0500-000000000000}"/>
    <hyperlink ref="J5" r:id="rId2" xr:uid="{00000000-0004-0000-0500-000001000000}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C00000"/>
  </sheetPr>
  <dimension ref="A1:K97"/>
  <sheetViews>
    <sheetView zoomScaleNormal="100" workbookViewId="0">
      <selection activeCell="N21" sqref="N21"/>
    </sheetView>
  </sheetViews>
  <sheetFormatPr defaultColWidth="8.85546875" defaultRowHeight="15.75"/>
  <cols>
    <col min="1" max="1" width="3.42578125" style="37" customWidth="1"/>
    <col min="2" max="2" width="61.28515625" style="37" customWidth="1"/>
    <col min="3" max="3" width="26.7109375" style="37" customWidth="1"/>
    <col min="4" max="4" width="14.7109375" style="37" customWidth="1"/>
    <col min="5" max="5" width="13.7109375" style="37" customWidth="1"/>
    <col min="6" max="6" width="15.85546875" style="37" customWidth="1"/>
    <col min="7" max="16384" width="8.85546875" style="37"/>
  </cols>
  <sheetData>
    <row r="1" spans="1:11" s="28" customFormat="1">
      <c r="A1" s="93"/>
      <c r="B1" s="69"/>
      <c r="C1" s="70"/>
      <c r="D1" s="71" t="s">
        <v>96</v>
      </c>
      <c r="E1" s="72"/>
      <c r="F1" s="73"/>
    </row>
    <row r="2" spans="1:11" s="28" customFormat="1">
      <c r="A2" s="93"/>
      <c r="B2" s="69"/>
      <c r="C2" s="70"/>
      <c r="D2" s="74" t="s">
        <v>98</v>
      </c>
      <c r="E2" s="73"/>
      <c r="F2" s="73"/>
    </row>
    <row r="3" spans="1:11" s="28" customFormat="1" ht="14.45" customHeight="1">
      <c r="A3" s="93"/>
      <c r="B3" s="75"/>
      <c r="C3" s="70"/>
      <c r="D3" s="74" t="s">
        <v>237</v>
      </c>
      <c r="E3" s="73"/>
      <c r="F3" s="73"/>
    </row>
    <row r="4" spans="1:11" s="28" customFormat="1" ht="12" customHeight="1">
      <c r="A4" s="93"/>
      <c r="B4" s="75" t="s">
        <v>97</v>
      </c>
      <c r="C4" s="70"/>
      <c r="D4" s="73" t="s">
        <v>99</v>
      </c>
      <c r="E4" s="73"/>
      <c r="F4" s="73"/>
    </row>
    <row r="5" spans="1:11" s="28" customFormat="1" ht="16.149999999999999" customHeight="1">
      <c r="A5" s="93"/>
      <c r="B5" s="76"/>
      <c r="C5" s="70"/>
      <c r="D5" s="115" t="s">
        <v>236</v>
      </c>
      <c r="E5" s="73"/>
      <c r="F5" s="73"/>
    </row>
    <row r="6" spans="1:11" s="28" customFormat="1" ht="18.600000000000001" customHeight="1" thickBot="1">
      <c r="A6" s="93"/>
      <c r="B6" s="69"/>
      <c r="C6" s="70"/>
      <c r="D6" s="73" t="s">
        <v>238</v>
      </c>
      <c r="E6" s="73"/>
      <c r="F6" s="73"/>
    </row>
    <row r="7" spans="1:11" s="28" customFormat="1" ht="1.1499999999999999" hidden="1" customHeight="1">
      <c r="A7" s="29"/>
      <c r="B7" s="29"/>
      <c r="C7" s="29"/>
      <c r="D7" s="29"/>
      <c r="E7" s="27"/>
      <c r="F7" s="29"/>
    </row>
    <row r="8" spans="1:11" s="28" customFormat="1" ht="12" hidden="1" customHeight="1">
      <c r="A8" s="29"/>
      <c r="B8" s="29"/>
      <c r="C8" s="29"/>
      <c r="D8" s="29"/>
      <c r="E8" s="29"/>
      <c r="F8" s="29"/>
    </row>
    <row r="9" spans="1:11" s="11" customFormat="1" ht="36" customHeight="1" thickBot="1">
      <c r="B9" s="387" t="s">
        <v>483</v>
      </c>
      <c r="C9" s="388"/>
      <c r="D9" s="388"/>
      <c r="E9" s="388"/>
      <c r="F9" s="389"/>
      <c r="G9" s="264"/>
      <c r="H9" s="264"/>
      <c r="I9" s="264"/>
      <c r="J9" s="264"/>
      <c r="K9" s="264"/>
    </row>
    <row r="10" spans="1:11" s="28" customFormat="1" ht="12" customHeight="1">
      <c r="A10" s="29"/>
      <c r="B10" s="29"/>
      <c r="C10" s="29"/>
      <c r="D10" s="29"/>
      <c r="E10" s="29"/>
      <c r="F10" s="29"/>
    </row>
    <row r="11" spans="1:11" s="28" customFormat="1">
      <c r="B11" s="396" t="s">
        <v>208</v>
      </c>
      <c r="C11" s="396"/>
      <c r="D11" s="396"/>
      <c r="E11" s="396"/>
      <c r="F11" s="396"/>
    </row>
    <row r="12" spans="1:11">
      <c r="B12" s="392" t="s">
        <v>125</v>
      </c>
      <c r="C12" s="392" t="s">
        <v>123</v>
      </c>
      <c r="D12" s="400" t="s">
        <v>128</v>
      </c>
      <c r="E12" s="401" t="s">
        <v>71</v>
      </c>
      <c r="F12" s="402"/>
    </row>
    <row r="13" spans="1:11" ht="16.5" thickBot="1">
      <c r="B13" s="393"/>
      <c r="C13" s="393"/>
      <c r="D13" s="392"/>
      <c r="E13" s="249" t="s">
        <v>44</v>
      </c>
      <c r="F13" s="144" t="s">
        <v>45</v>
      </c>
    </row>
    <row r="14" spans="1:11" ht="16.5" thickBot="1">
      <c r="B14" s="244" t="s">
        <v>170</v>
      </c>
      <c r="C14" s="250"/>
      <c r="D14" s="251"/>
      <c r="E14" s="251"/>
      <c r="F14" s="252"/>
    </row>
    <row r="15" spans="1:11">
      <c r="B15" s="391" t="s">
        <v>435</v>
      </c>
      <c r="C15" s="398"/>
      <c r="D15" s="394">
        <v>490</v>
      </c>
      <c r="E15" s="403"/>
      <c r="F15" s="394">
        <f>D15*E15</f>
        <v>0</v>
      </c>
    </row>
    <row r="16" spans="1:11">
      <c r="B16" s="391"/>
      <c r="C16" s="398"/>
      <c r="D16" s="394"/>
      <c r="E16" s="403"/>
      <c r="F16" s="391"/>
    </row>
    <row r="17" spans="2:6">
      <c r="B17" s="391"/>
      <c r="C17" s="398"/>
      <c r="D17" s="394"/>
      <c r="E17" s="403"/>
      <c r="F17" s="391"/>
    </row>
    <row r="18" spans="2:6">
      <c r="B18" s="397"/>
      <c r="C18" s="398"/>
      <c r="D18" s="395"/>
      <c r="E18" s="404"/>
      <c r="F18" s="397"/>
    </row>
    <row r="19" spans="2:6">
      <c r="B19" s="390" t="s">
        <v>434</v>
      </c>
      <c r="C19" s="398"/>
      <c r="D19" s="408">
        <v>44</v>
      </c>
      <c r="E19" s="405"/>
      <c r="F19" s="408">
        <f>D19*E19</f>
        <v>0</v>
      </c>
    </row>
    <row r="20" spans="2:6">
      <c r="B20" s="391"/>
      <c r="C20" s="398"/>
      <c r="D20" s="394"/>
      <c r="E20" s="403"/>
      <c r="F20" s="391"/>
    </row>
    <row r="21" spans="2:6">
      <c r="B21" s="391"/>
      <c r="C21" s="398"/>
      <c r="D21" s="394"/>
      <c r="E21" s="403"/>
      <c r="F21" s="391"/>
    </row>
    <row r="22" spans="2:6">
      <c r="B22" s="397"/>
      <c r="C22" s="399"/>
      <c r="D22" s="395"/>
      <c r="E22" s="404"/>
      <c r="F22" s="397"/>
    </row>
    <row r="23" spans="2:6">
      <c r="B23" s="390" t="s">
        <v>433</v>
      </c>
      <c r="C23" s="406"/>
      <c r="D23" s="408">
        <v>10</v>
      </c>
      <c r="E23" s="405"/>
      <c r="F23" s="408">
        <f>D23*E23</f>
        <v>0</v>
      </c>
    </row>
    <row r="24" spans="2:6">
      <c r="B24" s="391"/>
      <c r="C24" s="398"/>
      <c r="D24" s="394"/>
      <c r="E24" s="403"/>
      <c r="F24" s="391"/>
    </row>
    <row r="25" spans="2:6">
      <c r="B25" s="391"/>
      <c r="C25" s="398"/>
      <c r="D25" s="394"/>
      <c r="E25" s="403"/>
      <c r="F25" s="391"/>
    </row>
    <row r="26" spans="2:6" ht="56.25" customHeight="1" thickBot="1">
      <c r="B26" s="391"/>
      <c r="C26" s="398"/>
      <c r="D26" s="394"/>
      <c r="E26" s="403"/>
      <c r="F26" s="391"/>
    </row>
    <row r="27" spans="2:6" ht="16.5" hidden="1" thickBot="1">
      <c r="B27" s="244" t="s">
        <v>152</v>
      </c>
      <c r="C27" s="245"/>
      <c r="D27" s="246"/>
      <c r="E27" s="247"/>
      <c r="F27" s="248"/>
    </row>
    <row r="28" spans="2:6" hidden="1">
      <c r="B28" s="231" t="s">
        <v>429</v>
      </c>
      <c r="C28" s="409"/>
      <c r="D28" s="234">
        <v>538</v>
      </c>
      <c r="E28" s="237"/>
      <c r="F28" s="234">
        <f>D28*E28</f>
        <v>0</v>
      </c>
    </row>
    <row r="29" spans="2:6" hidden="1">
      <c r="B29" s="39"/>
      <c r="C29" s="409"/>
      <c r="D29" s="41"/>
      <c r="E29" s="50"/>
      <c r="F29" s="41">
        <f>D29*E29</f>
        <v>0</v>
      </c>
    </row>
    <row r="30" spans="2:6" hidden="1">
      <c r="B30" s="39" t="s">
        <v>430</v>
      </c>
      <c r="C30" s="410"/>
      <c r="D30" s="41">
        <v>538</v>
      </c>
      <c r="E30" s="50"/>
      <c r="F30" s="41">
        <f>D30*E30</f>
        <v>0</v>
      </c>
    </row>
    <row r="31" spans="2:6" hidden="1">
      <c r="B31" s="96" t="s">
        <v>153</v>
      </c>
      <c r="C31" s="97"/>
      <c r="D31" s="99"/>
      <c r="E31" s="100"/>
      <c r="F31" s="98"/>
    </row>
    <row r="32" spans="2:6" hidden="1">
      <c r="B32" s="101" t="s">
        <v>154</v>
      </c>
      <c r="C32" s="135"/>
      <c r="D32" s="41">
        <v>343</v>
      </c>
      <c r="E32" s="50"/>
      <c r="F32" s="41">
        <f>D32*E32</f>
        <v>0</v>
      </c>
    </row>
    <row r="33" spans="2:6" hidden="1">
      <c r="B33" s="101" t="s">
        <v>155</v>
      </c>
      <c r="C33" s="43"/>
      <c r="D33" s="41">
        <v>334</v>
      </c>
      <c r="E33" s="50"/>
      <c r="F33" s="41">
        <f t="shared" ref="F33:F54" si="0">D33*E33</f>
        <v>0</v>
      </c>
    </row>
    <row r="34" spans="2:6" hidden="1">
      <c r="B34" s="101" t="s">
        <v>156</v>
      </c>
      <c r="C34" s="43"/>
      <c r="D34" s="41">
        <v>343</v>
      </c>
      <c r="E34" s="50"/>
      <c r="F34" s="41">
        <f t="shared" si="0"/>
        <v>0</v>
      </c>
    </row>
    <row r="35" spans="2:6" hidden="1">
      <c r="B35" s="101" t="s">
        <v>157</v>
      </c>
      <c r="C35" s="43"/>
      <c r="D35" s="41">
        <v>334</v>
      </c>
      <c r="E35" s="50"/>
      <c r="F35" s="41">
        <f t="shared" si="0"/>
        <v>0</v>
      </c>
    </row>
    <row r="36" spans="2:6" hidden="1">
      <c r="B36" s="101" t="s">
        <v>158</v>
      </c>
      <c r="C36" s="43"/>
      <c r="D36" s="41">
        <v>334</v>
      </c>
      <c r="E36" s="50"/>
      <c r="F36" s="41">
        <f t="shared" si="0"/>
        <v>0</v>
      </c>
    </row>
    <row r="37" spans="2:6" hidden="1">
      <c r="B37" s="101" t="s">
        <v>159</v>
      </c>
      <c r="C37" s="43"/>
      <c r="D37" s="41">
        <v>334</v>
      </c>
      <c r="E37" s="50"/>
      <c r="F37" s="41">
        <f t="shared" si="0"/>
        <v>0</v>
      </c>
    </row>
    <row r="38" spans="2:6" hidden="1">
      <c r="B38" s="101" t="s">
        <v>160</v>
      </c>
      <c r="C38" s="43"/>
      <c r="D38" s="41">
        <v>334</v>
      </c>
      <c r="E38" s="50"/>
      <c r="F38" s="41">
        <f t="shared" si="0"/>
        <v>0</v>
      </c>
    </row>
    <row r="39" spans="2:6" hidden="1">
      <c r="B39" s="101" t="s">
        <v>161</v>
      </c>
      <c r="C39" s="43"/>
      <c r="D39" s="41">
        <v>334</v>
      </c>
      <c r="E39" s="50"/>
      <c r="F39" s="41">
        <f t="shared" si="0"/>
        <v>0</v>
      </c>
    </row>
    <row r="40" spans="2:6" hidden="1">
      <c r="B40" s="101" t="s">
        <v>162</v>
      </c>
      <c r="C40" s="43"/>
      <c r="D40" s="41">
        <v>334</v>
      </c>
      <c r="E40" s="50"/>
      <c r="F40" s="41">
        <f t="shared" si="0"/>
        <v>0</v>
      </c>
    </row>
    <row r="41" spans="2:6" hidden="1">
      <c r="B41" s="101" t="s">
        <v>163</v>
      </c>
      <c r="C41" s="43"/>
      <c r="D41" s="41">
        <v>334</v>
      </c>
      <c r="E41" s="50"/>
      <c r="F41" s="41">
        <f t="shared" si="0"/>
        <v>0</v>
      </c>
    </row>
    <row r="42" spans="2:6" hidden="1">
      <c r="B42" s="101" t="s">
        <v>164</v>
      </c>
      <c r="C42" s="43"/>
      <c r="D42" s="41">
        <v>343</v>
      </c>
      <c r="E42" s="50"/>
      <c r="F42" s="41">
        <f t="shared" si="0"/>
        <v>0</v>
      </c>
    </row>
    <row r="43" spans="2:6" hidden="1">
      <c r="B43" s="101" t="s">
        <v>216</v>
      </c>
      <c r="C43" s="43"/>
      <c r="D43" s="41">
        <v>369</v>
      </c>
      <c r="E43" s="50"/>
      <c r="F43" s="41">
        <f t="shared" si="0"/>
        <v>0</v>
      </c>
    </row>
    <row r="44" spans="2:6" hidden="1">
      <c r="B44" s="101" t="s">
        <v>217</v>
      </c>
      <c r="C44" s="43"/>
      <c r="D44" s="41">
        <v>343</v>
      </c>
      <c r="E44" s="50"/>
      <c r="F44" s="41">
        <f t="shared" si="0"/>
        <v>0</v>
      </c>
    </row>
    <row r="45" spans="2:6" hidden="1">
      <c r="B45" s="101" t="s">
        <v>218</v>
      </c>
      <c r="C45" s="43"/>
      <c r="D45" s="41">
        <v>369</v>
      </c>
      <c r="E45" s="50"/>
      <c r="F45" s="41">
        <f t="shared" si="0"/>
        <v>0</v>
      </c>
    </row>
    <row r="46" spans="2:6" hidden="1">
      <c r="B46" s="101" t="s">
        <v>228</v>
      </c>
      <c r="C46" s="43"/>
      <c r="D46" s="41">
        <v>369</v>
      </c>
      <c r="E46" s="50"/>
      <c r="F46" s="41">
        <f t="shared" si="0"/>
        <v>0</v>
      </c>
    </row>
    <row r="47" spans="2:6" hidden="1">
      <c r="B47" s="101" t="s">
        <v>229</v>
      </c>
      <c r="C47" s="43"/>
      <c r="D47" s="41">
        <v>369</v>
      </c>
      <c r="E47" s="50"/>
      <c r="F47" s="41">
        <f t="shared" si="0"/>
        <v>0</v>
      </c>
    </row>
    <row r="48" spans="2:6" hidden="1">
      <c r="B48" s="101" t="s">
        <v>230</v>
      </c>
      <c r="C48" s="43"/>
      <c r="D48" s="41">
        <v>369</v>
      </c>
      <c r="E48" s="50"/>
      <c r="F48" s="41">
        <f t="shared" si="0"/>
        <v>0</v>
      </c>
    </row>
    <row r="49" spans="2:6" hidden="1">
      <c r="B49" s="101" t="s">
        <v>231</v>
      </c>
      <c r="C49" s="43"/>
      <c r="D49" s="41">
        <v>343</v>
      </c>
      <c r="E49" s="50"/>
      <c r="F49" s="41">
        <f t="shared" si="0"/>
        <v>0</v>
      </c>
    </row>
    <row r="50" spans="2:6" hidden="1">
      <c r="B50" s="101" t="s">
        <v>232</v>
      </c>
      <c r="C50" s="43"/>
      <c r="D50" s="41">
        <v>304</v>
      </c>
      <c r="E50" s="50"/>
      <c r="F50" s="41">
        <f t="shared" si="0"/>
        <v>0</v>
      </c>
    </row>
    <row r="51" spans="2:6" hidden="1">
      <c r="B51" s="101" t="s">
        <v>233</v>
      </c>
      <c r="C51" s="43"/>
      <c r="D51" s="41">
        <v>318</v>
      </c>
      <c r="E51" s="50"/>
      <c r="F51" s="41">
        <f t="shared" si="0"/>
        <v>0</v>
      </c>
    </row>
    <row r="52" spans="2:6" hidden="1">
      <c r="B52" s="101" t="s">
        <v>234</v>
      </c>
      <c r="C52" s="43"/>
      <c r="D52" s="41">
        <v>334</v>
      </c>
      <c r="E52" s="50"/>
      <c r="F52" s="41">
        <f t="shared" si="0"/>
        <v>0</v>
      </c>
    </row>
    <row r="53" spans="2:6" hidden="1">
      <c r="B53" s="101" t="s">
        <v>235</v>
      </c>
      <c r="C53" s="43"/>
      <c r="D53" s="41">
        <v>304</v>
      </c>
      <c r="E53" s="50"/>
      <c r="F53" s="41">
        <f t="shared" si="0"/>
        <v>0</v>
      </c>
    </row>
    <row r="54" spans="2:6" ht="16.5" hidden="1" thickBot="1">
      <c r="B54" s="253" t="s">
        <v>165</v>
      </c>
      <c r="C54" s="43"/>
      <c r="D54" s="232">
        <v>343</v>
      </c>
      <c r="E54" s="235"/>
      <c r="F54" s="232">
        <f t="shared" si="0"/>
        <v>0</v>
      </c>
    </row>
    <row r="55" spans="2:6" ht="24" customHeight="1" thickBot="1">
      <c r="B55" s="244" t="s">
        <v>166</v>
      </c>
      <c r="C55" s="245"/>
      <c r="D55" s="246"/>
      <c r="E55" s="247"/>
      <c r="F55" s="248"/>
    </row>
    <row r="56" spans="2:6" ht="46.9" customHeight="1">
      <c r="B56" s="231" t="s">
        <v>431</v>
      </c>
      <c r="C56" s="120"/>
      <c r="D56" s="234">
        <v>828</v>
      </c>
      <c r="E56" s="237"/>
      <c r="F56" s="234">
        <f t="shared" ref="F56:F62" si="1">D56*E56</f>
        <v>0</v>
      </c>
    </row>
    <row r="57" spans="2:6" ht="78.75" customHeight="1">
      <c r="B57" s="231" t="s">
        <v>462</v>
      </c>
      <c r="C57" s="120"/>
      <c r="D57" s="234">
        <v>720</v>
      </c>
      <c r="E57" s="237"/>
      <c r="F57" s="234">
        <f t="shared" si="1"/>
        <v>0</v>
      </c>
    </row>
    <row r="58" spans="2:6" ht="46.9" customHeight="1">
      <c r="B58" s="39" t="s">
        <v>457</v>
      </c>
      <c r="C58" s="44"/>
      <c r="D58" s="41">
        <v>355</v>
      </c>
      <c r="E58" s="50"/>
      <c r="F58" s="41">
        <f>D58*E58</f>
        <v>0</v>
      </c>
    </row>
    <row r="59" spans="2:6" ht="26.25" hidden="1" customHeight="1">
      <c r="B59" s="39" t="s">
        <v>432</v>
      </c>
      <c r="C59" s="43"/>
      <c r="D59" s="41">
        <v>1014</v>
      </c>
      <c r="E59" s="50"/>
      <c r="F59" s="41">
        <f t="shared" si="1"/>
        <v>0</v>
      </c>
    </row>
    <row r="60" spans="2:6" ht="72" customHeight="1">
      <c r="B60" s="39" t="s">
        <v>459</v>
      </c>
      <c r="C60" s="44"/>
      <c r="D60" s="41">
        <v>1098</v>
      </c>
      <c r="E60" s="50"/>
      <c r="F60" s="41">
        <f t="shared" si="1"/>
        <v>0</v>
      </c>
    </row>
    <row r="61" spans="2:6" ht="99" customHeight="1" thickBot="1">
      <c r="B61" s="39" t="s">
        <v>458</v>
      </c>
      <c r="C61" s="120"/>
      <c r="D61" s="41">
        <v>1098</v>
      </c>
      <c r="E61" s="50"/>
      <c r="F61" s="41">
        <f t="shared" si="1"/>
        <v>0</v>
      </c>
    </row>
    <row r="62" spans="2:6" ht="53.45" hidden="1" customHeight="1" thickBot="1">
      <c r="B62" s="229" t="s">
        <v>436</v>
      </c>
      <c r="C62" s="135"/>
      <c r="D62" s="232">
        <v>700</v>
      </c>
      <c r="E62" s="235"/>
      <c r="F62" s="232">
        <f t="shared" si="1"/>
        <v>0</v>
      </c>
    </row>
    <row r="63" spans="2:6" ht="33" customHeight="1" thickBot="1">
      <c r="B63" s="244" t="s">
        <v>167</v>
      </c>
      <c r="C63" s="245"/>
      <c r="D63" s="246"/>
      <c r="E63" s="247"/>
      <c r="F63" s="248"/>
    </row>
    <row r="64" spans="2:6" ht="97.5" customHeight="1">
      <c r="B64" s="231" t="s">
        <v>461</v>
      </c>
      <c r="C64" s="254"/>
      <c r="D64" s="234">
        <v>1700</v>
      </c>
      <c r="E64" s="237"/>
      <c r="F64" s="234">
        <f>D64*E64</f>
        <v>0</v>
      </c>
    </row>
    <row r="65" spans="2:6" ht="56.25" customHeight="1">
      <c r="B65" s="118" t="s">
        <v>438</v>
      </c>
      <c r="C65" s="153"/>
      <c r="D65" s="119">
        <v>406</v>
      </c>
      <c r="E65" s="50"/>
      <c r="F65" s="41">
        <f>D65*E65</f>
        <v>0</v>
      </c>
    </row>
    <row r="66" spans="2:6" ht="102" hidden="1" customHeight="1">
      <c r="B66" s="39" t="s">
        <v>460</v>
      </c>
      <c r="C66" s="117"/>
      <c r="D66" s="41">
        <v>1570</v>
      </c>
      <c r="E66" s="50"/>
      <c r="F66" s="41">
        <f>D66*E66</f>
        <v>0</v>
      </c>
    </row>
    <row r="67" spans="2:6" ht="84" customHeight="1" thickBot="1">
      <c r="B67" s="229" t="s">
        <v>439</v>
      </c>
      <c r="C67" s="242"/>
      <c r="D67" s="232">
        <v>630</v>
      </c>
      <c r="E67" s="235"/>
      <c r="F67" s="232">
        <f>D67*E67</f>
        <v>0</v>
      </c>
    </row>
    <row r="68" spans="2:6" ht="33.75" customHeight="1" thickBot="1">
      <c r="B68" s="244" t="s">
        <v>168</v>
      </c>
      <c r="C68" s="245"/>
      <c r="D68" s="246"/>
      <c r="E68" s="247"/>
      <c r="F68" s="248"/>
    </row>
    <row r="69" spans="2:6" ht="27.75" customHeight="1">
      <c r="B69" s="231" t="s">
        <v>424</v>
      </c>
      <c r="C69" s="410"/>
      <c r="D69" s="243">
        <v>77</v>
      </c>
      <c r="E69" s="237"/>
      <c r="F69" s="234">
        <f>D69*E69</f>
        <v>0</v>
      </c>
    </row>
    <row r="70" spans="2:6" ht="28.5" customHeight="1">
      <c r="B70" s="101" t="s">
        <v>425</v>
      </c>
      <c r="C70" s="411"/>
      <c r="D70" s="119">
        <v>64</v>
      </c>
      <c r="E70" s="50"/>
      <c r="F70" s="41">
        <f>D70*E70</f>
        <v>0</v>
      </c>
    </row>
    <row r="71" spans="2:6" ht="31.5" customHeight="1">
      <c r="B71" s="39" t="s">
        <v>476</v>
      </c>
      <c r="C71" s="411"/>
      <c r="D71" s="119">
        <v>108</v>
      </c>
      <c r="E71" s="50"/>
      <c r="F71" s="41">
        <f t="shared" ref="F71:F82" si="2">D71*E71</f>
        <v>0</v>
      </c>
    </row>
    <row r="72" spans="2:6" ht="31.5" customHeight="1">
      <c r="B72" s="39" t="s">
        <v>477</v>
      </c>
      <c r="C72" s="411"/>
      <c r="D72" s="119">
        <v>70</v>
      </c>
      <c r="E72" s="50"/>
      <c r="F72" s="41">
        <f>D72*E72</f>
        <v>0</v>
      </c>
    </row>
    <row r="73" spans="2:6" ht="68.25" customHeight="1">
      <c r="B73" s="240" t="s">
        <v>426</v>
      </c>
      <c r="C73" s="239"/>
      <c r="D73" s="41">
        <v>150</v>
      </c>
      <c r="E73" s="50"/>
      <c r="F73" s="41">
        <f t="shared" si="2"/>
        <v>0</v>
      </c>
    </row>
    <row r="74" spans="2:6" ht="77.25" customHeight="1">
      <c r="B74" s="241" t="s">
        <v>427</v>
      </c>
      <c r="C74" s="145"/>
      <c r="D74" s="41">
        <v>190</v>
      </c>
      <c r="E74" s="50"/>
      <c r="F74" s="41">
        <f t="shared" si="2"/>
        <v>0</v>
      </c>
    </row>
    <row r="75" spans="2:6" ht="75.75" customHeight="1">
      <c r="B75" s="241" t="s">
        <v>428</v>
      </c>
      <c r="C75" s="145"/>
      <c r="D75" s="41">
        <v>188</v>
      </c>
      <c r="E75" s="50"/>
      <c r="F75" s="41">
        <f t="shared" si="2"/>
        <v>0</v>
      </c>
    </row>
    <row r="76" spans="2:6" ht="47.25" customHeight="1">
      <c r="B76" s="39" t="s">
        <v>437</v>
      </c>
      <c r="C76" s="145"/>
      <c r="D76" s="41">
        <v>480</v>
      </c>
      <c r="E76" s="50"/>
      <c r="F76" s="41">
        <f t="shared" si="2"/>
        <v>0</v>
      </c>
    </row>
    <row r="77" spans="2:6" ht="113.25" customHeight="1">
      <c r="B77" s="255" t="s">
        <v>444</v>
      </c>
      <c r="C77" s="40"/>
      <c r="D77" s="41">
        <v>2300</v>
      </c>
      <c r="E77" s="50"/>
      <c r="F77" s="41">
        <f t="shared" si="2"/>
        <v>0</v>
      </c>
    </row>
    <row r="78" spans="2:6" ht="27.75" customHeight="1">
      <c r="B78" s="39" t="s">
        <v>440</v>
      </c>
      <c r="C78" s="406"/>
      <c r="D78" s="41">
        <v>493</v>
      </c>
      <c r="E78" s="50"/>
      <c r="F78" s="41">
        <f t="shared" si="2"/>
        <v>0</v>
      </c>
    </row>
    <row r="79" spans="2:6" ht="25.5" customHeight="1">
      <c r="B79" s="39" t="s">
        <v>441</v>
      </c>
      <c r="C79" s="398"/>
      <c r="D79" s="41">
        <v>910</v>
      </c>
      <c r="E79" s="50"/>
      <c r="F79" s="41">
        <f t="shared" si="2"/>
        <v>0</v>
      </c>
    </row>
    <row r="80" spans="2:6" ht="30" customHeight="1">
      <c r="B80" s="39" t="s">
        <v>442</v>
      </c>
      <c r="C80" s="398"/>
      <c r="D80" s="41">
        <v>1267</v>
      </c>
      <c r="E80" s="50"/>
      <c r="F80" s="41">
        <f t="shared" si="2"/>
        <v>0</v>
      </c>
    </row>
    <row r="81" spans="2:6" ht="32.25" customHeight="1">
      <c r="B81" s="39" t="s">
        <v>443</v>
      </c>
      <c r="C81" s="399"/>
      <c r="D81" s="41">
        <v>1500</v>
      </c>
      <c r="E81" s="50"/>
      <c r="F81" s="41">
        <f t="shared" si="2"/>
        <v>0</v>
      </c>
    </row>
    <row r="82" spans="2:6" ht="84" customHeight="1">
      <c r="B82" s="255" t="s">
        <v>445</v>
      </c>
      <c r="C82" s="145"/>
      <c r="D82" s="41">
        <v>375</v>
      </c>
      <c r="E82" s="50"/>
      <c r="F82" s="41">
        <f t="shared" si="2"/>
        <v>0</v>
      </c>
    </row>
    <row r="83" spans="2:6" ht="85.15" customHeight="1">
      <c r="B83" s="39" t="s">
        <v>447</v>
      </c>
      <c r="C83" s="145"/>
      <c r="D83" s="41">
        <v>413</v>
      </c>
      <c r="E83" s="50"/>
      <c r="F83" s="41">
        <f>D83*E83</f>
        <v>0</v>
      </c>
    </row>
    <row r="84" spans="2:6" ht="63.75" customHeight="1">
      <c r="B84" s="39" t="s">
        <v>448</v>
      </c>
      <c r="C84" s="412"/>
      <c r="D84" s="41">
        <v>950</v>
      </c>
      <c r="E84" s="50"/>
      <c r="F84" s="41">
        <f>D84*E84</f>
        <v>0</v>
      </c>
    </row>
    <row r="85" spans="2:6" ht="61.5" customHeight="1" thickBot="1">
      <c r="B85" s="229" t="s">
        <v>449</v>
      </c>
      <c r="C85" s="409"/>
      <c r="D85" s="232">
        <v>1100</v>
      </c>
      <c r="E85" s="235"/>
      <c r="F85" s="232">
        <f>D85*E85</f>
        <v>0</v>
      </c>
    </row>
    <row r="86" spans="2:6" ht="33" customHeight="1" thickBot="1">
      <c r="B86" s="244" t="s">
        <v>415</v>
      </c>
      <c r="C86" s="245"/>
      <c r="D86" s="246"/>
      <c r="E86" s="247"/>
      <c r="F86" s="248"/>
    </row>
    <row r="87" spans="2:6" ht="42" customHeight="1" thickBot="1">
      <c r="B87" s="230" t="s">
        <v>450</v>
      </c>
      <c r="C87" s="238"/>
      <c r="D87" s="233">
        <v>250</v>
      </c>
      <c r="E87" s="236"/>
      <c r="F87" s="233">
        <f>D87*E87</f>
        <v>0</v>
      </c>
    </row>
    <row r="88" spans="2:6" ht="33" customHeight="1" thickBot="1">
      <c r="B88" s="244" t="s">
        <v>169</v>
      </c>
      <c r="C88" s="245"/>
      <c r="D88" s="246"/>
      <c r="E88" s="247"/>
      <c r="F88" s="248"/>
    </row>
    <row r="89" spans="2:6" ht="31.15" customHeight="1">
      <c r="B89" s="231" t="s">
        <v>455</v>
      </c>
      <c r="C89" s="407"/>
      <c r="D89" s="234">
        <v>7</v>
      </c>
      <c r="E89" s="237"/>
      <c r="F89" s="234">
        <f>E89*D89</f>
        <v>0</v>
      </c>
    </row>
    <row r="90" spans="2:6" ht="31.15" customHeight="1" thickBot="1">
      <c r="B90" s="229" t="s">
        <v>456</v>
      </c>
      <c r="C90" s="407"/>
      <c r="D90" s="232">
        <v>7</v>
      </c>
      <c r="E90" s="235"/>
      <c r="F90" s="232">
        <f>E90*D90</f>
        <v>0</v>
      </c>
    </row>
    <row r="91" spans="2:6" ht="34.5" customHeight="1" thickBot="1">
      <c r="B91" s="244" t="s">
        <v>174</v>
      </c>
      <c r="C91" s="245"/>
      <c r="D91" s="246"/>
      <c r="E91" s="247"/>
      <c r="F91" s="248"/>
    </row>
    <row r="92" spans="2:6" ht="31.15" customHeight="1">
      <c r="B92" s="231" t="s">
        <v>454</v>
      </c>
      <c r="C92" s="49"/>
      <c r="D92" s="234">
        <v>8</v>
      </c>
      <c r="E92" s="237"/>
      <c r="F92" s="234">
        <f>E92*D92</f>
        <v>0</v>
      </c>
    </row>
    <row r="93" spans="2:6" ht="52.5" customHeight="1">
      <c r="B93" s="39" t="s">
        <v>453</v>
      </c>
      <c r="C93" s="226"/>
      <c r="D93" s="41">
        <v>13</v>
      </c>
      <c r="E93" s="50"/>
      <c r="F93" s="41">
        <f t="shared" ref="F93:F95" si="3">E93*D93</f>
        <v>0</v>
      </c>
    </row>
    <row r="94" spans="2:6" ht="31.15" customHeight="1">
      <c r="B94" s="39" t="s">
        <v>451</v>
      </c>
      <c r="C94" s="226"/>
      <c r="D94" s="41">
        <v>4</v>
      </c>
      <c r="E94" s="50"/>
      <c r="F94" s="41">
        <f t="shared" si="3"/>
        <v>0</v>
      </c>
    </row>
    <row r="95" spans="2:6" ht="31.15" customHeight="1">
      <c r="B95" s="39" t="s">
        <v>452</v>
      </c>
      <c r="C95" s="49"/>
      <c r="D95" s="41">
        <v>2</v>
      </c>
      <c r="E95" s="50"/>
      <c r="F95" s="41">
        <f t="shared" si="3"/>
        <v>0</v>
      </c>
    </row>
    <row r="96" spans="2:6" ht="117" customHeight="1">
      <c r="B96" s="255" t="s">
        <v>466</v>
      </c>
      <c r="C96" s="49"/>
      <c r="D96" s="41">
        <v>600</v>
      </c>
      <c r="E96" s="50"/>
      <c r="F96" s="41">
        <f t="shared" ref="F96" si="4">E96*D96</f>
        <v>0</v>
      </c>
    </row>
    <row r="97" spans="4:6">
      <c r="D97" s="38" t="s">
        <v>171</v>
      </c>
      <c r="E97" s="51">
        <f>SUM(E16:E95)</f>
        <v>0</v>
      </c>
      <c r="F97" s="42">
        <f>SUM(F16:F95)</f>
        <v>0</v>
      </c>
    </row>
  </sheetData>
  <mergeCells count="26">
    <mergeCell ref="C78:C81"/>
    <mergeCell ref="C89:C90"/>
    <mergeCell ref="F19:F22"/>
    <mergeCell ref="E23:E26"/>
    <mergeCell ref="F23:F26"/>
    <mergeCell ref="C28:C30"/>
    <mergeCell ref="C23:C26"/>
    <mergeCell ref="C71:C72"/>
    <mergeCell ref="C69:C70"/>
    <mergeCell ref="D19:D22"/>
    <mergeCell ref="D23:D26"/>
    <mergeCell ref="C84:C85"/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</mergeCells>
  <phoneticPr fontId="0" type="noConversion"/>
  <hyperlinks>
    <hyperlink ref="D1" r:id="rId1" xr:uid="{00000000-0004-0000-0600-000000000000}"/>
    <hyperlink ref="D5" r:id="rId2" xr:uid="{00000000-0004-0000-0600-000001000000}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73E3-EE41-4E9D-99C1-212703D1AB75}">
  <dimension ref="B2:B34"/>
  <sheetViews>
    <sheetView workbookViewId="0">
      <selection activeCell="R28" sqref="R28"/>
    </sheetView>
  </sheetViews>
  <sheetFormatPr defaultRowHeight="15"/>
  <sheetData>
    <row r="2" spans="2:2" ht="15.75">
      <c r="B2" s="223" t="s">
        <v>367</v>
      </c>
    </row>
    <row r="3" spans="2:2">
      <c r="B3" s="224" t="s">
        <v>398</v>
      </c>
    </row>
    <row r="4" spans="2:2">
      <c r="B4" s="224" t="s">
        <v>389</v>
      </c>
    </row>
    <row r="5" spans="2:2">
      <c r="B5" s="224" t="s">
        <v>390</v>
      </c>
    </row>
    <row r="6" spans="2:2">
      <c r="B6" s="224" t="s">
        <v>386</v>
      </c>
    </row>
    <row r="7" spans="2:2">
      <c r="B7" s="224" t="s">
        <v>368</v>
      </c>
    </row>
    <row r="8" spans="2:2">
      <c r="B8" s="224" t="s">
        <v>369</v>
      </c>
    </row>
    <row r="9" spans="2:2">
      <c r="B9" s="224" t="s">
        <v>387</v>
      </c>
    </row>
    <row r="10" spans="2:2">
      <c r="B10" s="224" t="s">
        <v>370</v>
      </c>
    </row>
    <row r="11" spans="2:2">
      <c r="B11" s="224"/>
    </row>
    <row r="12" spans="2:2">
      <c r="B12" s="224" t="s">
        <v>388</v>
      </c>
    </row>
    <row r="13" spans="2:2">
      <c r="B13" s="224"/>
    </row>
    <row r="14" spans="2:2">
      <c r="B14" s="224" t="s">
        <v>371</v>
      </c>
    </row>
    <row r="15" spans="2:2">
      <c r="B15" s="224"/>
    </row>
    <row r="16" spans="2:2">
      <c r="B16" s="224" t="s">
        <v>372</v>
      </c>
    </row>
    <row r="17" spans="2:2">
      <c r="B17" s="224"/>
    </row>
    <row r="18" spans="2:2" ht="15.75">
      <c r="B18" s="225" t="s">
        <v>373</v>
      </c>
    </row>
    <row r="19" spans="2:2">
      <c r="B19" s="224" t="s">
        <v>374</v>
      </c>
    </row>
    <row r="20" spans="2:2">
      <c r="B20" s="224" t="s">
        <v>375</v>
      </c>
    </row>
    <row r="21" spans="2:2">
      <c r="B21" s="224" t="s">
        <v>376</v>
      </c>
    </row>
    <row r="22" spans="2:2">
      <c r="B22" s="224" t="s">
        <v>377</v>
      </c>
    </row>
    <row r="23" spans="2:2">
      <c r="B23" s="224" t="s">
        <v>378</v>
      </c>
    </row>
    <row r="24" spans="2:2">
      <c r="B24" s="224" t="s">
        <v>379</v>
      </c>
    </row>
    <row r="25" spans="2:2">
      <c r="B25" s="224"/>
    </row>
    <row r="26" spans="2:2" ht="15.75">
      <c r="B26" s="225" t="s">
        <v>380</v>
      </c>
    </row>
    <row r="27" spans="2:2">
      <c r="B27" s="224" t="s">
        <v>376</v>
      </c>
    </row>
    <row r="28" spans="2:2">
      <c r="B28" s="224" t="s">
        <v>381</v>
      </c>
    </row>
    <row r="29" spans="2:2">
      <c r="B29" s="224" t="s">
        <v>382</v>
      </c>
    </row>
    <row r="30" spans="2:2">
      <c r="B30" s="224" t="s">
        <v>379</v>
      </c>
    </row>
    <row r="31" spans="2:2">
      <c r="B31" s="224"/>
    </row>
    <row r="32" spans="2:2" ht="15.75">
      <c r="B32" s="223" t="s">
        <v>383</v>
      </c>
    </row>
    <row r="33" spans="2:2">
      <c r="B33" s="224" t="s">
        <v>384</v>
      </c>
    </row>
    <row r="34" spans="2:2">
      <c r="B34" s="224" t="s">
        <v>385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Admin</cp:lastModifiedBy>
  <cp:lastPrinted>2023-01-12T10:30:04Z</cp:lastPrinted>
  <dcterms:created xsi:type="dcterms:W3CDTF">2010-02-18T08:21:05Z</dcterms:created>
  <dcterms:modified xsi:type="dcterms:W3CDTF">2024-10-01T14:03:42Z</dcterms:modified>
</cp:coreProperties>
</file>