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0" yWindow="0" windowWidth="20730" windowHeight="11760" tabRatio="825" activeTab="2"/>
  </bookViews>
  <sheets>
    <sheet name="Контакты" sheetId="13" r:id="rId1"/>
    <sheet name="Категория(опт)" sheetId="3" state="hidden" r:id="rId2"/>
    <sheet name="Содержание" sheetId="8" r:id="rId3"/>
    <sheet name="СВОД Матрасы" sheetId="141" state="hidden" r:id="rId4"/>
    <sheet name="СВОД Кровати" sheetId="142" state="hidden" r:id="rId5"/>
    <sheet name="СВОД Аксессуары" sheetId="143" state="hidden" r:id="rId6"/>
    <sheet name="Moms Love" sheetId="144" r:id="rId7"/>
    <sheet name="SCANDI" sheetId="127" r:id="rId8"/>
    <sheet name="Halal" sheetId="101" r:id="rId9"/>
    <sheet name="HARMONY" sheetId="129" r:id="rId10"/>
    <sheet name="SLEEP TONIC" sheetId="131" r:id="rId11"/>
    <sheet name="COMFORT" sheetId="135" r:id="rId12"/>
    <sheet name="INFINITY" sheetId="137" r:id="rId13"/>
    <sheet name="НАМАТРАСНИКИ" sheetId="46" r:id="rId14"/>
    <sheet name="КРОВАТИ " sheetId="100" r:id="rId15"/>
    <sheet name="ТРТ_кровати,диван,МФ" sheetId="10" r:id="rId16"/>
    <sheet name="Основание Askona" sheetId="38" r:id="rId17"/>
    <sheet name="Основание с ламелями" sheetId="35" r:id="rId18"/>
    <sheet name="Малые формы" sheetId="40" r:id="rId19"/>
    <sheet name="ПОДУШКИ" sheetId="42" r:id="rId20"/>
    <sheet name="ЧЕХЛЫ,ОДЕЯЛА" sheetId="44" r:id="rId21"/>
    <sheet name="Лист1" sheetId="146" r:id="rId22"/>
  </sheets>
  <definedNames>
    <definedName name="_xlnm.Print_Titles" localSheetId="11">COMFORT!$2:$2</definedName>
    <definedName name="_xlnm.Print_Titles" localSheetId="8">Halal!$2:$2</definedName>
    <definedName name="_xlnm.Print_Titles" localSheetId="9">HARMONY!$2:$2</definedName>
    <definedName name="_xlnm.Print_Titles" localSheetId="12">INFINITY!$2:$2</definedName>
    <definedName name="_xlnm.Print_Titles" localSheetId="6">'Moms Love'!$2:$2</definedName>
    <definedName name="_xlnm.Print_Titles" localSheetId="7">SCANDI!$2:$2</definedName>
    <definedName name="_xlnm.Print_Titles" localSheetId="10">'SLEEP TONIC'!$2:$2</definedName>
    <definedName name="_xlnm.Print_Titles" localSheetId="14">'КРОВАТИ '!$3:$4</definedName>
    <definedName name="_xlnm.Print_Titles" localSheetId="13">НАМАТРАСНИКИ!$2:$2</definedName>
    <definedName name="_xlnm.Print_Titles" localSheetId="19">ПОДУШКИ!$2:$2</definedName>
    <definedName name="_xlnm.Print_Area" localSheetId="11">COMFORT!$A$1:$I$51</definedName>
    <definedName name="_xlnm.Print_Area" localSheetId="8">Halal!$A$1:$I$59</definedName>
    <definedName name="_xlnm.Print_Area" localSheetId="9">HARMONY!$A$1:$I$43</definedName>
    <definedName name="_xlnm.Print_Area" localSheetId="12">INFINITY!$A$1:$I$43</definedName>
    <definedName name="_xlnm.Print_Area" localSheetId="6">'Moms Love'!$A$1:$I$63</definedName>
    <definedName name="_xlnm.Print_Area" localSheetId="7">SCANDI!$A$1:$I$53</definedName>
    <definedName name="_xlnm.Print_Area" localSheetId="10">'SLEEP TONIC'!$A$1:$I$43</definedName>
    <definedName name="_xlnm.Print_Area" localSheetId="1">'Категория(опт)'!$A$1:$B$3</definedName>
    <definedName name="_xlnm.Print_Area" localSheetId="0">Контакты!$A$1:$D$16</definedName>
    <definedName name="_xlnm.Print_Area" localSheetId="14">'КРОВАТИ '!$A$1:$V$41</definedName>
    <definedName name="_xlnm.Print_Area" localSheetId="18">'Малые формы'!$A$1:$G$19</definedName>
    <definedName name="_xlnm.Print_Area" localSheetId="13">НАМАТРАСНИКИ!$A$1:$I$42</definedName>
    <definedName name="_xlnm.Print_Area" localSheetId="16">'Основание Askona'!$A$1:$I$20</definedName>
    <definedName name="_xlnm.Print_Area" localSheetId="17">'Основание с ламелями'!$A$1:$H$16</definedName>
    <definedName name="_xlnm.Print_Area" localSheetId="19">ПОДУШКИ!$A$1:$H$47</definedName>
    <definedName name="_xlnm.Print_Area" localSheetId="2">Содержание!$A$1:$D$21</definedName>
    <definedName name="_xlnm.Print_Area" localSheetId="15">'ТРТ_кровати,диван,МФ'!$A$1:$O$10</definedName>
    <definedName name="_xlnm.Print_Area" localSheetId="20">'ЧЕХЛЫ,ОДЕЯЛА'!$A$1:$I$81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43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3" l="1"/>
  <c r="M4" i="142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3"/>
  <c r="M4" i="141" l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10"/>
  <c r="M411"/>
  <c r="M412"/>
  <c r="M413"/>
  <c r="M414"/>
  <c r="M3"/>
  <c r="H37" i="44" l="1"/>
  <c r="G37"/>
  <c r="F37"/>
  <c r="H36"/>
  <c r="G36"/>
  <c r="F36"/>
  <c r="H35"/>
  <c r="G35"/>
  <c r="F35"/>
  <c r="H34"/>
  <c r="G34"/>
  <c r="F34"/>
  <c r="H33"/>
  <c r="G33"/>
  <c r="F33"/>
  <c r="H32"/>
  <c r="G32"/>
  <c r="F32"/>
  <c r="L205" i="143"/>
  <c r="L206"/>
  <c r="L207"/>
  <c r="L208"/>
  <c r="L209"/>
  <c r="L210"/>
  <c r="G11" i="42" l="1"/>
  <c r="F11"/>
  <c r="E11"/>
  <c r="G9"/>
  <c r="F9"/>
  <c r="E9"/>
  <c r="G8"/>
  <c r="F8"/>
  <c r="E8"/>
  <c r="L202" i="143"/>
  <c r="L203"/>
  <c r="L204"/>
  <c r="E5" i="42" l="1"/>
  <c r="F5"/>
  <c r="G5"/>
  <c r="G13" l="1"/>
  <c r="F13"/>
  <c r="E13"/>
  <c r="L4" i="143" l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3"/>
  <c r="L4" i="14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3"/>
  <c r="L4" i="14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3"/>
  <c r="B63" i="144" l="1"/>
  <c r="A63"/>
  <c r="B62"/>
  <c r="A62"/>
  <c r="G55" l="1"/>
  <c r="F55"/>
  <c r="G54"/>
  <c r="F54"/>
  <c r="G53"/>
  <c r="F53"/>
  <c r="G52"/>
  <c r="F52"/>
  <c r="G51"/>
  <c r="F51"/>
  <c r="G50"/>
  <c r="F50"/>
  <c r="G49"/>
  <c r="F49"/>
  <c r="G48"/>
  <c r="F48"/>
  <c r="G47"/>
  <c r="F47"/>
  <c r="G46"/>
  <c r="F46"/>
  <c r="G45"/>
  <c r="F45"/>
  <c r="G44"/>
  <c r="F44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A1" i="101"/>
  <c r="A1" i="129"/>
  <c r="A1" i="131"/>
  <c r="A1" i="135"/>
  <c r="A1" i="137"/>
  <c r="A1" i="100"/>
  <c r="A1" i="38"/>
  <c r="A1" i="35"/>
  <c r="A1" i="40"/>
  <c r="A1" i="42"/>
  <c r="A1" i="44"/>
  <c r="A1" i="46"/>
  <c r="A1" i="127"/>
  <c r="G36" i="46" l="1"/>
  <c r="F36"/>
  <c r="G35"/>
  <c r="F35"/>
  <c r="G34"/>
  <c r="F34"/>
  <c r="G33"/>
  <c r="F33"/>
  <c r="G32"/>
  <c r="F32"/>
  <c r="G31"/>
  <c r="F31"/>
  <c r="G30"/>
  <c r="F30"/>
  <c r="G28"/>
  <c r="F28"/>
  <c r="G27"/>
  <c r="F27"/>
  <c r="G26"/>
  <c r="F26"/>
  <c r="G25"/>
  <c r="F25"/>
  <c r="G24"/>
  <c r="F24"/>
  <c r="G23"/>
  <c r="F23"/>
  <c r="G22"/>
  <c r="F22"/>
  <c r="G20"/>
  <c r="F20"/>
  <c r="G19"/>
  <c r="F19"/>
  <c r="G18"/>
  <c r="F18"/>
  <c r="G17"/>
  <c r="F17"/>
  <c r="G16"/>
  <c r="F16"/>
  <c r="G15"/>
  <c r="F15"/>
  <c r="G14"/>
  <c r="F14"/>
  <c r="G12"/>
  <c r="F12"/>
  <c r="G11"/>
  <c r="F11"/>
  <c r="G10"/>
  <c r="F10"/>
  <c r="G9"/>
  <c r="F9"/>
  <c r="G8"/>
  <c r="F8"/>
  <c r="G7"/>
  <c r="F7"/>
  <c r="G6"/>
  <c r="F6"/>
  <c r="G76" i="44"/>
  <c r="F76"/>
  <c r="G75"/>
  <c r="F75"/>
  <c r="G74"/>
  <c r="F74"/>
  <c r="G72"/>
  <c r="F72"/>
  <c r="G71"/>
  <c r="F71"/>
  <c r="G70"/>
  <c r="F70"/>
  <c r="G68"/>
  <c r="F68"/>
  <c r="G67"/>
  <c r="F67"/>
  <c r="G65"/>
  <c r="F65"/>
  <c r="G64"/>
  <c r="F64"/>
  <c r="G61"/>
  <c r="F61"/>
  <c r="G60"/>
  <c r="F60"/>
  <c r="G58"/>
  <c r="F58"/>
  <c r="G57"/>
  <c r="F57"/>
  <c r="G55"/>
  <c r="F55"/>
  <c r="G54"/>
  <c r="F54"/>
  <c r="G53"/>
  <c r="F53"/>
  <c r="G52"/>
  <c r="F52"/>
  <c r="G51"/>
  <c r="F51"/>
  <c r="G50"/>
  <c r="F50"/>
  <c r="G49"/>
  <c r="F49"/>
  <c r="G48"/>
  <c r="F48"/>
  <c r="G46"/>
  <c r="F46"/>
  <c r="G45"/>
  <c r="F45"/>
  <c r="G44"/>
  <c r="F44"/>
  <c r="G43"/>
  <c r="F43"/>
  <c r="G42"/>
  <c r="F42"/>
  <c r="G41"/>
  <c r="F41"/>
  <c r="G40"/>
  <c r="F40"/>
  <c r="G39"/>
  <c r="F39"/>
  <c r="G30"/>
  <c r="F30"/>
  <c r="G29"/>
  <c r="F29"/>
  <c r="G28"/>
  <c r="F28"/>
  <c r="G27"/>
  <c r="F27"/>
  <c r="G25"/>
  <c r="F25"/>
  <c r="G24"/>
  <c r="F24"/>
  <c r="G23"/>
  <c r="F23"/>
  <c r="G22"/>
  <c r="F22"/>
  <c r="G21"/>
  <c r="F21"/>
  <c r="G19"/>
  <c r="F19"/>
  <c r="G18"/>
  <c r="F18"/>
  <c r="G17"/>
  <c r="F17"/>
  <c r="G16"/>
  <c r="F16"/>
  <c r="G15"/>
  <c r="F15"/>
  <c r="G14"/>
  <c r="F14"/>
  <c r="G13"/>
  <c r="F13"/>
  <c r="G11"/>
  <c r="F11"/>
  <c r="G10"/>
  <c r="F10"/>
  <c r="G9"/>
  <c r="F9"/>
  <c r="G8"/>
  <c r="F8"/>
  <c r="G7"/>
  <c r="F7"/>
  <c r="G6"/>
  <c r="F6"/>
  <c r="G5"/>
  <c r="F5"/>
  <c r="F43" i="42"/>
  <c r="E43"/>
  <c r="F41"/>
  <c r="E41"/>
  <c r="F39"/>
  <c r="E39"/>
  <c r="F37"/>
  <c r="E37"/>
  <c r="F35"/>
  <c r="E35"/>
  <c r="F33"/>
  <c r="E33"/>
  <c r="F32"/>
  <c r="E32"/>
  <c r="F31"/>
  <c r="E31"/>
  <c r="F29"/>
  <c r="E29"/>
  <c r="F27"/>
  <c r="E27"/>
  <c r="F25"/>
  <c r="E25"/>
  <c r="F23"/>
  <c r="E23"/>
  <c r="F21"/>
  <c r="E21"/>
  <c r="F19"/>
  <c r="E19"/>
  <c r="F17"/>
  <c r="E17"/>
  <c r="F15"/>
  <c r="E15"/>
  <c r="F6"/>
  <c r="E6"/>
  <c r="E14" i="40"/>
  <c r="D14"/>
  <c r="E13"/>
  <c r="D13"/>
  <c r="E12"/>
  <c r="D12"/>
  <c r="E11"/>
  <c r="D11"/>
  <c r="E8"/>
  <c r="D8"/>
  <c r="E7"/>
  <c r="D7"/>
  <c r="F12" i="35"/>
  <c r="E12"/>
  <c r="F11"/>
  <c r="G33" i="100" s="1"/>
  <c r="E11" i="35"/>
  <c r="F33" i="100" s="1"/>
  <c r="F10" i="35"/>
  <c r="G32" i="100" s="1"/>
  <c r="E10" i="35"/>
  <c r="F32" i="100" s="1"/>
  <c r="F9" i="35"/>
  <c r="G31" i="100" s="1"/>
  <c r="E9" i="35"/>
  <c r="F31" i="100" s="1"/>
  <c r="F8" i="35"/>
  <c r="E8"/>
  <c r="F7"/>
  <c r="G30" i="100" s="1"/>
  <c r="E7" i="35"/>
  <c r="F30" i="100" s="1"/>
  <c r="F6" i="35"/>
  <c r="E6"/>
  <c r="F5"/>
  <c r="E5"/>
  <c r="F4"/>
  <c r="E4"/>
  <c r="G16" i="38"/>
  <c r="F16"/>
  <c r="G15"/>
  <c r="F15"/>
  <c r="G14"/>
  <c r="F14"/>
  <c r="G13"/>
  <c r="F13"/>
  <c r="G12"/>
  <c r="F12"/>
  <c r="G9"/>
  <c r="F9"/>
  <c r="G8"/>
  <c r="F8"/>
  <c r="G7"/>
  <c r="F7"/>
  <c r="G6"/>
  <c r="F6"/>
  <c r="G5"/>
  <c r="F5"/>
  <c r="G37" i="100"/>
  <c r="F37"/>
  <c r="G36"/>
  <c r="F36"/>
  <c r="G35"/>
  <c r="F35"/>
  <c r="G34"/>
  <c r="F34"/>
  <c r="K29"/>
  <c r="J29"/>
  <c r="K28"/>
  <c r="J28"/>
  <c r="K27"/>
  <c r="J27"/>
  <c r="K26"/>
  <c r="J26"/>
  <c r="G29"/>
  <c r="F29"/>
  <c r="G28"/>
  <c r="F28"/>
  <c r="G27"/>
  <c r="F27"/>
  <c r="G26"/>
  <c r="F26"/>
  <c r="K25"/>
  <c r="J25"/>
  <c r="K24"/>
  <c r="J24"/>
  <c r="K23"/>
  <c r="J23"/>
  <c r="K22"/>
  <c r="J22"/>
  <c r="G25"/>
  <c r="F25"/>
  <c r="G24"/>
  <c r="F24"/>
  <c r="G23"/>
  <c r="F23"/>
  <c r="G22"/>
  <c r="F22"/>
  <c r="K21"/>
  <c r="J21"/>
  <c r="K20"/>
  <c r="J20"/>
  <c r="K19"/>
  <c r="J19"/>
  <c r="K18"/>
  <c r="J18"/>
  <c r="K17"/>
  <c r="J17"/>
  <c r="K16"/>
  <c r="J16"/>
  <c r="K15"/>
  <c r="J15"/>
  <c r="K14"/>
  <c r="J14"/>
  <c r="K13"/>
  <c r="J13"/>
  <c r="K12"/>
  <c r="J12"/>
  <c r="K11"/>
  <c r="J11"/>
  <c r="K10"/>
  <c r="J10"/>
  <c r="K9"/>
  <c r="J9"/>
  <c r="K8"/>
  <c r="J8"/>
  <c r="K7"/>
  <c r="J7"/>
  <c r="K6"/>
  <c r="J6"/>
  <c r="G13"/>
  <c r="F13"/>
  <c r="G12"/>
  <c r="F12"/>
  <c r="G11"/>
  <c r="F11"/>
  <c r="G10"/>
  <c r="F10"/>
  <c r="G9"/>
  <c r="F9"/>
  <c r="G8"/>
  <c r="F8"/>
  <c r="G7"/>
  <c r="F7"/>
  <c r="G6"/>
  <c r="F6"/>
  <c r="G35" i="137"/>
  <c r="F35"/>
  <c r="G34"/>
  <c r="F34"/>
  <c r="G33"/>
  <c r="F33"/>
  <c r="G32"/>
  <c r="F32"/>
  <c r="G31"/>
  <c r="F31"/>
  <c r="G30"/>
  <c r="F30"/>
  <c r="G29"/>
  <c r="F29"/>
  <c r="G27"/>
  <c r="F27"/>
  <c r="G26"/>
  <c r="F26"/>
  <c r="G25"/>
  <c r="F25"/>
  <c r="G24"/>
  <c r="F24"/>
  <c r="G23"/>
  <c r="F23"/>
  <c r="G22"/>
  <c r="F22"/>
  <c r="G21"/>
  <c r="F21"/>
  <c r="G19"/>
  <c r="F19"/>
  <c r="G18"/>
  <c r="F18"/>
  <c r="G17"/>
  <c r="F17"/>
  <c r="G16"/>
  <c r="F16"/>
  <c r="G15"/>
  <c r="F15"/>
  <c r="G14"/>
  <c r="F14"/>
  <c r="G13"/>
  <c r="F13"/>
  <c r="G11"/>
  <c r="F11"/>
  <c r="G10"/>
  <c r="F10"/>
  <c r="G9"/>
  <c r="F9"/>
  <c r="G8"/>
  <c r="F8"/>
  <c r="G7"/>
  <c r="F7"/>
  <c r="G6"/>
  <c r="F6"/>
  <c r="G5"/>
  <c r="F5"/>
  <c r="G43" i="135"/>
  <c r="F43"/>
  <c r="G42"/>
  <c r="F42"/>
  <c r="G41"/>
  <c r="F41"/>
  <c r="G40"/>
  <c r="F40"/>
  <c r="G39"/>
  <c r="F39"/>
  <c r="G38"/>
  <c r="F38"/>
  <c r="G37"/>
  <c r="F37"/>
  <c r="G35"/>
  <c r="F35"/>
  <c r="G34"/>
  <c r="F34"/>
  <c r="G33"/>
  <c r="F33"/>
  <c r="G32"/>
  <c r="F32"/>
  <c r="G31"/>
  <c r="F31"/>
  <c r="G30"/>
  <c r="F30"/>
  <c r="G29"/>
  <c r="F29"/>
  <c r="G27"/>
  <c r="F27"/>
  <c r="G26"/>
  <c r="F26"/>
  <c r="G25"/>
  <c r="F25"/>
  <c r="G24"/>
  <c r="F24"/>
  <c r="G23"/>
  <c r="F23"/>
  <c r="G22"/>
  <c r="F22"/>
  <c r="G21"/>
  <c r="F21"/>
  <c r="G19"/>
  <c r="F19"/>
  <c r="G18"/>
  <c r="F18"/>
  <c r="G17"/>
  <c r="F17"/>
  <c r="G16"/>
  <c r="F16"/>
  <c r="G15"/>
  <c r="F15"/>
  <c r="G14"/>
  <c r="F14"/>
  <c r="G13"/>
  <c r="F13"/>
  <c r="G11"/>
  <c r="F11"/>
  <c r="G10"/>
  <c r="F10"/>
  <c r="G9"/>
  <c r="F9"/>
  <c r="G8"/>
  <c r="F8"/>
  <c r="G7"/>
  <c r="F7"/>
  <c r="G6"/>
  <c r="F6"/>
  <c r="G5"/>
  <c r="F5"/>
  <c r="G35" i="131"/>
  <c r="F35"/>
  <c r="G34"/>
  <c r="F34"/>
  <c r="G33"/>
  <c r="F33"/>
  <c r="G32"/>
  <c r="F32"/>
  <c r="G31"/>
  <c r="F31"/>
  <c r="G30"/>
  <c r="F30"/>
  <c r="G29"/>
  <c r="F29"/>
  <c r="G27"/>
  <c r="F27"/>
  <c r="G26"/>
  <c r="F26"/>
  <c r="G25"/>
  <c r="F25"/>
  <c r="G24"/>
  <c r="F24"/>
  <c r="G23"/>
  <c r="F23"/>
  <c r="G22"/>
  <c r="F22"/>
  <c r="G21"/>
  <c r="F21"/>
  <c r="G19"/>
  <c r="F19"/>
  <c r="G18"/>
  <c r="F18"/>
  <c r="G17"/>
  <c r="F17"/>
  <c r="G16"/>
  <c r="F16"/>
  <c r="G15"/>
  <c r="F15"/>
  <c r="G14"/>
  <c r="F14"/>
  <c r="G13"/>
  <c r="F13"/>
  <c r="G11"/>
  <c r="F11"/>
  <c r="G10"/>
  <c r="F10"/>
  <c r="G9"/>
  <c r="F9"/>
  <c r="G8"/>
  <c r="F8"/>
  <c r="G7"/>
  <c r="F7"/>
  <c r="G6"/>
  <c r="F6"/>
  <c r="G5"/>
  <c r="F5"/>
  <c r="G35" i="129"/>
  <c r="F35"/>
  <c r="G34"/>
  <c r="F34"/>
  <c r="G33"/>
  <c r="F33"/>
  <c r="G32"/>
  <c r="F32"/>
  <c r="G31"/>
  <c r="F31"/>
  <c r="G30"/>
  <c r="F30"/>
  <c r="G29"/>
  <c r="F29"/>
  <c r="G27"/>
  <c r="F27"/>
  <c r="G26"/>
  <c r="F26"/>
  <c r="G25"/>
  <c r="F25"/>
  <c r="G24"/>
  <c r="F24"/>
  <c r="G23"/>
  <c r="F23"/>
  <c r="G22"/>
  <c r="F22"/>
  <c r="G21"/>
  <c r="F21"/>
  <c r="G19"/>
  <c r="F19"/>
  <c r="G18"/>
  <c r="F18"/>
  <c r="G17"/>
  <c r="F17"/>
  <c r="G16"/>
  <c r="F16"/>
  <c r="G15"/>
  <c r="F15"/>
  <c r="G14"/>
  <c r="F14"/>
  <c r="G13"/>
  <c r="F13"/>
  <c r="G11"/>
  <c r="F11"/>
  <c r="G10"/>
  <c r="F10"/>
  <c r="G9"/>
  <c r="F9"/>
  <c r="G8"/>
  <c r="F8"/>
  <c r="G7"/>
  <c r="F7"/>
  <c r="G6"/>
  <c r="F6"/>
  <c r="G5"/>
  <c r="F5"/>
  <c r="G51" i="101"/>
  <c r="F51"/>
  <c r="G50"/>
  <c r="F50"/>
  <c r="G49"/>
  <c r="F49"/>
  <c r="G48"/>
  <c r="F48"/>
  <c r="G47"/>
  <c r="F47"/>
  <c r="G46"/>
  <c r="F46"/>
  <c r="G45"/>
  <c r="F45"/>
  <c r="G43"/>
  <c r="F43"/>
  <c r="G42"/>
  <c r="F42"/>
  <c r="G41"/>
  <c r="F41"/>
  <c r="G40"/>
  <c r="F40"/>
  <c r="G39"/>
  <c r="F39"/>
  <c r="G38"/>
  <c r="F38"/>
  <c r="G37"/>
  <c r="F37"/>
  <c r="G35"/>
  <c r="F35"/>
  <c r="G34"/>
  <c r="F34"/>
  <c r="G33"/>
  <c r="F33"/>
  <c r="G32"/>
  <c r="F32"/>
  <c r="G31"/>
  <c r="F31"/>
  <c r="G30"/>
  <c r="F30"/>
  <c r="G29"/>
  <c r="F29"/>
  <c r="G27"/>
  <c r="F27"/>
  <c r="G26"/>
  <c r="F26"/>
  <c r="G25"/>
  <c r="F25"/>
  <c r="G24"/>
  <c r="F24"/>
  <c r="G23"/>
  <c r="F23"/>
  <c r="G22"/>
  <c r="F22"/>
  <c r="G21"/>
  <c r="F21"/>
  <c r="G19"/>
  <c r="F19"/>
  <c r="G18"/>
  <c r="F18"/>
  <c r="G17"/>
  <c r="F17"/>
  <c r="G16"/>
  <c r="F16"/>
  <c r="G15"/>
  <c r="F15"/>
  <c r="G14"/>
  <c r="F14"/>
  <c r="G13"/>
  <c r="F13"/>
  <c r="G11"/>
  <c r="F11"/>
  <c r="G10"/>
  <c r="F10"/>
  <c r="G9"/>
  <c r="F9"/>
  <c r="G8"/>
  <c r="F8"/>
  <c r="G7"/>
  <c r="F7"/>
  <c r="G6"/>
  <c r="F6"/>
  <c r="G5"/>
  <c r="F5"/>
  <c r="G45" i="127"/>
  <c r="F45"/>
  <c r="G44"/>
  <c r="F44"/>
  <c r="G43"/>
  <c r="F43"/>
  <c r="G42"/>
  <c r="F42"/>
  <c r="G41"/>
  <c r="F41"/>
  <c r="G40"/>
  <c r="F40"/>
  <c r="G38"/>
  <c r="F38"/>
  <c r="G37"/>
  <c r="F37"/>
  <c r="G36"/>
  <c r="F36"/>
  <c r="G35"/>
  <c r="F35"/>
  <c r="G34"/>
  <c r="F34"/>
  <c r="G33"/>
  <c r="F33"/>
  <c r="G31"/>
  <c r="F31"/>
  <c r="G30"/>
  <c r="F30"/>
  <c r="G29"/>
  <c r="F29"/>
  <c r="G28"/>
  <c r="F28"/>
  <c r="G27"/>
  <c r="F27"/>
  <c r="G26"/>
  <c r="F26"/>
  <c r="G24"/>
  <c r="F24"/>
  <c r="G23"/>
  <c r="F23"/>
  <c r="G22"/>
  <c r="F22"/>
  <c r="G21"/>
  <c r="F21"/>
  <c r="G20"/>
  <c r="F20"/>
  <c r="G19"/>
  <c r="F19"/>
  <c r="G17"/>
  <c r="F17"/>
  <c r="G16"/>
  <c r="F16"/>
  <c r="G15"/>
  <c r="F15"/>
  <c r="G14"/>
  <c r="F14"/>
  <c r="G13"/>
  <c r="F13"/>
  <c r="G12"/>
  <c r="F12"/>
  <c r="G10"/>
  <c r="F10"/>
  <c r="G9"/>
  <c r="F9"/>
  <c r="G8"/>
  <c r="F8"/>
  <c r="G7"/>
  <c r="F7"/>
  <c r="G6"/>
  <c r="F6"/>
  <c r="G5"/>
  <c r="F5"/>
  <c r="A1" i="10" l="1"/>
  <c r="B42" i="137" l="1"/>
  <c r="A42"/>
  <c r="B41"/>
  <c r="A41"/>
  <c r="B50" i="135"/>
  <c r="A50"/>
  <c r="B49"/>
  <c r="A49"/>
  <c r="B42" i="131"/>
  <c r="A42"/>
  <c r="B41"/>
  <c r="A41"/>
  <c r="B42" i="129"/>
  <c r="A42"/>
  <c r="B41"/>
  <c r="A41"/>
  <c r="B52" i="127"/>
  <c r="A52"/>
  <c r="B51"/>
  <c r="A51"/>
  <c r="T29" i="100" l="1"/>
  <c r="S29"/>
  <c r="T28"/>
  <c r="S28"/>
  <c r="T27"/>
  <c r="S27"/>
  <c r="T26"/>
  <c r="S26"/>
  <c r="T25"/>
  <c r="S25"/>
  <c r="T24"/>
  <c r="S24"/>
  <c r="T23"/>
  <c r="S23"/>
  <c r="T22"/>
  <c r="S22"/>
  <c r="T21" l="1"/>
  <c r="S21"/>
  <c r="T20"/>
  <c r="S20"/>
  <c r="T19"/>
  <c r="S19"/>
  <c r="T18"/>
  <c r="S18"/>
  <c r="T17"/>
  <c r="S17"/>
  <c r="T16"/>
  <c r="S16"/>
  <c r="T15"/>
  <c r="S15"/>
  <c r="T14"/>
  <c r="S14"/>
  <c r="H22" i="44" l="1"/>
  <c r="H25"/>
  <c r="H29"/>
  <c r="G41" i="42"/>
  <c r="H71" i="44"/>
  <c r="H74"/>
  <c r="H67"/>
  <c r="G6" i="42"/>
  <c r="G37"/>
  <c r="G27"/>
  <c r="G15"/>
  <c r="G33"/>
  <c r="H6" i="44"/>
  <c r="H9"/>
  <c r="H60"/>
  <c r="G35" i="42"/>
  <c r="H50" i="44"/>
  <c r="H53"/>
  <c r="H39"/>
  <c r="H42"/>
  <c r="H45"/>
  <c r="H14"/>
  <c r="H17"/>
  <c r="H6" i="46"/>
  <c r="H9"/>
  <c r="H12"/>
  <c r="H32"/>
  <c r="H35"/>
  <c r="H23"/>
  <c r="H26"/>
  <c r="H14"/>
  <c r="H17"/>
  <c r="H20"/>
  <c r="H23" i="44"/>
  <c r="H27"/>
  <c r="H30"/>
  <c r="G43" i="42"/>
  <c r="H72" i="44"/>
  <c r="H64"/>
  <c r="H75"/>
  <c r="H68"/>
  <c r="G23" i="42"/>
  <c r="G25"/>
  <c r="G19"/>
  <c r="G31"/>
  <c r="G39"/>
  <c r="H7" i="44"/>
  <c r="H10"/>
  <c r="H61"/>
  <c r="H48"/>
  <c r="H51"/>
  <c r="H54"/>
  <c r="H40"/>
  <c r="H43"/>
  <c r="H46"/>
  <c r="H15"/>
  <c r="H18"/>
  <c r="H7" i="46"/>
  <c r="H10"/>
  <c r="H30"/>
  <c r="H33"/>
  <c r="H36"/>
  <c r="H24"/>
  <c r="H27"/>
  <c r="H15"/>
  <c r="H18"/>
  <c r="H57" i="44"/>
  <c r="G5" i="35"/>
  <c r="G8"/>
  <c r="G11"/>
  <c r="H33" i="100" s="1"/>
  <c r="H35"/>
  <c r="H6"/>
  <c r="H9"/>
  <c r="H12"/>
  <c r="L7"/>
  <c r="L10"/>
  <c r="L13"/>
  <c r="L16"/>
  <c r="L19"/>
  <c r="H22"/>
  <c r="H25"/>
  <c r="L24"/>
  <c r="H27"/>
  <c r="L26"/>
  <c r="L29"/>
  <c r="F13" i="40"/>
  <c r="H6" i="38"/>
  <c r="H9"/>
  <c r="H14"/>
  <c r="F7" i="40"/>
  <c r="H6" i="144"/>
  <c r="H9"/>
  <c r="H12"/>
  <c r="H15"/>
  <c r="H20"/>
  <c r="H23"/>
  <c r="H26"/>
  <c r="H29"/>
  <c r="H31"/>
  <c r="H34"/>
  <c r="H37"/>
  <c r="H40"/>
  <c r="H45"/>
  <c r="H48"/>
  <c r="H51"/>
  <c r="H54"/>
  <c r="H5" i="137"/>
  <c r="H8"/>
  <c r="H11"/>
  <c r="H15"/>
  <c r="H21" i="44"/>
  <c r="H24"/>
  <c r="H28"/>
  <c r="H70"/>
  <c r="H65"/>
  <c r="H76"/>
  <c r="G21" i="42"/>
  <c r="G29"/>
  <c r="G17"/>
  <c r="G32"/>
  <c r="H5" i="44"/>
  <c r="H8"/>
  <c r="H11"/>
  <c r="H49"/>
  <c r="H52"/>
  <c r="H55"/>
  <c r="H41"/>
  <c r="H13"/>
  <c r="H8" i="46"/>
  <c r="H34"/>
  <c r="H28"/>
  <c r="H58" i="44"/>
  <c r="H36" i="100"/>
  <c r="L8"/>
  <c r="L15"/>
  <c r="L22"/>
  <c r="H29"/>
  <c r="H7" i="38"/>
  <c r="H16"/>
  <c r="G4" i="35"/>
  <c r="H8" i="144"/>
  <c r="H22"/>
  <c r="H36"/>
  <c r="H50"/>
  <c r="H10" i="137"/>
  <c r="H18"/>
  <c r="H22"/>
  <c r="H25"/>
  <c r="H29"/>
  <c r="H32"/>
  <c r="H35"/>
  <c r="H15" i="135"/>
  <c r="H18"/>
  <c r="H30"/>
  <c r="H33"/>
  <c r="H39"/>
  <c r="H42"/>
  <c r="H22"/>
  <c r="H25"/>
  <c r="H5"/>
  <c r="H8"/>
  <c r="H11"/>
  <c r="H31" i="131"/>
  <c r="H34"/>
  <c r="H14"/>
  <c r="H17"/>
  <c r="H21"/>
  <c r="H24"/>
  <c r="H27"/>
  <c r="H7"/>
  <c r="H10"/>
  <c r="H20" i="127"/>
  <c r="H23"/>
  <c r="H41"/>
  <c r="H44"/>
  <c r="H6"/>
  <c r="H9"/>
  <c r="H13"/>
  <c r="H16"/>
  <c r="H27"/>
  <c r="H30"/>
  <c r="H34"/>
  <c r="H37"/>
  <c r="H6" i="101"/>
  <c r="H9"/>
  <c r="H13"/>
  <c r="H16"/>
  <c r="H19"/>
  <c r="H23"/>
  <c r="H26"/>
  <c r="H30"/>
  <c r="H33"/>
  <c r="H37"/>
  <c r="H40"/>
  <c r="H43"/>
  <c r="H47"/>
  <c r="H50"/>
  <c r="H6" i="129"/>
  <c r="H9"/>
  <c r="H13"/>
  <c r="H16"/>
  <c r="H19"/>
  <c r="H23"/>
  <c r="H26"/>
  <c r="H30"/>
  <c r="H33"/>
  <c r="G12" i="35"/>
  <c r="H13" i="100"/>
  <c r="L12"/>
  <c r="H23"/>
  <c r="H26"/>
  <c r="F14" i="40"/>
  <c r="H13" i="38"/>
  <c r="H5" i="144"/>
  <c r="H44" i="44"/>
  <c r="H19"/>
  <c r="H31" i="46"/>
  <c r="H25"/>
  <c r="H19"/>
  <c r="G9" i="35"/>
  <c r="H31" i="100" s="1"/>
  <c r="H37"/>
  <c r="H10"/>
  <c r="L9"/>
  <c r="L20"/>
  <c r="L23"/>
  <c r="F11" i="40"/>
  <c r="H8" i="38"/>
  <c r="H13" i="144"/>
  <c r="H27"/>
  <c r="H41"/>
  <c r="H44"/>
  <c r="H55"/>
  <c r="H16" i="137"/>
  <c r="H19"/>
  <c r="H23"/>
  <c r="H26"/>
  <c r="H30"/>
  <c r="H33"/>
  <c r="H13" i="135"/>
  <c r="H16"/>
  <c r="H19"/>
  <c r="H31"/>
  <c r="H34"/>
  <c r="H37"/>
  <c r="H40"/>
  <c r="H43"/>
  <c r="H23"/>
  <c r="H26"/>
  <c r="H6"/>
  <c r="H9"/>
  <c r="H29" i="131"/>
  <c r="H32"/>
  <c r="H35"/>
  <c r="H15"/>
  <c r="H18"/>
  <c r="H22"/>
  <c r="H25"/>
  <c r="H5"/>
  <c r="H8"/>
  <c r="H11"/>
  <c r="H21" i="127"/>
  <c r="H24"/>
  <c r="H42"/>
  <c r="H45"/>
  <c r="H7"/>
  <c r="H10"/>
  <c r="H14"/>
  <c r="H17"/>
  <c r="H28"/>
  <c r="H31"/>
  <c r="H35"/>
  <c r="H38"/>
  <c r="H7" i="101"/>
  <c r="H10"/>
  <c r="H14"/>
  <c r="H17"/>
  <c r="H21"/>
  <c r="H24"/>
  <c r="H27"/>
  <c r="H31"/>
  <c r="H34"/>
  <c r="H38"/>
  <c r="H41"/>
  <c r="H45"/>
  <c r="H48"/>
  <c r="H51"/>
  <c r="H7" i="129"/>
  <c r="H10"/>
  <c r="H14"/>
  <c r="H17"/>
  <c r="H21"/>
  <c r="H24"/>
  <c r="H27"/>
  <c r="H31"/>
  <c r="H34"/>
  <c r="H11" i="46"/>
  <c r="H16"/>
  <c r="G6" i="35"/>
  <c r="H34" i="100"/>
  <c r="H7"/>
  <c r="L6"/>
  <c r="L17"/>
  <c r="H24"/>
  <c r="L27"/>
  <c r="H5" i="38"/>
  <c r="F8" i="40"/>
  <c r="H10" i="144"/>
  <c r="H24"/>
  <c r="H38"/>
  <c r="H52"/>
  <c r="H13" i="137"/>
  <c r="H16" i="44"/>
  <c r="H22" i="46"/>
  <c r="L11" i="100"/>
  <c r="H15" i="38"/>
  <c r="H14" i="144"/>
  <c r="H19"/>
  <c r="H28"/>
  <c r="H33"/>
  <c r="H42"/>
  <c r="H47"/>
  <c r="H7" i="137"/>
  <c r="H17"/>
  <c r="H27"/>
  <c r="H14" i="135"/>
  <c r="H32"/>
  <c r="H21"/>
  <c r="H7"/>
  <c r="H33" i="131"/>
  <c r="H19"/>
  <c r="H6"/>
  <c r="H22" i="127"/>
  <c r="H5"/>
  <c r="H15"/>
  <c r="H33"/>
  <c r="H8" i="101"/>
  <c r="H18"/>
  <c r="H29"/>
  <c r="H39"/>
  <c r="H49"/>
  <c r="H11" i="129"/>
  <c r="H22"/>
  <c r="H32"/>
  <c r="G10" i="35"/>
  <c r="H32" i="100" s="1"/>
  <c r="L21"/>
  <c r="L28"/>
  <c r="H28"/>
  <c r="H12" i="38"/>
  <c r="H11" i="144"/>
  <c r="H25"/>
  <c r="H39"/>
  <c r="H53"/>
  <c r="H14" i="137"/>
  <c r="H24"/>
  <c r="H34"/>
  <c r="H29" i="135"/>
  <c r="H41"/>
  <c r="H27"/>
  <c r="H30" i="131"/>
  <c r="H16"/>
  <c r="H26"/>
  <c r="H19" i="127"/>
  <c r="H43"/>
  <c r="H12"/>
  <c r="H29"/>
  <c r="H5" i="101"/>
  <c r="H15"/>
  <c r="H25"/>
  <c r="H35"/>
  <c r="H46"/>
  <c r="H8" i="129"/>
  <c r="H18"/>
  <c r="H29"/>
  <c r="H18" i="144"/>
  <c r="H32"/>
  <c r="H46"/>
  <c r="H6" i="137"/>
  <c r="H21"/>
  <c r="H31"/>
  <c r="H17" i="135"/>
  <c r="H24"/>
  <c r="H13" i="131"/>
  <c r="H9"/>
  <c r="H40" i="127"/>
  <c r="H26"/>
  <c r="H22" i="101"/>
  <c r="H32"/>
  <c r="H15" i="129"/>
  <c r="H35"/>
  <c r="H8" i="100"/>
  <c r="G7" i="35"/>
  <c r="H30" i="100" s="1"/>
  <c r="H11"/>
  <c r="L18"/>
  <c r="H7" i="144"/>
  <c r="H16"/>
  <c r="H21"/>
  <c r="H35"/>
  <c r="H49"/>
  <c r="H9" i="137"/>
  <c r="L14" i="100"/>
  <c r="L25"/>
  <c r="H35" i="135"/>
  <c r="H38"/>
  <c r="H10"/>
  <c r="H23" i="131"/>
  <c r="H8" i="127"/>
  <c r="H36"/>
  <c r="H11" i="101"/>
  <c r="H42"/>
  <c r="H5" i="129"/>
  <c r="H25"/>
  <c r="F12" i="40"/>
  <c r="O29" i="100"/>
  <c r="Q29" s="1"/>
  <c r="U29" s="1"/>
  <c r="V29" s="1"/>
  <c r="O27"/>
  <c r="Q27" s="1"/>
  <c r="U27" s="1"/>
  <c r="V27" s="1"/>
  <c r="O25"/>
  <c r="Q25" s="1"/>
  <c r="U25" s="1"/>
  <c r="V25" s="1"/>
  <c r="O23"/>
  <c r="Q23" s="1"/>
  <c r="U23" s="1"/>
  <c r="V23" s="1"/>
  <c r="O28"/>
  <c r="Q28" s="1"/>
  <c r="U28" s="1"/>
  <c r="V28" s="1"/>
  <c r="O26"/>
  <c r="Q26" s="1"/>
  <c r="U26" s="1"/>
  <c r="V26" s="1"/>
  <c r="O24"/>
  <c r="Q24" s="1"/>
  <c r="U24" s="1"/>
  <c r="V24" s="1"/>
  <c r="O22"/>
  <c r="Q22" s="1"/>
  <c r="U22" s="1"/>
  <c r="V22" s="1"/>
  <c r="O16"/>
  <c r="Q16" s="1"/>
  <c r="U16" s="1"/>
  <c r="V16" s="1"/>
  <c r="O20"/>
  <c r="Q20" s="1"/>
  <c r="U20" s="1"/>
  <c r="V20" s="1"/>
  <c r="O21"/>
  <c r="Q21" s="1"/>
  <c r="U21" s="1"/>
  <c r="V21" s="1"/>
  <c r="O19"/>
  <c r="Q19" s="1"/>
  <c r="U19" s="1"/>
  <c r="V19" s="1"/>
  <c r="O17"/>
  <c r="Q17" s="1"/>
  <c r="U17" s="1"/>
  <c r="V17" s="1"/>
  <c r="O15"/>
  <c r="Q15" s="1"/>
  <c r="U15" s="1"/>
  <c r="V15" s="1"/>
  <c r="O14"/>
  <c r="Q14" s="1"/>
  <c r="U14" s="1"/>
  <c r="V14" s="1"/>
  <c r="O18"/>
  <c r="Q18" s="1"/>
  <c r="U18" s="1"/>
  <c r="V18" s="1"/>
  <c r="A40" l="1"/>
  <c r="H40"/>
  <c r="A41"/>
  <c r="H41"/>
  <c r="B45" i="42" l="1"/>
  <c r="B46"/>
  <c r="B58" i="101" l="1"/>
  <c r="A58"/>
  <c r="B57"/>
  <c r="A57"/>
  <c r="D6" i="3" l="1"/>
  <c r="B41" i="46" l="1"/>
  <c r="A41"/>
  <c r="B40"/>
  <c r="A40"/>
  <c r="B79" i="44"/>
  <c r="A79"/>
  <c r="B78"/>
  <c r="A78"/>
  <c r="A46" i="42"/>
  <c r="A45"/>
  <c r="A17" i="40"/>
  <c r="A16"/>
  <c r="H19" i="38"/>
  <c r="A19"/>
  <c r="H18"/>
  <c r="A18"/>
</calcChain>
</file>

<file path=xl/sharedStrings.xml><?xml version="1.0" encoding="utf-8"?>
<sst xmlns="http://schemas.openxmlformats.org/spreadsheetml/2006/main" count="3543" uniqueCount="1938">
  <si>
    <t>Ваш региональный менеджер</t>
  </si>
  <si>
    <t>Иванов Иван Иванович</t>
  </si>
  <si>
    <t>номер телефона</t>
  </si>
  <si>
    <t>почта для приёма заказов</t>
  </si>
  <si>
    <t>номер телефона службы сервиса</t>
  </si>
  <si>
    <t>Категория</t>
  </si>
  <si>
    <t>A</t>
  </si>
  <si>
    <t>A+</t>
  </si>
  <si>
    <t>B</t>
  </si>
  <si>
    <t>C</t>
  </si>
  <si>
    <t>СОДЕРЖАНИЕ:</t>
  </si>
  <si>
    <t>1. МАТРАСЫ:</t>
  </si>
  <si>
    <t>1.1</t>
  </si>
  <si>
    <t>перейти &gt;&gt;&gt;</t>
  </si>
  <si>
    <t>1.2</t>
  </si>
  <si>
    <t>1.3</t>
  </si>
  <si>
    <t>1.4</t>
  </si>
  <si>
    <t>1.5</t>
  </si>
  <si>
    <t>2. КРОВАТИ:</t>
  </si>
  <si>
    <t>2.1</t>
  </si>
  <si>
    <t>Кровати</t>
  </si>
  <si>
    <t>2.2</t>
  </si>
  <si>
    <t>2.3</t>
  </si>
  <si>
    <t>2.4</t>
  </si>
  <si>
    <t>Таблица рекомендованных тканей</t>
  </si>
  <si>
    <t>3.1</t>
  </si>
  <si>
    <t>4.1</t>
  </si>
  <si>
    <t>Тумбочки</t>
  </si>
  <si>
    <t>К СОДЕРЖАНИЮ &gt;&gt;&gt;</t>
  </si>
  <si>
    <t>Состав</t>
  </si>
  <si>
    <t>Размер</t>
  </si>
  <si>
    <t>Оптовая цена</t>
  </si>
  <si>
    <t>Розничная цена до скидки</t>
  </si>
  <si>
    <t>Скидка роз.</t>
  </si>
  <si>
    <t>Розничная цена</t>
  </si>
  <si>
    <t>Наценка дилера, руб.</t>
  </si>
  <si>
    <t>Наценка дилера, %</t>
  </si>
  <si>
    <t>Длина  190, 200</t>
  </si>
  <si>
    <t>Скидка</t>
  </si>
  <si>
    <t>К ТРТ&gt;&gt;&gt;</t>
  </si>
  <si>
    <t>Название кровати</t>
  </si>
  <si>
    <t>Длина 200</t>
  </si>
  <si>
    <t>Основание с ламелями</t>
  </si>
  <si>
    <t xml:space="preserve">Розничная цена </t>
  </si>
  <si>
    <t>ОСНОВАНИЕ ASKONA</t>
  </si>
  <si>
    <t>Название</t>
  </si>
  <si>
    <t>Длина 190</t>
  </si>
  <si>
    <t>№</t>
  </si>
  <si>
    <t>К ПРАЙС-ЛИСТУ &gt;&gt;&gt;</t>
  </si>
  <si>
    <t>+</t>
  </si>
  <si>
    <t>Разрешено +</t>
  </si>
  <si>
    <t>Запрещено</t>
  </si>
  <si>
    <t>3 категория</t>
  </si>
  <si>
    <t xml:space="preserve">Розничная скидка </t>
  </si>
  <si>
    <t>Классик 2</t>
  </si>
  <si>
    <t>ПОДУШКИ</t>
  </si>
  <si>
    <t>70x50</t>
  </si>
  <si>
    <t>50*70</t>
  </si>
  <si>
    <t>50х70</t>
  </si>
  <si>
    <t>60x40х9
S</t>
  </si>
  <si>
    <t>60x40х11,5
M</t>
  </si>
  <si>
    <t>60x40х14
L</t>
  </si>
  <si>
    <t>ЗАЩИТНЫЕ ЧЕХЛЫ</t>
  </si>
  <si>
    <t>Длина  200</t>
  </si>
  <si>
    <t>длина 200</t>
  </si>
  <si>
    <t>НАМАТРАСНИКИ</t>
  </si>
  <si>
    <t>Основания с ламелями</t>
  </si>
  <si>
    <t>ОСНОВАНИЕ С ЛАМЕЛЯМИ</t>
  </si>
  <si>
    <t>НДС</t>
  </si>
  <si>
    <t>без НДС</t>
  </si>
  <si>
    <t>с НДС</t>
  </si>
  <si>
    <t>ОДЕЯЛА</t>
  </si>
  <si>
    <t>Glory</t>
  </si>
  <si>
    <t>60x40х9/11</t>
  </si>
  <si>
    <t>Наименование ткани мебельной</t>
  </si>
  <si>
    <t xml:space="preserve">Halal Destek </t>
  </si>
  <si>
    <t xml:space="preserve">Halal Naym </t>
  </si>
  <si>
    <t>Halal Bakim</t>
  </si>
  <si>
    <t>Нерекомендуемые ткани</t>
  </si>
  <si>
    <t>Наматрасники с длиной свыше 200 см и/или шириной свыше 180 см поставляются в нескрученном виде</t>
  </si>
  <si>
    <t>Halal Raha</t>
  </si>
  <si>
    <t xml:space="preserve">Halal Saflik </t>
  </si>
  <si>
    <t>Halal Denge</t>
  </si>
  <si>
    <t>Halal Hava</t>
  </si>
  <si>
    <t>50x70</t>
  </si>
  <si>
    <t>Тк. Sky Velvet (3)</t>
  </si>
  <si>
    <t>Тк. Casanova (3)</t>
  </si>
  <si>
    <t>Тк.  Iris (2)</t>
  </si>
  <si>
    <t>Тк. Dumont (2)</t>
  </si>
  <si>
    <t>70x70</t>
  </si>
  <si>
    <t xml:space="preserve">43x65*13 </t>
  </si>
  <si>
    <t>50*68</t>
  </si>
  <si>
    <t>68*68</t>
  </si>
  <si>
    <t>Ограничение</t>
  </si>
  <si>
    <t>хххх@ххх.ru</t>
  </si>
  <si>
    <t>Основание Askona</t>
  </si>
  <si>
    <t>Тумбочка Классик 2</t>
  </si>
  <si>
    <t>60*40*14</t>
  </si>
  <si>
    <t>Основание с ламелями База</t>
  </si>
  <si>
    <r>
      <t>4 категория ткани</t>
    </r>
    <r>
      <rPr>
        <i/>
        <sz val="12"/>
        <rFont val="Calibri"/>
        <family val="2"/>
        <charset val="204"/>
        <scheme val="minor"/>
      </rPr>
      <t xml:space="preserve">
</t>
    </r>
  </si>
  <si>
    <r>
      <t xml:space="preserve">Белла с ПМ
</t>
    </r>
    <r>
      <rPr>
        <sz val="12"/>
        <rFont val="Calibri"/>
        <family val="2"/>
        <charset val="204"/>
        <scheme val="minor"/>
      </rPr>
      <t>(с бельевым ящиком)</t>
    </r>
  </si>
  <si>
    <r>
      <rPr>
        <b/>
        <sz val="20"/>
        <rFont val="Calibri"/>
        <family val="2"/>
        <charset val="204"/>
        <scheme val="minor"/>
      </rPr>
      <t>2 категория ткани</t>
    </r>
    <r>
      <rPr>
        <b/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тк. Iris, тк. Dumont</t>
    </r>
  </si>
  <si>
    <r>
      <rPr>
        <b/>
        <sz val="20"/>
        <rFont val="Calibri"/>
        <family val="2"/>
        <charset val="204"/>
        <scheme val="minor"/>
      </rPr>
      <t>3 категория ткани</t>
    </r>
    <r>
      <rPr>
        <b/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тк. Sky Velvet, Тк. Casanova</t>
    </r>
  </si>
  <si>
    <r>
      <t xml:space="preserve">Белла
</t>
    </r>
    <r>
      <rPr>
        <sz val="12"/>
        <rFont val="Calibri"/>
        <family val="2"/>
        <charset val="204"/>
        <scheme val="minor"/>
      </rPr>
      <t>(без основания с ламелями)</t>
    </r>
    <r>
      <rPr>
        <b/>
        <sz val="12"/>
        <rFont val="Calibri"/>
        <family val="2"/>
        <charset val="204"/>
        <scheme val="minor"/>
      </rPr>
      <t xml:space="preserve">
</t>
    </r>
    <r>
      <rPr>
        <sz val="12"/>
        <color rgb="FFC00000"/>
        <rFont val="Calibri"/>
        <family val="2"/>
        <charset val="204"/>
        <scheme val="minor"/>
      </rPr>
      <t>необходимо заказать Основание База</t>
    </r>
  </si>
  <si>
    <r>
      <t xml:space="preserve">3 категория ткани
</t>
    </r>
    <r>
      <rPr>
        <sz val="12"/>
        <rFont val="Calibri"/>
        <family val="2"/>
        <charset val="204"/>
        <scheme val="minor"/>
      </rPr>
      <t>тк. Sky Velvet, Тк. Casanova</t>
    </r>
  </si>
  <si>
    <t>Категория ткания</t>
  </si>
  <si>
    <t>Айрис</t>
  </si>
  <si>
    <t>Ткань</t>
  </si>
  <si>
    <t>Тк. Dumont</t>
  </si>
  <si>
    <t>Тк. Iris</t>
  </si>
  <si>
    <t>Тк. Casanova</t>
  </si>
  <si>
    <t>Тк. Sky velvet</t>
  </si>
  <si>
    <t>Кровать Белла</t>
  </si>
  <si>
    <t>Тумба Айрис</t>
  </si>
  <si>
    <t>3. МАЛЫЕ ФОРМЫ:</t>
  </si>
  <si>
    <t>4. АКСЕССУАРЫ:</t>
  </si>
  <si>
    <t>4.3</t>
  </si>
  <si>
    <t>4.4</t>
  </si>
  <si>
    <r>
      <t xml:space="preserve">Эстер
</t>
    </r>
    <r>
      <rPr>
        <sz val="12"/>
        <rFont val="Calibri"/>
        <family val="2"/>
        <charset val="204"/>
        <scheme val="minor"/>
      </rPr>
      <t>(без основания с ламелями)</t>
    </r>
  </si>
  <si>
    <r>
      <t xml:space="preserve">Эстер с ПМ
</t>
    </r>
    <r>
      <rPr>
        <sz val="12"/>
        <rFont val="Calibri"/>
        <family val="2"/>
        <charset val="204"/>
        <scheme val="minor"/>
      </rPr>
      <t>(с бельевым ящиком)</t>
    </r>
  </si>
  <si>
    <t>Кровать Эстер</t>
  </si>
  <si>
    <t>Кровать Кейли</t>
  </si>
  <si>
    <r>
      <t xml:space="preserve">Кейли с ПМ
</t>
    </r>
    <r>
      <rPr>
        <sz val="12"/>
        <rFont val="Calibri"/>
        <family val="2"/>
        <charset val="204"/>
        <scheme val="minor"/>
      </rPr>
      <t>(с бельевым ящиком)</t>
    </r>
  </si>
  <si>
    <t>120*060*017</t>
  </si>
  <si>
    <t>200*080*023</t>
  </si>
  <si>
    <t>Tonus</t>
  </si>
  <si>
    <t>Energy</t>
  </si>
  <si>
    <t>Life</t>
  </si>
  <si>
    <t>Meditation</t>
  </si>
  <si>
    <t>Yoga</t>
  </si>
  <si>
    <t>Lotos</t>
  </si>
  <si>
    <t>Sansara</t>
  </si>
  <si>
    <t>Guru</t>
  </si>
  <si>
    <t>Soft</t>
  </si>
  <si>
    <t>Medium</t>
  </si>
  <si>
    <t>Support</t>
  </si>
  <si>
    <t>Alternative</t>
  </si>
  <si>
    <t>Elegant</t>
  </si>
  <si>
    <t>Style</t>
  </si>
  <si>
    <t>Perfection</t>
  </si>
  <si>
    <t>Grand</t>
  </si>
  <si>
    <t>Classic 2.0</t>
  </si>
  <si>
    <t>Coolness</t>
  </si>
  <si>
    <t>Ecobamboo</t>
  </si>
  <si>
    <t>Relax 2.0</t>
  </si>
  <si>
    <t>Сamel's wool</t>
  </si>
  <si>
    <t>Adapt Spring</t>
  </si>
  <si>
    <t>Aerobamboo Plus</t>
  </si>
  <si>
    <t>Moxie</t>
  </si>
  <si>
    <t>Ergo Cool</t>
  </si>
  <si>
    <t>Downy</t>
  </si>
  <si>
    <t>Aerobamboo</t>
  </si>
  <si>
    <t>Optima</t>
  </si>
  <si>
    <t>Puffy</t>
  </si>
  <si>
    <t>Local</t>
  </si>
  <si>
    <t>Tricot</t>
  </si>
  <si>
    <t>Normal</t>
  </si>
  <si>
    <t>INFINITY</t>
  </si>
  <si>
    <t>190
195
200</t>
  </si>
  <si>
    <t>Control</t>
  </si>
  <si>
    <t xml:space="preserve">Halal Sahih </t>
  </si>
  <si>
    <t>Just</t>
  </si>
  <si>
    <t>HALAL</t>
  </si>
  <si>
    <t>1.6</t>
  </si>
  <si>
    <t>1.7</t>
  </si>
  <si>
    <t>SLEEP TONIC</t>
  </si>
  <si>
    <t>COMFORT</t>
  </si>
  <si>
    <t>Одеяла</t>
  </si>
  <si>
    <t>HARMONY</t>
  </si>
  <si>
    <t>Подушки</t>
  </si>
  <si>
    <t>Чехлы</t>
  </si>
  <si>
    <t>SCANDI</t>
  </si>
  <si>
    <t>Topper Base Mini</t>
  </si>
  <si>
    <t>Topper Massage Mini</t>
  </si>
  <si>
    <t>Topper Cocos Mini</t>
  </si>
  <si>
    <t>Topper Latex Mini</t>
  </si>
  <si>
    <t>4.5</t>
  </si>
  <si>
    <t>Длина  186,190,195,200</t>
  </si>
  <si>
    <r>
      <t xml:space="preserve">Boden
</t>
    </r>
    <r>
      <rPr>
        <b/>
        <sz val="12"/>
        <color rgb="FFC00000"/>
        <rFont val="Calibri"/>
        <family val="2"/>
        <charset val="204"/>
        <scheme val="minor"/>
      </rPr>
      <t>скрутка</t>
    </r>
  </si>
  <si>
    <r>
      <t xml:space="preserve">Oslo
</t>
    </r>
    <r>
      <rPr>
        <b/>
        <sz val="12"/>
        <color rgb="FFC00000"/>
        <rFont val="Calibri"/>
        <family val="2"/>
        <charset val="204"/>
        <scheme val="minor"/>
      </rPr>
      <t>скрутка</t>
    </r>
  </si>
  <si>
    <r>
      <t xml:space="preserve">Otta
</t>
    </r>
    <r>
      <rPr>
        <b/>
        <sz val="12"/>
        <color rgb="FFC00000"/>
        <rFont val="Calibri"/>
        <family val="2"/>
        <charset val="204"/>
        <scheme val="minor"/>
      </rPr>
      <t>скрутка</t>
    </r>
  </si>
  <si>
    <r>
      <t xml:space="preserve">Lindome                            </t>
    </r>
    <r>
      <rPr>
        <b/>
        <sz val="12"/>
        <color rgb="FFC00000"/>
        <rFont val="Calibri"/>
        <family val="2"/>
        <charset val="204"/>
        <scheme val="minor"/>
      </rPr>
      <t>двойное сложение + скрутка</t>
    </r>
  </si>
  <si>
    <r>
      <t xml:space="preserve">Malmo                              </t>
    </r>
    <r>
      <rPr>
        <b/>
        <sz val="12"/>
        <color rgb="FFC00000"/>
        <rFont val="Calibri"/>
        <family val="2"/>
        <charset val="204"/>
        <scheme val="minor"/>
      </rPr>
      <t>плоская упаковка</t>
    </r>
  </si>
  <si>
    <r>
      <t xml:space="preserve">Falun                            </t>
    </r>
    <r>
      <rPr>
        <b/>
        <sz val="12"/>
        <color rgb="FFC00000"/>
        <rFont val="Calibri"/>
        <family val="2"/>
        <charset val="204"/>
        <scheme val="minor"/>
      </rPr>
      <t>плоская упаковка</t>
    </r>
  </si>
  <si>
    <t>Наматрасники</t>
  </si>
  <si>
    <t>Длина 190, 200</t>
  </si>
  <si>
    <t xml:space="preserve">Halal Zor </t>
  </si>
  <si>
    <t>Halal Hazine</t>
  </si>
  <si>
    <r>
      <t xml:space="preserve">Halal Rahat
</t>
    </r>
    <r>
      <rPr>
        <b/>
        <sz val="20"/>
        <color rgb="FFC00000"/>
        <rFont val="Calibri"/>
        <family val="2"/>
        <charset val="204"/>
        <scheme val="minor"/>
      </rPr>
      <t>кратность - 2 шт.</t>
    </r>
  </si>
  <si>
    <t>Extra</t>
  </si>
  <si>
    <t>ОПТ</t>
  </si>
  <si>
    <t>РОЗНИЦА</t>
  </si>
  <si>
    <t>исходная оптовая</t>
  </si>
  <si>
    <t>Компенсация</t>
  </si>
  <si>
    <t>скидка</t>
  </si>
  <si>
    <t>M42</t>
  </si>
  <si>
    <t>Матрас 200*080 Fitness Arena</t>
  </si>
  <si>
    <t>Мир Матрасов</t>
  </si>
  <si>
    <t>M43</t>
  </si>
  <si>
    <t>Матрас 200*090 Fitness Arena</t>
  </si>
  <si>
    <t>M44</t>
  </si>
  <si>
    <t>Матрас 200*120 Fitness Arena</t>
  </si>
  <si>
    <t>M45</t>
  </si>
  <si>
    <t>Матрас 200*140 Fitness Arena</t>
  </si>
  <si>
    <t>M46</t>
  </si>
  <si>
    <t>Матрас 200*160 Fitness Arena</t>
  </si>
  <si>
    <t>M47</t>
  </si>
  <si>
    <t>Матрас 200*180 Fitness Arena</t>
  </si>
  <si>
    <t>M48</t>
  </si>
  <si>
    <t>Матрас 200*200 Fitness Arena</t>
  </si>
  <si>
    <t>M49</t>
  </si>
  <si>
    <t>Матрас d200 Fitness Arena</t>
  </si>
  <si>
    <t>M50</t>
  </si>
  <si>
    <t>Матрас 200*080 Fitness Formula</t>
  </si>
  <si>
    <t>M51</t>
  </si>
  <si>
    <t>Матрас 200*090 Fitness Formula</t>
  </si>
  <si>
    <t>M52</t>
  </si>
  <si>
    <t>Матрас 200*120 Fitness Formula</t>
  </si>
  <si>
    <t>M53</t>
  </si>
  <si>
    <t>Матрас 200*140 Fitness Formula</t>
  </si>
  <si>
    <t>M54</t>
  </si>
  <si>
    <t>Матрас 200*160 Fitness Formula</t>
  </si>
  <si>
    <t>M55</t>
  </si>
  <si>
    <t>Матрас 200*180 Fitness Formula</t>
  </si>
  <si>
    <t>M56</t>
  </si>
  <si>
    <t>Матрас 200*200 Fitness Formula</t>
  </si>
  <si>
    <t>M57</t>
  </si>
  <si>
    <t>Матрас 200*080 Fitness Idea</t>
  </si>
  <si>
    <t>M58</t>
  </si>
  <si>
    <t>Матрас 200*090 Fitness Idea</t>
  </si>
  <si>
    <t>M59</t>
  </si>
  <si>
    <t>Матрас 200*120 Fitness Idea</t>
  </si>
  <si>
    <t>M60</t>
  </si>
  <si>
    <t>Матрас 200*140 Fitness Idea</t>
  </si>
  <si>
    <t>M61</t>
  </si>
  <si>
    <t>Матрас 200*160 Fitness Idea</t>
  </si>
  <si>
    <t>M62</t>
  </si>
  <si>
    <t>Матрас 200*180 Fitness Idea</t>
  </si>
  <si>
    <t>M63</t>
  </si>
  <si>
    <t>Матрас 200*200 Fitness Idea</t>
  </si>
  <si>
    <t>M66</t>
  </si>
  <si>
    <t>Матрас 200*080 Trend Roll</t>
  </si>
  <si>
    <t>M67</t>
  </si>
  <si>
    <t>Матрас 200*090 Trend Roll</t>
  </si>
  <si>
    <t>M68</t>
  </si>
  <si>
    <t>Матрас 200*120 Trend Roll</t>
  </si>
  <si>
    <t>M69</t>
  </si>
  <si>
    <t>Матрас 200*140 Trend Roll</t>
  </si>
  <si>
    <t>M70</t>
  </si>
  <si>
    <t>Матрас 200*160 Trend Roll</t>
  </si>
  <si>
    <t>M71</t>
  </si>
  <si>
    <t>Матрас 200*180 Trend Roll</t>
  </si>
  <si>
    <t>M72</t>
  </si>
  <si>
    <t>Матрас 200*200 Trend Roll</t>
  </si>
  <si>
    <t>M82</t>
  </si>
  <si>
    <t>Матрас 200*080 Trend Flat</t>
  </si>
  <si>
    <t>M83</t>
  </si>
  <si>
    <t>Матрас 200*090 Trend Flat</t>
  </si>
  <si>
    <t>M84</t>
  </si>
  <si>
    <t>Матрас 200*120 Trend Flat</t>
  </si>
  <si>
    <t>M85</t>
  </si>
  <si>
    <t>Матрас 200*140 Trend Flat</t>
  </si>
  <si>
    <t>M86</t>
  </si>
  <si>
    <t>Матрас 200*160 Trend Flat</t>
  </si>
  <si>
    <t>M87</t>
  </si>
  <si>
    <t>Матрас 200*180 Trend Flat</t>
  </si>
  <si>
    <t>M88</t>
  </si>
  <si>
    <t>Матрас 200*200 Trend Flat</t>
  </si>
  <si>
    <t>M91</t>
  </si>
  <si>
    <t>Матрас 200*080 Trend Mini</t>
  </si>
  <si>
    <t>M92</t>
  </si>
  <si>
    <t>Матрас 200*090 Trend Mini</t>
  </si>
  <si>
    <t>M93</t>
  </si>
  <si>
    <t>Матрас 200*120 Trend Mini</t>
  </si>
  <si>
    <t>M94</t>
  </si>
  <si>
    <t>Матрас 200*140 Trend Mini</t>
  </si>
  <si>
    <t>M95</t>
  </si>
  <si>
    <t>Матрас 200*160 Trend Mini</t>
  </si>
  <si>
    <t>M96</t>
  </si>
  <si>
    <t>Матрас 200*180 Trend Mini</t>
  </si>
  <si>
    <t>M97</t>
  </si>
  <si>
    <t>Матрас 200*200 Trend Mini</t>
  </si>
  <si>
    <t>M133</t>
  </si>
  <si>
    <t>Матрас 200*080 Supremo</t>
  </si>
  <si>
    <t>M134</t>
  </si>
  <si>
    <t>Матрас 200*090 Supremo</t>
  </si>
  <si>
    <t>M135</t>
  </si>
  <si>
    <t>Матрас 200*120 Supremo</t>
  </si>
  <si>
    <t>M136</t>
  </si>
  <si>
    <t>Матрас 200*140 Supremo</t>
  </si>
  <si>
    <t>M137</t>
  </si>
  <si>
    <t>Матрас 200*160 Supremo</t>
  </si>
  <si>
    <t>M138</t>
  </si>
  <si>
    <t>Матрас 200*180 Supremo</t>
  </si>
  <si>
    <t>M139</t>
  </si>
  <si>
    <t>Матрас 200*200 Supremo</t>
  </si>
  <si>
    <t>M147</t>
  </si>
  <si>
    <t>Матрас 200*080 TERAPIA NEW Pulse</t>
  </si>
  <si>
    <t>M148</t>
  </si>
  <si>
    <t>Матрас 200*090 TERAPIA NEW Pulse</t>
  </si>
  <si>
    <t>M149</t>
  </si>
  <si>
    <t>Матрас 200*120 TERAPIA NEW Pulse</t>
  </si>
  <si>
    <t>M150</t>
  </si>
  <si>
    <t>Матрас 200*140 TERAPIA NEW Pulse</t>
  </si>
  <si>
    <t>M151</t>
  </si>
  <si>
    <t>Матрас 200*160 TERAPIA NEW Pulse</t>
  </si>
  <si>
    <t>M152</t>
  </si>
  <si>
    <t>Матрас 200*180 TERAPIA NEW Pulse</t>
  </si>
  <si>
    <t>M153</t>
  </si>
  <si>
    <t>Матрас 200*200 TERAPIA NEW Pulse</t>
  </si>
  <si>
    <t>M154</t>
  </si>
  <si>
    <t>Матрас 200*080 TERAPIA NEW Spectra</t>
  </si>
  <si>
    <t>M155</t>
  </si>
  <si>
    <t>Матрас 200*090 TERAPIA NEW Spectra</t>
  </si>
  <si>
    <t>M156</t>
  </si>
  <si>
    <t>Матрас 200*120 TERAPIA NEW Spectra</t>
  </si>
  <si>
    <t>M157</t>
  </si>
  <si>
    <t>Матрас 200*140 TERAPIA NEW Spectra</t>
  </si>
  <si>
    <t>M158</t>
  </si>
  <si>
    <t>Матрас 200*160 TERAPIA NEW Spectra</t>
  </si>
  <si>
    <t>M159</t>
  </si>
  <si>
    <t>Матрас 200*180 TERAPIA NEW Spectra</t>
  </si>
  <si>
    <t>M160</t>
  </si>
  <si>
    <t>Матрас 200*200 TERAPIA NEW Spectra</t>
  </si>
  <si>
    <t>M168</t>
  </si>
  <si>
    <t>Матрас 200*080 TERAPIA NEW Cardio</t>
  </si>
  <si>
    <t>M169</t>
  </si>
  <si>
    <t>Матрас 200*090 TERAPIA NEW Cardio</t>
  </si>
  <si>
    <t>M170</t>
  </si>
  <si>
    <t>Матрас 200*120 TERAPIA NEW Cardio</t>
  </si>
  <si>
    <t>M171</t>
  </si>
  <si>
    <t>Матрас 200*140 TERAPIA NEW Cardio</t>
  </si>
  <si>
    <t>M172</t>
  </si>
  <si>
    <t>Матрас 200*160 TERAPIA NEW Cardio</t>
  </si>
  <si>
    <t>M173</t>
  </si>
  <si>
    <t>Матрас 200*180 TERAPIA NEW Cardio</t>
  </si>
  <si>
    <t>M174</t>
  </si>
  <si>
    <t>Матрас 200*200 TERAPIA NEW Cardio</t>
  </si>
  <si>
    <t>M189</t>
  </si>
  <si>
    <t>Матрас 200*080 SOUL Fines</t>
  </si>
  <si>
    <t>M190</t>
  </si>
  <si>
    <t>Матрас 200*090 SOUL Fines</t>
  </si>
  <si>
    <t>M191</t>
  </si>
  <si>
    <t>Матрас 200*120 SOUL Fines</t>
  </si>
  <si>
    <t>M192</t>
  </si>
  <si>
    <t>Матрас 200*140 SOUL Fines</t>
  </si>
  <si>
    <t>M193</t>
  </si>
  <si>
    <t>Матрас 200*160 SOUL Fines</t>
  </si>
  <si>
    <t>M194</t>
  </si>
  <si>
    <t>Матрас 200*180 SOUL Fines</t>
  </si>
  <si>
    <t>M195</t>
  </si>
  <si>
    <t>Матрас 200*200 SOUL Fines</t>
  </si>
  <si>
    <t>M196</t>
  </si>
  <si>
    <t>Матрас 200*080 SOUL Norma</t>
  </si>
  <si>
    <t>M197</t>
  </si>
  <si>
    <t>Матрас 200*090 SOUL Norma</t>
  </si>
  <si>
    <t>M198</t>
  </si>
  <si>
    <t>Матрас 200*120 SOUL Norma</t>
  </si>
  <si>
    <t>M199</t>
  </si>
  <si>
    <t>Матрас 200*140 SOUL Norma</t>
  </si>
  <si>
    <t>M200</t>
  </si>
  <si>
    <t>Матрас 200*160 SOUL Norma</t>
  </si>
  <si>
    <t>M201</t>
  </si>
  <si>
    <t>Матрас 200*180 SOUL Norma</t>
  </si>
  <si>
    <t>M202</t>
  </si>
  <si>
    <t>Матрас 200*200 SOUL Norma</t>
  </si>
  <si>
    <t>M287</t>
  </si>
  <si>
    <t>Матрас 200*080 SERIA PRO Glory</t>
  </si>
  <si>
    <t>M288</t>
  </si>
  <si>
    <t>Матрас 200*090 SERIA PRO Glory</t>
  </si>
  <si>
    <t>M289</t>
  </si>
  <si>
    <t>Матрас 200*120 SERIA PRO Glory</t>
  </si>
  <si>
    <t>M290</t>
  </si>
  <si>
    <t>Матрас 200*140 SERIA PRO Glory</t>
  </si>
  <si>
    <t>M291</t>
  </si>
  <si>
    <t>Матрас 200*160 SERIA PRO Glory</t>
  </si>
  <si>
    <t>M292</t>
  </si>
  <si>
    <t>Матрас 200*180 SERIA PRO Glory</t>
  </si>
  <si>
    <t>M293</t>
  </si>
  <si>
    <t>Матрас 200*200 SERIA PRO Glory</t>
  </si>
  <si>
    <t>M294</t>
  </si>
  <si>
    <t>Матрас 200*080 SERIA PRO Emotion</t>
  </si>
  <si>
    <t>M295</t>
  </si>
  <si>
    <t>Матрас 200*090 SERIA PRO Emotion</t>
  </si>
  <si>
    <t>M296</t>
  </si>
  <si>
    <t>Матрас 200*120 SERIA PRO Emotion</t>
  </si>
  <si>
    <t>M297</t>
  </si>
  <si>
    <t>Матрас 200*140 SERIA PRO Emotion</t>
  </si>
  <si>
    <t>M298</t>
  </si>
  <si>
    <t>Матрас 200*160 SERIA PRO Emotion</t>
  </si>
  <si>
    <t>M299</t>
  </si>
  <si>
    <t>Матрас 200*180 SERIA PRO Emotion</t>
  </si>
  <si>
    <t>M300</t>
  </si>
  <si>
    <t>Матрас 200*200 SERIA PRO Emotion</t>
  </si>
  <si>
    <t>M301</t>
  </si>
  <si>
    <t>Матрас 200*080 SERIA PRO Grace</t>
  </si>
  <si>
    <t>M302</t>
  </si>
  <si>
    <t>Матрас 200*090 SERIA PRO Grace</t>
  </si>
  <si>
    <t>M303</t>
  </si>
  <si>
    <t>Матрас 200*120 SERIA PRO Grace</t>
  </si>
  <si>
    <t>M304</t>
  </si>
  <si>
    <t>Матрас 200*140 SERIA PRO Grace</t>
  </si>
  <si>
    <t>M305</t>
  </si>
  <si>
    <t>Матрас 200*160 SERIA PRO Grace</t>
  </si>
  <si>
    <t>M306</t>
  </si>
  <si>
    <t>Матрас 200*180 SERIA PRO Grace</t>
  </si>
  <si>
    <t>M307</t>
  </si>
  <si>
    <t>Матрас 200*200 SERIA PRO Grace</t>
  </si>
  <si>
    <t>M308</t>
  </si>
  <si>
    <t>Матрас 200*080 SERIA PRO Liberty</t>
  </si>
  <si>
    <t>M309</t>
  </si>
  <si>
    <t>Матрас 200*090 SERIA PRO Liberty</t>
  </si>
  <si>
    <t>M310</t>
  </si>
  <si>
    <t>Матрас 200*120 SERIA PRO Liberty</t>
  </si>
  <si>
    <t>M311</t>
  </si>
  <si>
    <t>Матрас 200*140 SERIA PRO Liberty</t>
  </si>
  <si>
    <t>M312</t>
  </si>
  <si>
    <t>Матрас 200*160 SERIA PRO Liberty</t>
  </si>
  <si>
    <t>M313</t>
  </si>
  <si>
    <t>Матрас 200*180 SERIA PRO Liberty</t>
  </si>
  <si>
    <t>M314</t>
  </si>
  <si>
    <t>Матрас 200*200 SERIA PRO Liberty</t>
  </si>
  <si>
    <t>M315</t>
  </si>
  <si>
    <t>Матрас 200*080 SERIA PRO Emily</t>
  </si>
  <si>
    <t>M316</t>
  </si>
  <si>
    <t>Матрас 200*090 SERIA PRO Emily</t>
  </si>
  <si>
    <t>M317</t>
  </si>
  <si>
    <t>Матрас 200*120 SERIA PRO Emily</t>
  </si>
  <si>
    <t>M318</t>
  </si>
  <si>
    <t>Матрас 200*140 SERIA PRO Emily</t>
  </si>
  <si>
    <t>M319</t>
  </si>
  <si>
    <t>Матрас 200*160 SERIA PRO Emily</t>
  </si>
  <si>
    <t>M320</t>
  </si>
  <si>
    <t>Матрас 200*180 SERIA PRO Emily</t>
  </si>
  <si>
    <t>M321</t>
  </si>
  <si>
    <t>Матрас 200*200 SERIA PRO Emily</t>
  </si>
  <si>
    <t>M343</t>
  </si>
  <si>
    <t>Матрас 120*060 Mom's Love Baby</t>
  </si>
  <si>
    <t>M344</t>
  </si>
  <si>
    <t>Матрас 120*065 Mom's Love Baby</t>
  </si>
  <si>
    <t>M345</t>
  </si>
  <si>
    <t>Матрас 125*065 Mom's Love Baby</t>
  </si>
  <si>
    <t>M346</t>
  </si>
  <si>
    <t>Матрас 140*070 Mom's Love Baby</t>
  </si>
  <si>
    <t>M347</t>
  </si>
  <si>
    <t>Матрас 145*060 Mom's Love Baby</t>
  </si>
  <si>
    <t>M348</t>
  </si>
  <si>
    <t>Матрас 150*060 Mom's Love Baby</t>
  </si>
  <si>
    <t>M349</t>
  </si>
  <si>
    <t>Матрас 160*070 Mom's Love Baby</t>
  </si>
  <si>
    <t>M351</t>
  </si>
  <si>
    <t>Матрас 175*075 Mom's Love Baby</t>
  </si>
  <si>
    <t>M352</t>
  </si>
  <si>
    <t>Матрас 180*080 Mom's Love Baby</t>
  </si>
  <si>
    <t>M353</t>
  </si>
  <si>
    <t>Матрас 180*090 Mom's Love Baby</t>
  </si>
  <si>
    <t>M354</t>
  </si>
  <si>
    <t>Матрас 190*080 Mom's Love Baby</t>
  </si>
  <si>
    <t>M355</t>
  </si>
  <si>
    <t>Матрас 190*090 Mom's Love Baby</t>
  </si>
  <si>
    <t>M350</t>
  </si>
  <si>
    <t>Матрас 160*080 Mom's Love Baby</t>
  </si>
  <si>
    <t>M356</t>
  </si>
  <si>
    <t>Матрас 195*080 Mom's Love Baby</t>
  </si>
  <si>
    <t>M357</t>
  </si>
  <si>
    <t>Матрас 195*090 Mom's Love Baby</t>
  </si>
  <si>
    <t>M358</t>
  </si>
  <si>
    <t>Матрас 200*080 Mom's Love Baby</t>
  </si>
  <si>
    <t>M359</t>
  </si>
  <si>
    <t>Матрас 200*090 Mom's Love Baby</t>
  </si>
  <si>
    <t>M378</t>
  </si>
  <si>
    <t>Матрас 120*060 Mom's Love Young</t>
  </si>
  <si>
    <t>M379</t>
  </si>
  <si>
    <t>Матрас 120*065 Mom's Love Young</t>
  </si>
  <si>
    <t>M380</t>
  </si>
  <si>
    <t>Матрас 125*065 Mom's Love Young</t>
  </si>
  <si>
    <t>M381</t>
  </si>
  <si>
    <t>Матрас 140*070 Mom's Love Young</t>
  </si>
  <si>
    <t>M382</t>
  </si>
  <si>
    <t>Матрас 145*060 Mom's Love Young</t>
  </si>
  <si>
    <t>M383</t>
  </si>
  <si>
    <t>Матрас 150*060 Mom's Love Young</t>
  </si>
  <si>
    <t>M384</t>
  </si>
  <si>
    <t>Матрас 160*070 Mom's Love Young</t>
  </si>
  <si>
    <t>M386</t>
  </si>
  <si>
    <t>Матрас 175*075 Mom's Love Young</t>
  </si>
  <si>
    <t>M387</t>
  </si>
  <si>
    <t>Матрас 180*080 Mom's Love Young</t>
  </si>
  <si>
    <t>M388</t>
  </si>
  <si>
    <t>Матрас 180*090 Mom's Love Young</t>
  </si>
  <si>
    <t>M389</t>
  </si>
  <si>
    <t>Матрас 190*080 Mom's Love Young</t>
  </si>
  <si>
    <t>M390</t>
  </si>
  <si>
    <t>Матрас 190*090 Mom's Love Young</t>
  </si>
  <si>
    <t>M385</t>
  </si>
  <si>
    <t>Матрас 160*080 Mom's Love Young</t>
  </si>
  <si>
    <t>M391</t>
  </si>
  <si>
    <t>Матрас 195*080 Mom's Love Young</t>
  </si>
  <si>
    <t>M392</t>
  </si>
  <si>
    <t>Матрас 195*090 Mom's Love Young</t>
  </si>
  <si>
    <t>M393</t>
  </si>
  <si>
    <t>Матрас 200*080 Mom's Love Young</t>
  </si>
  <si>
    <t>M394</t>
  </si>
  <si>
    <t>Матрас 200*090 Mom's Love Young</t>
  </si>
  <si>
    <t>M395</t>
  </si>
  <si>
    <t>Матрас 120*060 Mom's Love Junior</t>
  </si>
  <si>
    <t>M396</t>
  </si>
  <si>
    <t>Матрас 120*065 Mom's Love Junior</t>
  </si>
  <si>
    <t>M397</t>
  </si>
  <si>
    <t>Матрас 125*065 Mom's Love Junior</t>
  </si>
  <si>
    <t>M398</t>
  </si>
  <si>
    <t>Матрас 140*070 Mom's Love Junior</t>
  </si>
  <si>
    <t>M399</t>
  </si>
  <si>
    <t>Матрас 145*060 Mom's Love Junior</t>
  </si>
  <si>
    <t>M400</t>
  </si>
  <si>
    <t>Матрас 150*060 Mom's Love Junior</t>
  </si>
  <si>
    <t>M401</t>
  </si>
  <si>
    <t>Матрас 160*070 Mom's Love Junior</t>
  </si>
  <si>
    <t>M403</t>
  </si>
  <si>
    <t>Матрас 175*075 Mom's Love Junior</t>
  </si>
  <si>
    <t>M404</t>
  </si>
  <si>
    <t>Матрас 180*080 Mom's Love Junior</t>
  </si>
  <si>
    <t>M405</t>
  </si>
  <si>
    <t>Матрас 180*090 Mom's Love Junior</t>
  </si>
  <si>
    <t>M406</t>
  </si>
  <si>
    <t>Матрас 190*080 Mom's Love Junior</t>
  </si>
  <si>
    <t>M407</t>
  </si>
  <si>
    <t>Матрас 190*090 Mom's Love Junior</t>
  </si>
  <si>
    <t>M402</t>
  </si>
  <si>
    <t>Матрас 160*080 Mom's Love Junior</t>
  </si>
  <si>
    <t>M408</t>
  </si>
  <si>
    <t>Матрас 195*080 Mom's Love Junior</t>
  </si>
  <si>
    <t>M409</t>
  </si>
  <si>
    <t>Матрас 195*090 Mom's Love Junior</t>
  </si>
  <si>
    <t>M410</t>
  </si>
  <si>
    <t>Матрас 200*080 Mom's Love Junior</t>
  </si>
  <si>
    <t>M411</t>
  </si>
  <si>
    <t>Матрас 200*090 Mom's Love Junior</t>
  </si>
  <si>
    <t>M412</t>
  </si>
  <si>
    <t>Матрас 120*060 Mom's Love Teenager</t>
  </si>
  <si>
    <t>M413</t>
  </si>
  <si>
    <t>Матрас 120*065 Mom's Love Teenager</t>
  </si>
  <si>
    <t>M414</t>
  </si>
  <si>
    <t>Матрас 125*065 Mom's Love Teenager</t>
  </si>
  <si>
    <t>M415</t>
  </si>
  <si>
    <t>Матрас 140*070 Mom's Love Teenager</t>
  </si>
  <si>
    <t>M416</t>
  </si>
  <si>
    <t>Матрас 145*060 Mom's Love Teenager</t>
  </si>
  <si>
    <t>M417</t>
  </si>
  <si>
    <t>Матрас 150*060 Mom's Love Teenager</t>
  </si>
  <si>
    <t>M418</t>
  </si>
  <si>
    <t>Матрас 160*070 Mom's Love Teenager</t>
  </si>
  <si>
    <t>M420</t>
  </si>
  <si>
    <t>Матрас 175*075 Mom's Love Teenager</t>
  </si>
  <si>
    <t>M421</t>
  </si>
  <si>
    <t>Матрас 180*080 Mom's Love Teenager</t>
  </si>
  <si>
    <t>M422</t>
  </si>
  <si>
    <t>Матрас 180*090 Mom's Love Teenager</t>
  </si>
  <si>
    <t>M423</t>
  </si>
  <si>
    <t>Матрас 190*080 Mom's Love Teenager</t>
  </si>
  <si>
    <t>M424</t>
  </si>
  <si>
    <t>Матрас 190*090 Mom's Love Teenager</t>
  </si>
  <si>
    <t>M419</t>
  </si>
  <si>
    <t>Матрас 160*080 Mom's Love Teenager</t>
  </si>
  <si>
    <t>M425</t>
  </si>
  <si>
    <t>Матрас 195*080 Mom's Love Teenager</t>
  </si>
  <si>
    <t>M426</t>
  </si>
  <si>
    <t>Матрас 195*090 Mom's Love Teenager</t>
  </si>
  <si>
    <t>M427</t>
  </si>
  <si>
    <t>Матрас 200*080 Mom's Love Teenager</t>
  </si>
  <si>
    <t>M428</t>
  </si>
  <si>
    <t>Матрас 200*090 Mom's Love Teenager</t>
  </si>
  <si>
    <t>M558</t>
  </si>
  <si>
    <t>МАТРАС 160*080 VIKING AGVID</t>
  </si>
  <si>
    <t>M559</t>
  </si>
  <si>
    <t>МАТРАС 180*080 VIKING AGVID</t>
  </si>
  <si>
    <t>M566</t>
  </si>
  <si>
    <t>МАТРАС 200*080 VIKING AGVID</t>
  </si>
  <si>
    <t>M567</t>
  </si>
  <si>
    <t>МАТРАС 200*090 VIKING AGVID</t>
  </si>
  <si>
    <t>M568</t>
  </si>
  <si>
    <t>МАТРАС 200*120 VIKING AGVID</t>
  </si>
  <si>
    <t>M569</t>
  </si>
  <si>
    <t>МАТРАС 200*140 VIKING AGVID</t>
  </si>
  <si>
    <t>M570</t>
  </si>
  <si>
    <t>МАТРАС 200*160 VIKING AGVID</t>
  </si>
  <si>
    <t>M571</t>
  </si>
  <si>
    <t>МАТРАС 200*180 VIKING AGVID</t>
  </si>
  <si>
    <t>M578</t>
  </si>
  <si>
    <t>Матрас 200*080 Viking Ragnar</t>
  </si>
  <si>
    <t>M579</t>
  </si>
  <si>
    <t>Матрас 200*090 Viking Ragnar</t>
  </si>
  <si>
    <t>M580</t>
  </si>
  <si>
    <t>МАТРАС 200*120 VIKING RAGNAR</t>
  </si>
  <si>
    <t>M581</t>
  </si>
  <si>
    <t>Матрас 200*140 Viking Ragnar</t>
  </si>
  <si>
    <t>M582</t>
  </si>
  <si>
    <t>Матрас 200*160 Viking Ragnar</t>
  </si>
  <si>
    <t>M583</t>
  </si>
  <si>
    <t>Матрас 200*180 Viking Ragnar</t>
  </si>
  <si>
    <t>M590</t>
  </si>
  <si>
    <t>Матрас 200*080 Viking Tor</t>
  </si>
  <si>
    <t>M591</t>
  </si>
  <si>
    <t>Матрас 200*090 Viking Tor</t>
  </si>
  <si>
    <t>M592</t>
  </si>
  <si>
    <t>МАТРАС 200*120 VIKING TOR</t>
  </si>
  <si>
    <t>M593</t>
  </si>
  <si>
    <t>Матрас 200*140 Viking Tor</t>
  </si>
  <si>
    <t>M594</t>
  </si>
  <si>
    <t>Матрас 200*160 Viking Tor</t>
  </si>
  <si>
    <t>M595</t>
  </si>
  <si>
    <t>Матрас 200*180 Viking Tor</t>
  </si>
  <si>
    <t>M721</t>
  </si>
  <si>
    <t>МАТРАС 200*080 INFINITY ELEGANT</t>
  </si>
  <si>
    <t xml:space="preserve">SONTERY </t>
  </si>
  <si>
    <t>M722</t>
  </si>
  <si>
    <t>МАТРАС 200*090 INFINITY ELEGANT</t>
  </si>
  <si>
    <t>M723</t>
  </si>
  <si>
    <t>МАТРАС 200*120 INFINITY ELEGANT</t>
  </si>
  <si>
    <t>M724</t>
  </si>
  <si>
    <t>МАТРАС 200*140 INFINITY ELEGANT</t>
  </si>
  <si>
    <t>M725</t>
  </si>
  <si>
    <t>МАТРАС 200*160 INFINITY ELEGANT</t>
  </si>
  <si>
    <t>M726</t>
  </si>
  <si>
    <t>МАТРАС 200*180 INFINITY ELEGANT</t>
  </si>
  <si>
    <t>M727</t>
  </si>
  <si>
    <t>МАТРАС 200*200 INFINITY ELEGANT</t>
  </si>
  <si>
    <t>M728</t>
  </si>
  <si>
    <t>МАТРАС 200*080 INFINITY GRAND</t>
  </si>
  <si>
    <t>M729</t>
  </si>
  <si>
    <t>МАТРАС 200*090 INFINITY GRAND</t>
  </si>
  <si>
    <t>M730</t>
  </si>
  <si>
    <t>МАТРАС 200*120 INFINITY GRAND</t>
  </si>
  <si>
    <t>M731</t>
  </si>
  <si>
    <t>МАТРАС 200*140 INFINITY GRAND</t>
  </si>
  <si>
    <t>M732</t>
  </si>
  <si>
    <t>МАТРАС 200*160 INFINITY GRAND</t>
  </si>
  <si>
    <t>M733</t>
  </si>
  <si>
    <t>МАТРАС 200*180 INFINITY GRAND</t>
  </si>
  <si>
    <t>M734</t>
  </si>
  <si>
    <t>МАТРАС 200*200 INFINITY GRAND</t>
  </si>
  <si>
    <t>M735</t>
  </si>
  <si>
    <t>МАТРАС 200*080 INFINITY PERFECTION</t>
  </si>
  <si>
    <t>M736</t>
  </si>
  <si>
    <t>МАТРАС 200*090 INFINITY PERFECTION</t>
  </si>
  <si>
    <t>M737</t>
  </si>
  <si>
    <t>МАТРАС 200*120 INFINITY PERFECTION</t>
  </si>
  <si>
    <t>M738</t>
  </si>
  <si>
    <t>МАТРАС 200*140 INFINITY PERFECTION</t>
  </si>
  <si>
    <t>M739</t>
  </si>
  <si>
    <t>МАТРАС 200*160 INFINITY PERFECTION</t>
  </si>
  <si>
    <t>M740</t>
  </si>
  <si>
    <t>МАТРАС 200*180 INFINITY PERFECTION</t>
  </si>
  <si>
    <t>M741</t>
  </si>
  <si>
    <t>МАТРАС 200*200 INFINITY PERFECTION</t>
  </si>
  <si>
    <t>M742</t>
  </si>
  <si>
    <t>МАТРАС 200*080 INFINITY STYLE</t>
  </si>
  <si>
    <t>M743</t>
  </si>
  <si>
    <t>МАТРАС 200*090 INFINITY STYLE</t>
  </si>
  <si>
    <t>M744</t>
  </si>
  <si>
    <t>МАТРАС 200*120 INFINITY STYLE</t>
  </si>
  <si>
    <t>M745</t>
  </si>
  <si>
    <t>МАТРАС 200*140 INFINITY STYLE</t>
  </si>
  <si>
    <t>M746</t>
  </si>
  <si>
    <t>МАТРАС 200*160 INFINITY STYLE</t>
  </si>
  <si>
    <t>M747</t>
  </si>
  <si>
    <t>МАТРАС 200*180 INFINITY STYLE</t>
  </si>
  <si>
    <t>M748</t>
  </si>
  <si>
    <t>МАТРАС 200*200 INFINITY STYLE</t>
  </si>
  <si>
    <t>M749</t>
  </si>
  <si>
    <t>МАТРАС 200*080 COMFORT ALTERNATIVE</t>
  </si>
  <si>
    <t>M750</t>
  </si>
  <si>
    <t>МАТРАС 200*090 COMFORT ALTERNATIVE</t>
  </si>
  <si>
    <t>M751</t>
  </si>
  <si>
    <t>МАТРАС 200*120 COMFORT ALTERNATIVE</t>
  </si>
  <si>
    <t>M752</t>
  </si>
  <si>
    <t>МАТРАС 200*140 COMFORT ALTERNATIVE</t>
  </si>
  <si>
    <t>M753</t>
  </si>
  <si>
    <t>МАТРАС 200*160 COMFORT ALTERNATIVE</t>
  </si>
  <si>
    <t>M754</t>
  </si>
  <si>
    <t>МАТРАС 200*180 COMFORT ALTERNATIVE</t>
  </si>
  <si>
    <t>M755</t>
  </si>
  <si>
    <t>МАТРАС 200*200 COMFORT ALTERNATIVE</t>
  </si>
  <si>
    <t>M763</t>
  </si>
  <si>
    <t>МАТРАС 200*080 COMFORT MEDIUM</t>
  </si>
  <si>
    <t>M764</t>
  </si>
  <si>
    <t>МАТРАС 200*090 COMFORT MEDIUM</t>
  </si>
  <si>
    <t>M765</t>
  </si>
  <si>
    <t>МАТРАС 200*120 COMFORT MEDIUM</t>
  </si>
  <si>
    <t>M766</t>
  </si>
  <si>
    <t>МАТРАС 200*140 COMFORT MEDIUM</t>
  </si>
  <si>
    <t>M767</t>
  </si>
  <si>
    <t>МАТРАС 200*160 COMFORT MEDIUM</t>
  </si>
  <si>
    <t>M768</t>
  </si>
  <si>
    <t>МАТРАС 200*180 COMFORT MEDIUM</t>
  </si>
  <si>
    <t>M769</t>
  </si>
  <si>
    <t>МАТРАС 200*200 COMFORT MEDIUM</t>
  </si>
  <si>
    <t>M770</t>
  </si>
  <si>
    <t>МАТРАС 200*080 COMFORT RELAX</t>
  </si>
  <si>
    <t>M771</t>
  </si>
  <si>
    <t>МАТРАС 200*090 COMFORT RELAX</t>
  </si>
  <si>
    <t>M772</t>
  </si>
  <si>
    <t>МАТРАС 200*120 COMFORT RELAX</t>
  </si>
  <si>
    <t>M773</t>
  </si>
  <si>
    <t>МАТРАС 200*140 COMFORT RELAX</t>
  </si>
  <si>
    <t>M774</t>
  </si>
  <si>
    <t>Матрас 200*160 Comfort Relax</t>
  </si>
  <si>
    <t>M775</t>
  </si>
  <si>
    <t>МАТРАС 200*180 COMFORT RELAX</t>
  </si>
  <si>
    <t>M776</t>
  </si>
  <si>
    <t>МАТРАС 200*200 COMFORT RELAX</t>
  </si>
  <si>
    <t>M777</t>
  </si>
  <si>
    <t>МАТРАС 200*080 COMFORT EXTRA</t>
  </si>
  <si>
    <t>M778</t>
  </si>
  <si>
    <t>МАТРАС 200*090 COMFORT EXTRA</t>
  </si>
  <si>
    <t>M779</t>
  </si>
  <si>
    <t>МАТРАС 200*120 COMFORT EXTRA</t>
  </si>
  <si>
    <t>M780</t>
  </si>
  <si>
    <t>МАТРАС 200*140 COMFORT EXTRA</t>
  </si>
  <si>
    <t>M781</t>
  </si>
  <si>
    <t>МАТРАС 200*160 COMFORT EXTRA</t>
  </si>
  <si>
    <t>M782</t>
  </si>
  <si>
    <t>МАТРАС 200*180 COMFORT EXTRA</t>
  </si>
  <si>
    <t>M783</t>
  </si>
  <si>
    <t>МАТРАС 200*200 COMFORT EXTRA</t>
  </si>
  <si>
    <t>M784</t>
  </si>
  <si>
    <t>МАТРАС 200*080 COMFORT SOFT</t>
  </si>
  <si>
    <t>M785</t>
  </si>
  <si>
    <t>МАТРАС 200*090 COMFORT SOFT</t>
  </si>
  <si>
    <t>M786</t>
  </si>
  <si>
    <t>МАТРАС 200*120 COMFORT SOFT</t>
  </si>
  <si>
    <t>M787</t>
  </si>
  <si>
    <t>МАТРАС 200*140 COMFORT SOFT</t>
  </si>
  <si>
    <t>M788</t>
  </si>
  <si>
    <t>МАТРАС 200*160 COMFORT SOFT</t>
  </si>
  <si>
    <t>M789</t>
  </si>
  <si>
    <t>МАТРАС 200*180 COMFORT SOFT</t>
  </si>
  <si>
    <t>M790</t>
  </si>
  <si>
    <t>МАТРАС 200*200 COMFORT SOFT</t>
  </si>
  <si>
    <t>M791</t>
  </si>
  <si>
    <t>МАТРАС 200*080 COMFORT SUPPORT</t>
  </si>
  <si>
    <t>M792</t>
  </si>
  <si>
    <t>МАТРАС 200*090 COMFORT SUPPORT</t>
  </si>
  <si>
    <t>M793</t>
  </si>
  <si>
    <t>МАТРАС 200*120 COMFORT SUPPORT</t>
  </si>
  <si>
    <t>M794</t>
  </si>
  <si>
    <t>МАТРАС 200*140 COMFORT SUPPORT</t>
  </si>
  <si>
    <t>M795</t>
  </si>
  <si>
    <t>МАТРАС 200*160 COMFORT SUPPORT</t>
  </si>
  <si>
    <t>M796</t>
  </si>
  <si>
    <t>МАТРАС 200*180 COMFORT SUPPORT</t>
  </si>
  <si>
    <t>M797</t>
  </si>
  <si>
    <t>МАТРАС 200*200 COMFORT SUPPORT</t>
  </si>
  <si>
    <t>M826</t>
  </si>
  <si>
    <t>МАТРАС 200*080 SLEEP TONIC GURU</t>
  </si>
  <si>
    <t>SONTERY</t>
  </si>
  <si>
    <t>M827</t>
  </si>
  <si>
    <t>МАТРАС 200*090 SLEEP TONIC GURU</t>
  </si>
  <si>
    <t>M828</t>
  </si>
  <si>
    <t>МАТРАС 200*120 SLEEP TONIC GURU</t>
  </si>
  <si>
    <t>M829</t>
  </si>
  <si>
    <t>МАТРАС 200*140 SLEEP TONIC GURU</t>
  </si>
  <si>
    <t>M830</t>
  </si>
  <si>
    <t>МАТРАС 200*160 SLEEP TONIC GURU</t>
  </si>
  <si>
    <t>M831</t>
  </si>
  <si>
    <t>МАТРАС 200*180 SLEEP TONIC GURU</t>
  </si>
  <si>
    <t>M832</t>
  </si>
  <si>
    <t>МАТРАС 200*200 SLEEP TONIC GURU</t>
  </si>
  <si>
    <t>M833</t>
  </si>
  <si>
    <t>МАТРАС 200*080 SLEEP TONIC LOTOS</t>
  </si>
  <si>
    <t>M834</t>
  </si>
  <si>
    <t>МАТРАС 200*090 SLEEP TONIC LOTOS</t>
  </si>
  <si>
    <t>M835</t>
  </si>
  <si>
    <t>МАТРАС 200*120 SLEEP TONIC LOTOS</t>
  </si>
  <si>
    <t>M836</t>
  </si>
  <si>
    <t>МАТРАС 200*140 SLEEP TONIC LOTOS</t>
  </si>
  <si>
    <t>M837</t>
  </si>
  <si>
    <t>МАТРАС 200*160 SLEEP TONIC LOTOS</t>
  </si>
  <si>
    <t>M838</t>
  </si>
  <si>
    <t>МАТРАС 200*180 SLEEP TONIC LOTOS</t>
  </si>
  <si>
    <t>M839</t>
  </si>
  <si>
    <t>МАТРАС 200*200 SLEEP TONIC LOTOS</t>
  </si>
  <si>
    <t>M840</t>
  </si>
  <si>
    <t>МАТРАС 200*080 SLEEP TONIC SANSARA</t>
  </si>
  <si>
    <t>M841</t>
  </si>
  <si>
    <t>МАТРАС 200*090 SLEEP TONIC SANSARA</t>
  </si>
  <si>
    <t>M842</t>
  </si>
  <si>
    <t>МАТРАС 200*120 SLEEP TONIC SANSARA</t>
  </si>
  <si>
    <t>M843</t>
  </si>
  <si>
    <t>МАТРАС 200*140 SLEEP TONIC SANSARA</t>
  </si>
  <si>
    <t>M844</t>
  </si>
  <si>
    <t>МАТРАС 200*160 SLEEP TONIC SANSARA</t>
  </si>
  <si>
    <t>M845</t>
  </si>
  <si>
    <t>МАТРАС 200*180 SLEEP TONIC SANSARA</t>
  </si>
  <si>
    <t>M846</t>
  </si>
  <si>
    <t>МАТРАС 200*200 SLEEP TONIC SANSARA</t>
  </si>
  <si>
    <t>M847</t>
  </si>
  <si>
    <t>МАТРАС 200*080 SLEEP TONIC YOGA</t>
  </si>
  <si>
    <t>M848</t>
  </si>
  <si>
    <t>МАТРАС 200*090 SLEEP TONIC YOGA</t>
  </si>
  <si>
    <t>M849</t>
  </si>
  <si>
    <t>МАТРАС 200*120 SLEEP TONIC YOGA</t>
  </si>
  <si>
    <t>M850</t>
  </si>
  <si>
    <t>МАТРАС 200*140 SLEEP TONIC YOGA</t>
  </si>
  <si>
    <t>M851</t>
  </si>
  <si>
    <t>МАТРАС 200*160 SLEEP TONIC YOGA</t>
  </si>
  <si>
    <t>M852</t>
  </si>
  <si>
    <t>МАТРАС 200*180 SLEEP TONIC YOGA</t>
  </si>
  <si>
    <t>M853</t>
  </si>
  <si>
    <t>МАТРАС 200*200 SLEEP TONIC YOGA</t>
  </si>
  <si>
    <t>M944</t>
  </si>
  <si>
    <t>Матрас 200*080 Scandi Boden</t>
  </si>
  <si>
    <t>M945</t>
  </si>
  <si>
    <t>Матрас 200*090 Scandi Boden</t>
  </si>
  <si>
    <t>M946</t>
  </si>
  <si>
    <t>Матрас 200*120 Scandi Boden</t>
  </si>
  <si>
    <t>M947</t>
  </si>
  <si>
    <t>Матрас 200*140 Scandi Boden</t>
  </si>
  <si>
    <t>M948</t>
  </si>
  <si>
    <t>Матрас 200*160 Scandi Boden</t>
  </si>
  <si>
    <t>M949</t>
  </si>
  <si>
    <t>Матрас 200*180 Scandi Boden</t>
  </si>
  <si>
    <t>M950</t>
  </si>
  <si>
    <t>Матрас 200*080 Scandi Falun</t>
  </si>
  <si>
    <t>M951</t>
  </si>
  <si>
    <t>Матрас 200*090 Scandi Falun</t>
  </si>
  <si>
    <t>M952</t>
  </si>
  <si>
    <t>Матрас 200*120 Scandi Falun</t>
  </si>
  <si>
    <t>M953</t>
  </si>
  <si>
    <t>Матрас 200*140 Scandi Falun</t>
  </si>
  <si>
    <t>M954</t>
  </si>
  <si>
    <t>Матрас 200*160 Scandi Falun</t>
  </si>
  <si>
    <t>M955</t>
  </si>
  <si>
    <t>Матрас 200*180 Scandi Falun</t>
  </si>
  <si>
    <t>M962</t>
  </si>
  <si>
    <t>Матрас 200*080 Scandi Lindome</t>
  </si>
  <si>
    <t>M963</t>
  </si>
  <si>
    <t>Матрас 200*090 Scandi Lindome</t>
  </si>
  <si>
    <t>M964</t>
  </si>
  <si>
    <t>Матрас 200*120 Scandi Lindome</t>
  </si>
  <si>
    <t>M965</t>
  </si>
  <si>
    <t>Матрас 200*140 Scandi Lindome</t>
  </si>
  <si>
    <t>M966</t>
  </si>
  <si>
    <t>Матрас 200*160 Scandi Lindome</t>
  </si>
  <si>
    <t>M967</t>
  </si>
  <si>
    <t>Матрас 200*180 Scandi Lindome</t>
  </si>
  <si>
    <t>M968</t>
  </si>
  <si>
    <t>Матрас 200*080 Scandi Malmo</t>
  </si>
  <si>
    <t>M969</t>
  </si>
  <si>
    <t>Матрас 200*090 Scandi Malmo</t>
  </si>
  <si>
    <t>M970</t>
  </si>
  <si>
    <t>Матрас 200*120 Scandi Malmo</t>
  </si>
  <si>
    <t>M971</t>
  </si>
  <si>
    <t>Матрас 200*140 Scandi Malmo</t>
  </si>
  <si>
    <t>M972</t>
  </si>
  <si>
    <t>Матрас 200*160 Scandi Malmo</t>
  </si>
  <si>
    <t>M973</t>
  </si>
  <si>
    <t>Матрас 200*180 Scandi Malmo</t>
  </si>
  <si>
    <t>M974</t>
  </si>
  <si>
    <t>Матрас 200*080 Scandi Oslo</t>
  </si>
  <si>
    <t>M975</t>
  </si>
  <si>
    <t>Матрас 200*090 Scandi Oslo</t>
  </si>
  <si>
    <t>M976</t>
  </si>
  <si>
    <t>Матрас 200*120 Scandi Oslo</t>
  </si>
  <si>
    <t>M977</t>
  </si>
  <si>
    <t>Матрас 200*140 Scandi Oslo</t>
  </si>
  <si>
    <t>M978</t>
  </si>
  <si>
    <t>Матрас 200*160 Scandi Oslo</t>
  </si>
  <si>
    <t>M979</t>
  </si>
  <si>
    <t>Матрас 200*180 Scandi Oslo</t>
  </si>
  <si>
    <t>M980</t>
  </si>
  <si>
    <t>Матрас 200*080 Scandi Otta</t>
  </si>
  <si>
    <t>M981</t>
  </si>
  <si>
    <t>Матрас 200*090 Scandi Otta</t>
  </si>
  <si>
    <t>M982</t>
  </si>
  <si>
    <t>Матрас 200*120 Scandi Otta</t>
  </si>
  <si>
    <t>M983</t>
  </si>
  <si>
    <t>Матрас 200*140 Scandi Otta</t>
  </si>
  <si>
    <t>M984</t>
  </si>
  <si>
    <t>Матрас 200*160 Scandi Otta</t>
  </si>
  <si>
    <t>M985</t>
  </si>
  <si>
    <t>Матрас 200*180 Scandi Otta</t>
  </si>
  <si>
    <t>M1000</t>
  </si>
  <si>
    <t>Матрас 200*080 Halal Destek</t>
  </si>
  <si>
    <t xml:space="preserve">Мир Матрасов / SONTERY </t>
  </si>
  <si>
    <t>M1001</t>
  </si>
  <si>
    <t>Матрас 200*090 Halal Destek</t>
  </si>
  <si>
    <t>M1002</t>
  </si>
  <si>
    <t>Матрас 200*120 Halal Destek</t>
  </si>
  <si>
    <t>M1003</t>
  </si>
  <si>
    <t>Матрас 200*140 Halal Destek</t>
  </si>
  <si>
    <t>M1004</t>
  </si>
  <si>
    <t>Матрас 200*160 Halal Destek</t>
  </si>
  <si>
    <t>M1005</t>
  </si>
  <si>
    <t>Матрас 200*180 Halal Destek</t>
  </si>
  <si>
    <t>M1006</t>
  </si>
  <si>
    <t>Матрас 200*200 Halal Destek</t>
  </si>
  <si>
    <t>M1007</t>
  </si>
  <si>
    <t>Матрас 200*080 Halal RAHAT</t>
  </si>
  <si>
    <t>M1008</t>
  </si>
  <si>
    <t>Матрас 200*090 Halal RAHAT</t>
  </si>
  <si>
    <t>M1009</t>
  </si>
  <si>
    <t>Матрас 200*120 Halal RAHAT</t>
  </si>
  <si>
    <t>M1010</t>
  </si>
  <si>
    <t>Матрас 200*140 Halal RAHAT</t>
  </si>
  <si>
    <t>M1011</t>
  </si>
  <si>
    <t>Матрас 200*160 Halal RAHAT</t>
  </si>
  <si>
    <t>M1012</t>
  </si>
  <si>
    <t>Матрас 200*180 Halal RAHAT</t>
  </si>
  <si>
    <t>M1013</t>
  </si>
  <si>
    <t>Матрас 200*200 Halal RAHAT</t>
  </si>
  <si>
    <t>M1021</t>
  </si>
  <si>
    <t>Матрас 200*080 Halal Naym</t>
  </si>
  <si>
    <t>M1022</t>
  </si>
  <si>
    <t>Матрас 200*090 Halal Naym</t>
  </si>
  <si>
    <t>M1023</t>
  </si>
  <si>
    <t>Матрас 200*120 Halal Naym</t>
  </si>
  <si>
    <t>M1024</t>
  </si>
  <si>
    <t>Матрас 200*140 Halal Naym</t>
  </si>
  <si>
    <t>M1025</t>
  </si>
  <si>
    <t>Матрас 200*160 Halal Naym</t>
  </si>
  <si>
    <t>M1026</t>
  </si>
  <si>
    <t>Матрас 200*180 Halal Naym</t>
  </si>
  <si>
    <t>M1027</t>
  </si>
  <si>
    <t>Матрас 200*200 Halal Naym</t>
  </si>
  <si>
    <t>M1028</t>
  </si>
  <si>
    <t>Матрас 200*080 Halal Zor</t>
  </si>
  <si>
    <t>M1029</t>
  </si>
  <si>
    <t>Матрас 200*090 Halal Zor</t>
  </si>
  <si>
    <t>M1030</t>
  </si>
  <si>
    <t>Матрас 200*120 Halal Zor</t>
  </si>
  <si>
    <t>M1031</t>
  </si>
  <si>
    <t>Матрас 200*140 Halal Zor</t>
  </si>
  <si>
    <t>M1032</t>
  </si>
  <si>
    <t>Матрас 200*160 Halal Zor</t>
  </si>
  <si>
    <t>M1033</t>
  </si>
  <si>
    <t>Матрас 200*180 Halal Zor</t>
  </si>
  <si>
    <t>M1034</t>
  </si>
  <si>
    <t>Матрас 200*200 Halal Zor</t>
  </si>
  <si>
    <t>M1035</t>
  </si>
  <si>
    <t>Матрас 200*080 Halal Bakim</t>
  </si>
  <si>
    <t>M1036</t>
  </si>
  <si>
    <t>Матрас 200*090 Halal Bakim</t>
  </si>
  <si>
    <t>M1037</t>
  </si>
  <si>
    <t>Матрас 200*120 Halal Bakim</t>
  </si>
  <si>
    <t>M1038</t>
  </si>
  <si>
    <t>Матрас 200*140 Halal Bakim</t>
  </si>
  <si>
    <t>M1039</t>
  </si>
  <si>
    <t>Матрас 200*160 Halal Bakim</t>
  </si>
  <si>
    <t>M1040</t>
  </si>
  <si>
    <t>Матрас 200*180 Halal Bakim</t>
  </si>
  <si>
    <t>M1041</t>
  </si>
  <si>
    <t>Матрас 200*200 Halal Bakim</t>
  </si>
  <si>
    <t>M1042</t>
  </si>
  <si>
    <t>Матрас 200*080 Halal Hazine</t>
  </si>
  <si>
    <t>M1043</t>
  </si>
  <si>
    <t>Матрас 200*090 Halal Hazine</t>
  </si>
  <si>
    <t>M1044</t>
  </si>
  <si>
    <t>Матрас 200*120 Halal Hazine</t>
  </si>
  <si>
    <t>M1045</t>
  </si>
  <si>
    <t>Матрас 200*140 Halal Hazine</t>
  </si>
  <si>
    <t>M1046</t>
  </si>
  <si>
    <t>Матрас 200*160 Halal Hazine</t>
  </si>
  <si>
    <t>M1047</t>
  </si>
  <si>
    <t>Матрас 200*180 Halal Hazine</t>
  </si>
  <si>
    <t>M1048</t>
  </si>
  <si>
    <t>Матрас 200*200 Halal Hazine</t>
  </si>
  <si>
    <t>M1049</t>
  </si>
  <si>
    <t>Матрас 200*080 Harmony Tonus</t>
  </si>
  <si>
    <t>M1050</t>
  </si>
  <si>
    <t>Матрас 200*090 Harmony Tonus</t>
  </si>
  <si>
    <t>M1051</t>
  </si>
  <si>
    <t>Матрас 200*120 Harmony Tonus</t>
  </si>
  <si>
    <t>M1052</t>
  </si>
  <si>
    <t>Матрас 200*140 Harmony Tonus</t>
  </si>
  <si>
    <t>M1053</t>
  </si>
  <si>
    <t>Матрас 200*160 Harmony Tonus</t>
  </si>
  <si>
    <t>M1054</t>
  </si>
  <si>
    <t>Матрас 200*180 Harmony Tonus</t>
  </si>
  <si>
    <t>M1055</t>
  </si>
  <si>
    <t>Матрас 200*200 Harmony Tonus</t>
  </si>
  <si>
    <t>M1056</t>
  </si>
  <si>
    <t>Матрас 200*080 Harmony Energy</t>
  </si>
  <si>
    <t>M1057</t>
  </si>
  <si>
    <t>Матрас 200*090 Harmony Energy</t>
  </si>
  <si>
    <t>M1058</t>
  </si>
  <si>
    <t>Матрас 200*120 Harmony Energy</t>
  </si>
  <si>
    <t>M1059</t>
  </si>
  <si>
    <t>Матрас 200*140 Harmony Energy</t>
  </si>
  <si>
    <t>M1060</t>
  </si>
  <si>
    <t>Матрас 200*160 Harmony Energy</t>
  </si>
  <si>
    <t>M1061</t>
  </si>
  <si>
    <t>Матрас 200*180 Harmony Energy</t>
  </si>
  <si>
    <t>M1062</t>
  </si>
  <si>
    <t>Матрас 200*200 Harmony Energy</t>
  </si>
  <si>
    <t>M1077</t>
  </si>
  <si>
    <t>Матрас 200*080 Harmony Life</t>
  </si>
  <si>
    <t>M1078</t>
  </si>
  <si>
    <t>Матрас 200*090 Harmony Life</t>
  </si>
  <si>
    <t>M1079</t>
  </si>
  <si>
    <t>Матрас 200*120 Harmony Life</t>
  </si>
  <si>
    <t>M1080</t>
  </si>
  <si>
    <t>Матрас 200*140 Harmony Life</t>
  </si>
  <si>
    <t>M1081</t>
  </si>
  <si>
    <t>Матрас 200*160 Harmony Life</t>
  </si>
  <si>
    <t>M1082</t>
  </si>
  <si>
    <t>Матрас 200*180 Harmony Life</t>
  </si>
  <si>
    <t>M1083</t>
  </si>
  <si>
    <t>Матрас 200*200 Harmony Life</t>
  </si>
  <si>
    <t>M1084</t>
  </si>
  <si>
    <t>Матрас 200*080 Harmony Meditation</t>
  </si>
  <si>
    <t>M1085</t>
  </si>
  <si>
    <t>Матрас 200*090 Harmony Meditation</t>
  </si>
  <si>
    <t>M1086</t>
  </si>
  <si>
    <t>Матрас 200*120 Harmony Meditation</t>
  </si>
  <si>
    <t>M1087</t>
  </si>
  <si>
    <t>Матрас 200*140 Harmony Meditation</t>
  </si>
  <si>
    <t>M1088</t>
  </si>
  <si>
    <t>Матрас 200*160 Harmony Meditation</t>
  </si>
  <si>
    <t>M1089</t>
  </si>
  <si>
    <t>Матрас 200*180 Harmony Meditation</t>
  </si>
  <si>
    <t>M1090</t>
  </si>
  <si>
    <t>Матрас 200*200 Harmony Meditation</t>
  </si>
  <si>
    <t>K8.1</t>
  </si>
  <si>
    <t xml:space="preserve"> ОР 190*090 Основание с ламелями  категория ткани</t>
  </si>
  <si>
    <t>K8.2</t>
  </si>
  <si>
    <t xml:space="preserve"> ОР 190*160 Основание с ламелями  категория ткани</t>
  </si>
  <si>
    <t>K8.3</t>
  </si>
  <si>
    <t xml:space="preserve"> ОР 200*080 Основание с ламелями  категория ткани</t>
  </si>
  <si>
    <t>K9</t>
  </si>
  <si>
    <t xml:space="preserve"> ОР 200*090 Основание с ламелями  категория ткани</t>
  </si>
  <si>
    <t>K9.1</t>
  </si>
  <si>
    <t xml:space="preserve"> ОР 200*120 Основание с ламелями  категория ткани</t>
  </si>
  <si>
    <t>K10</t>
  </si>
  <si>
    <t xml:space="preserve"> ОР 200*140 Основание с ламелями  категория ткани</t>
  </si>
  <si>
    <t>K11</t>
  </si>
  <si>
    <t xml:space="preserve"> ОР 200*160 Основание с ламелями  категория ткани</t>
  </si>
  <si>
    <t>K12</t>
  </si>
  <si>
    <t xml:space="preserve"> ОР 200*180 Основание с ламелями  категория ткани</t>
  </si>
  <si>
    <t>K12.1</t>
  </si>
  <si>
    <t xml:space="preserve"> ОР 200*200 Основание с ламелями  категория ткани</t>
  </si>
  <si>
    <t>K13</t>
  </si>
  <si>
    <t xml:space="preserve"> ОР 200*090 Основание с ламелями База  категория ткани</t>
  </si>
  <si>
    <t>K14</t>
  </si>
  <si>
    <t xml:space="preserve"> ОР 200*140 Основание с ламелями База  категория ткани</t>
  </si>
  <si>
    <t>K15</t>
  </si>
  <si>
    <t xml:space="preserve"> ОР 200*160 Основание с ламелями База  категория ткани</t>
  </si>
  <si>
    <t>K16</t>
  </si>
  <si>
    <t xml:space="preserve"> ОР 200*180 Основание с ламелями База  категория ткани</t>
  </si>
  <si>
    <t>K41</t>
  </si>
  <si>
    <t>Кровать  200*090 GRETA 0 категория ткани</t>
  </si>
  <si>
    <t>K42</t>
  </si>
  <si>
    <t>Кровать  200*140 GRETA 0 категория ткани</t>
  </si>
  <si>
    <t>K43</t>
  </si>
  <si>
    <t>Кровать  200*160 GRETA 0 категория ткани</t>
  </si>
  <si>
    <t>K44</t>
  </si>
  <si>
    <t>Кровать  200*180 GRETA 0 категория ткани</t>
  </si>
  <si>
    <t>K45</t>
  </si>
  <si>
    <t>Кровать  200*090 GRETA 2 категория ткани</t>
  </si>
  <si>
    <t>K46</t>
  </si>
  <si>
    <t>Кровать  200*140 GRETA 2 категория ткани</t>
  </si>
  <si>
    <t>K47</t>
  </si>
  <si>
    <t>Кровать  200*160 GRETA 2 категория ткани</t>
  </si>
  <si>
    <t>K48</t>
  </si>
  <si>
    <t>Кровать  200*180 GRETA 2 категория ткани</t>
  </si>
  <si>
    <t>K49</t>
  </si>
  <si>
    <t>Кровать  200*090 GRETA 3 категория ткани</t>
  </si>
  <si>
    <t>K50</t>
  </si>
  <si>
    <t>Кровать  200*140 GRETA 3 категория ткани</t>
  </si>
  <si>
    <t>K51</t>
  </si>
  <si>
    <t>Кровать  200*160 GRETA 3 категория ткани</t>
  </si>
  <si>
    <t>K52</t>
  </si>
  <si>
    <t>Кровать  200*180 GRETA 3 категория ткани</t>
  </si>
  <si>
    <t>K53</t>
  </si>
  <si>
    <t>Кровать с ПМ 200*090 GRETA 0 категория ткани</t>
  </si>
  <si>
    <t>K54</t>
  </si>
  <si>
    <t>Кровать с ПМ 200*140 GRETA 0 категория ткани</t>
  </si>
  <si>
    <t>K55</t>
  </si>
  <si>
    <t>Кровать с ПМ 200*160 GRETA 0 категория ткани</t>
  </si>
  <si>
    <t>K56</t>
  </si>
  <si>
    <t>Кровать с ПМ 200*180 GRETA 0 категория ткани</t>
  </si>
  <si>
    <t>K57</t>
  </si>
  <si>
    <t>Кровать с ПМ 200*090 GRETA 2 категория ткани</t>
  </si>
  <si>
    <t>K58</t>
  </si>
  <si>
    <t>Кровать с ПМ 200*140 GRETA 2 категория ткани</t>
  </si>
  <si>
    <t>K59</t>
  </si>
  <si>
    <t>Кровать с ПМ 200*160 GRETA 2 категория ткани</t>
  </si>
  <si>
    <t>K60</t>
  </si>
  <si>
    <t>Кровать с ПМ 200*180 GRETA 2 категория ткани</t>
  </si>
  <si>
    <t>K61</t>
  </si>
  <si>
    <t>Кровать с ПМ 200*090 GRETA 3 категория ткани</t>
  </si>
  <si>
    <t>K62</t>
  </si>
  <si>
    <t>Кровать с ПМ 200*140 GRETA 3 категория ткани</t>
  </si>
  <si>
    <t>K63</t>
  </si>
  <si>
    <t>Кровать с ПМ 200*160 GRETA 3 категория ткани</t>
  </si>
  <si>
    <t>K64</t>
  </si>
  <si>
    <t>Кровать с ПМ 200*180 GRETA 3 категория ткани</t>
  </si>
  <si>
    <t>K149</t>
  </si>
  <si>
    <t>Кровати  200*090 Белла 2 категория ткани</t>
  </si>
  <si>
    <t>K150</t>
  </si>
  <si>
    <t>Кровати  200*140 Белла 2 категория ткани</t>
  </si>
  <si>
    <t>K151</t>
  </si>
  <si>
    <t>Кровати  200*160 Белла 2 категория ткани</t>
  </si>
  <si>
    <t>K152</t>
  </si>
  <si>
    <t>Кровати  200*180 Белла 2 категория ткани</t>
  </si>
  <si>
    <t>K153</t>
  </si>
  <si>
    <t>Кровати с ПМ 200*090 Белла 2 категория ткани</t>
  </si>
  <si>
    <t>K154</t>
  </si>
  <si>
    <t>Кровати с ПМ 200*140 Белла 2 категория ткани</t>
  </si>
  <si>
    <t>K155</t>
  </si>
  <si>
    <t>Кровати с ПМ 200*160 Белла 2 категория ткани</t>
  </si>
  <si>
    <t>K156</t>
  </si>
  <si>
    <t>Кровати с ПМ 200*180 Белла 2 категория ткани</t>
  </si>
  <si>
    <t>K157</t>
  </si>
  <si>
    <t>Кровати  200*090 Белла 3 категория ткани</t>
  </si>
  <si>
    <t>K158</t>
  </si>
  <si>
    <t>Кровати  200*140 Белла 3 категория ткани</t>
  </si>
  <si>
    <t>K159</t>
  </si>
  <si>
    <t>Кровати  200*160 Белла 3 категория ткани</t>
  </si>
  <si>
    <t>K160</t>
  </si>
  <si>
    <t>Кровати  200*180 Белла 3 категория ткани</t>
  </si>
  <si>
    <t>K161</t>
  </si>
  <si>
    <t>Кровати с ПМ 200*090 Белла 3 категория ткани</t>
  </si>
  <si>
    <t>K162</t>
  </si>
  <si>
    <t>Кровати с ПМ 200*140 Белла 3 категория ткани</t>
  </si>
  <si>
    <t>K163</t>
  </si>
  <si>
    <t>Кровати с ПМ 200*160 Белла 3 категория ткани</t>
  </si>
  <si>
    <t>K164</t>
  </si>
  <si>
    <t>Кровати с ПМ 200*180 Белла 3 категория ткани</t>
  </si>
  <si>
    <t>K165</t>
  </si>
  <si>
    <t>Кровать  200*090 Эстер 3 категория ткани</t>
  </si>
  <si>
    <t>K166</t>
  </si>
  <si>
    <t>Кровать  200*140 Эстер 3 категория ткани</t>
  </si>
  <si>
    <t>K167</t>
  </si>
  <si>
    <t>Кровать  200*160 Эстер 3 категория ткани</t>
  </si>
  <si>
    <t>K168</t>
  </si>
  <si>
    <t>Кровать  200*180 Эстер 3 категория ткани</t>
  </si>
  <si>
    <t>K169</t>
  </si>
  <si>
    <t>Кровать ПМ 200*090 Эстер 3 категория ткани</t>
  </si>
  <si>
    <t>K170</t>
  </si>
  <si>
    <t>Кровать ПМ 200*140 Эстер 3 категория ткани</t>
  </si>
  <si>
    <t>K171</t>
  </si>
  <si>
    <t>Кровать ПМ 200*160 Эстер 3 категория ткани</t>
  </si>
  <si>
    <t>K172</t>
  </si>
  <si>
    <t>Кровать ПМ 200*180 Эстер 3 категория ткани</t>
  </si>
  <si>
    <t>K173</t>
  </si>
  <si>
    <t>Кровать  200*090 Кейли 2 категория ткани</t>
  </si>
  <si>
    <t>K174</t>
  </si>
  <si>
    <t>Кровать  200*140 Кейли 2 категория ткани</t>
  </si>
  <si>
    <t>K175</t>
  </si>
  <si>
    <t>Кровать  200*160 Кейли 2 категория ткани</t>
  </si>
  <si>
    <t>K176</t>
  </si>
  <si>
    <t>Кровать  200*180 Кейли 2 категория ткани</t>
  </si>
  <si>
    <t>K177</t>
  </si>
  <si>
    <t>Кровать  200*090 Кейли 3 категория ткани</t>
  </si>
  <si>
    <t>K178</t>
  </si>
  <si>
    <t>Кровать  200*140 Кейли 3 категория ткани</t>
  </si>
  <si>
    <t>K179</t>
  </si>
  <si>
    <t>Кровать  200*160 Кейли 3 категория ткани</t>
  </si>
  <si>
    <t>K180</t>
  </si>
  <si>
    <t>Кровать  200*180 Кейли 3 категория ткани</t>
  </si>
  <si>
    <t>K181</t>
  </si>
  <si>
    <t>Кровать газ.пружины 200*090 Кейли 2 категория ткани</t>
  </si>
  <si>
    <t>K182</t>
  </si>
  <si>
    <t>Кровать газ.пружины 200*140 Кейли 2 категория ткани</t>
  </si>
  <si>
    <t>K183</t>
  </si>
  <si>
    <t>Кровать газ.пружины 200*160 Кейли 2 категория ткани</t>
  </si>
  <si>
    <t>K184</t>
  </si>
  <si>
    <t>Кровать газ.пружины 200*180 Кейли 2 категория ткани</t>
  </si>
  <si>
    <t>K185</t>
  </si>
  <si>
    <t>Кровать газ.пружины 200*090 Кейли 3 категория ткани</t>
  </si>
  <si>
    <t>K186</t>
  </si>
  <si>
    <t>Кровать газ.пружины 200*140 Кейли 3 категория ткани</t>
  </si>
  <si>
    <t>K187</t>
  </si>
  <si>
    <t>Кровать газ.пружины 200*160 Кейли 3 категория ткани</t>
  </si>
  <si>
    <t>K188</t>
  </si>
  <si>
    <t>Кровать газ.пружины 200*180 Кейли 3 категория ткани</t>
  </si>
  <si>
    <t>K189</t>
  </si>
  <si>
    <t>Тумба   Айрис Тк. Dumont категория ткани</t>
  </si>
  <si>
    <t>Мир Матрасов / SONTERY</t>
  </si>
  <si>
    <t>K190</t>
  </si>
  <si>
    <t>Тумба   Айрис Тк. Iris категория ткани</t>
  </si>
  <si>
    <t>K191</t>
  </si>
  <si>
    <t>Тумба   Айрис Тк. Casanova категория ткани</t>
  </si>
  <si>
    <t>K192</t>
  </si>
  <si>
    <t>Тумба   Айрис Тк. Sky velvet категория ткани</t>
  </si>
  <si>
    <t>K264</t>
  </si>
  <si>
    <t>Основание  200*070 Askona 2 категория ткани</t>
  </si>
  <si>
    <t>K265</t>
  </si>
  <si>
    <t>Основание  200*080 Askona 2 категория ткани</t>
  </si>
  <si>
    <t>K266</t>
  </si>
  <si>
    <t>Основание  200*090 Askona 2 категория ткани</t>
  </si>
  <si>
    <t>K267</t>
  </si>
  <si>
    <t>Основание  200*100 Askona 2 категория ткани</t>
  </si>
  <si>
    <t>K268</t>
  </si>
  <si>
    <t>Основание  200*120 Askona 2 категория ткани</t>
  </si>
  <si>
    <t>K269</t>
  </si>
  <si>
    <t>Основание  200*070 Askona 3 категория ткани</t>
  </si>
  <si>
    <t>K270</t>
  </si>
  <si>
    <t>Основание  200*080 Askona 3 категория ткани</t>
  </si>
  <si>
    <t>K271</t>
  </si>
  <si>
    <t>Основание  200*090 Askona 3 категория ткани</t>
  </si>
  <si>
    <t>K272</t>
  </si>
  <si>
    <t>Основание  200*100 Askona 3 категория ткани</t>
  </si>
  <si>
    <t>K273</t>
  </si>
  <si>
    <t>Основание  200*120 Askona 3 категория ткани</t>
  </si>
  <si>
    <t>K274</t>
  </si>
  <si>
    <t>Тумбочка   Классик 2 2 категория ткани</t>
  </si>
  <si>
    <t>K275</t>
  </si>
  <si>
    <t>Тумбочка   Классик 2 3 категория ткани</t>
  </si>
  <si>
    <t>А17</t>
  </si>
  <si>
    <t>Чехол 190*080*35,6 Cotton Cover</t>
  </si>
  <si>
    <t>А18</t>
  </si>
  <si>
    <t>Чехол 190*090*35,6 Cotton Cover</t>
  </si>
  <si>
    <t>А19</t>
  </si>
  <si>
    <t>Чехол 200*080*35,6 Cotton Cover</t>
  </si>
  <si>
    <t>А20</t>
  </si>
  <si>
    <t>Чехол 200*090*35,6 Cotton Cover</t>
  </si>
  <si>
    <t>А21</t>
  </si>
  <si>
    <t>Чехол 200*120*35,6 Cotton Cover</t>
  </si>
  <si>
    <t>А22</t>
  </si>
  <si>
    <t>Чехол 200*140*35,6 Cotton Cover</t>
  </si>
  <si>
    <t>А23</t>
  </si>
  <si>
    <t>Чехол 200*160*35,6 Cotton Cover</t>
  </si>
  <si>
    <t>А24</t>
  </si>
  <si>
    <t>Чехол 200*180*35,6 Cotton Cover</t>
  </si>
  <si>
    <t>А31</t>
  </si>
  <si>
    <t>Чехол 190*080*35,6 Comfort Cover</t>
  </si>
  <si>
    <t>А32</t>
  </si>
  <si>
    <t>Чехол 190*090*35,6 Comfort Cover</t>
  </si>
  <si>
    <t>А33</t>
  </si>
  <si>
    <t>Чехол 200*080*35,6 Comfort Cover</t>
  </si>
  <si>
    <t>А34</t>
  </si>
  <si>
    <t>Чехол 200*090*35,6 Comfort Cover</t>
  </si>
  <si>
    <t>А35</t>
  </si>
  <si>
    <t>Чехол 200*120*35,6 Comfort Cover</t>
  </si>
  <si>
    <t>А36</t>
  </si>
  <si>
    <t>Чехол 200*140*35,6 Comfort Cover</t>
  </si>
  <si>
    <t>А37</t>
  </si>
  <si>
    <t>Чехол 200*160*35,6 Comfort Cover</t>
  </si>
  <si>
    <t>А38</t>
  </si>
  <si>
    <t>Чехол 200*180*35,6 Comfort Cover</t>
  </si>
  <si>
    <t>А43</t>
  </si>
  <si>
    <t>Чехол 190*080 Daily Cover</t>
  </si>
  <si>
    <t>А44</t>
  </si>
  <si>
    <t>Чехол 190*090 Daily Cover</t>
  </si>
  <si>
    <t>А45</t>
  </si>
  <si>
    <t>Чехол 200*080 Daily Cover</t>
  </si>
  <si>
    <t>А46</t>
  </si>
  <si>
    <t>Чехол 200*090 Daily Cover</t>
  </si>
  <si>
    <t>А47</t>
  </si>
  <si>
    <t>Чехол 200*120 Daily Cover</t>
  </si>
  <si>
    <t>А48</t>
  </si>
  <si>
    <t>Чехол 200*140 Daily Cover</t>
  </si>
  <si>
    <t>А49</t>
  </si>
  <si>
    <t>Чехол 200*160 Daily Cover</t>
  </si>
  <si>
    <t>А50</t>
  </si>
  <si>
    <t>Чехол 200*180 Daily Cover</t>
  </si>
  <si>
    <t>А57</t>
  </si>
  <si>
    <t>Чехол 200*090 Halal Raha</t>
  </si>
  <si>
    <t>А58</t>
  </si>
  <si>
    <t>Чехол 200*140 Halal Raha</t>
  </si>
  <si>
    <t>А59</t>
  </si>
  <si>
    <t>Чехол 200*160 Halal Raha</t>
  </si>
  <si>
    <t>А60</t>
  </si>
  <si>
    <t>Чехол 200*180 Halal Raha</t>
  </si>
  <si>
    <t>А61</t>
  </si>
  <si>
    <t>Чехол 200*200 Halal Raha</t>
  </si>
  <si>
    <t>А67</t>
  </si>
  <si>
    <t>Чехол 200*090 Halal Saflik</t>
  </si>
  <si>
    <t>А68</t>
  </si>
  <si>
    <t>Чехол 200*140 Halal Saflik</t>
  </si>
  <si>
    <t>А69</t>
  </si>
  <si>
    <t>Чехол 200*160 Halal Saflik</t>
  </si>
  <si>
    <t>А70</t>
  </si>
  <si>
    <t>Чехол 200*180 Halal Saflik</t>
  </si>
  <si>
    <t>А80</t>
  </si>
  <si>
    <t>Чехол на матрас 190*080 Start</t>
  </si>
  <si>
    <t>А81</t>
  </si>
  <si>
    <t>Чехол на матрас 190*090 Start</t>
  </si>
  <si>
    <t>А82</t>
  </si>
  <si>
    <t>Чехол на матрас 200*080 Start</t>
  </si>
  <si>
    <t>А83</t>
  </si>
  <si>
    <t>Чехол на матрас 200*090 Start</t>
  </si>
  <si>
    <t>А84</t>
  </si>
  <si>
    <t>Чехол на матрас 200*140 Start</t>
  </si>
  <si>
    <t>А85</t>
  </si>
  <si>
    <t>Чехол на матрас 200*160 Start</t>
  </si>
  <si>
    <t>А86</t>
  </si>
  <si>
    <t>Чехол на матрас 200*180 Start</t>
  </si>
  <si>
    <t>А87</t>
  </si>
  <si>
    <t>Чехол на подушку 070*050 Start</t>
  </si>
  <si>
    <t>А88</t>
  </si>
  <si>
    <t>Чехол на подушку 070*070 Start</t>
  </si>
  <si>
    <t>А89</t>
  </si>
  <si>
    <t>подушка Green bamboo</t>
  </si>
  <si>
    <t>А90</t>
  </si>
  <si>
    <t>подушка Bamboo Plus</t>
  </si>
  <si>
    <t>А91</t>
  </si>
  <si>
    <t>Подушка Dune</t>
  </si>
  <si>
    <t>А92</t>
  </si>
  <si>
    <t>Подушка Grey Goose</t>
  </si>
  <si>
    <t>А93</t>
  </si>
  <si>
    <t>подушка 050*070 Organic</t>
  </si>
  <si>
    <t>А94</t>
  </si>
  <si>
    <t>Подушка Glow</t>
  </si>
  <si>
    <t>А95</t>
  </si>
  <si>
    <t>Подушка Gelios Ergo</t>
  </si>
  <si>
    <t>А96</t>
  </si>
  <si>
    <t>подушка Temp Control S</t>
  </si>
  <si>
    <t>А97</t>
  </si>
  <si>
    <t>подушка Temp Control M</t>
  </si>
  <si>
    <t>А98</t>
  </si>
  <si>
    <t>подушка Temp Control L</t>
  </si>
  <si>
    <t>А107</t>
  </si>
  <si>
    <t>Подушка Energy Cool M</t>
  </si>
  <si>
    <t>А108</t>
  </si>
  <si>
    <t>Подушка Spring Pillow</t>
  </si>
  <si>
    <t>А109</t>
  </si>
  <si>
    <t>Подушка Revolution</t>
  </si>
  <si>
    <t>А111</t>
  </si>
  <si>
    <t>Подушка 050*070 Halal Denge</t>
  </si>
  <si>
    <t>А112</t>
  </si>
  <si>
    <t>Подушка 050*070 Halal Sahih</t>
  </si>
  <si>
    <t>А113</t>
  </si>
  <si>
    <t>Подушка 050*070 Cotton</t>
  </si>
  <si>
    <t>А114</t>
  </si>
  <si>
    <t>Подушка 070*070 Cotton</t>
  </si>
  <si>
    <t>А120</t>
  </si>
  <si>
    <t>Подушка Cool Soft</t>
  </si>
  <si>
    <t>А123</t>
  </si>
  <si>
    <t>Подушка Босс</t>
  </si>
  <si>
    <t>А124</t>
  </si>
  <si>
    <t>одеяло 205*140 Green bamboo</t>
  </si>
  <si>
    <t>А125</t>
  </si>
  <si>
    <t>одеяло 220*200 Green bamboo</t>
  </si>
  <si>
    <t>А126</t>
  </si>
  <si>
    <t>Одеяло 205*140 Halal Hava</t>
  </si>
  <si>
    <t>А127</t>
  </si>
  <si>
    <t>Одеяло 205*172 Halal Hava</t>
  </si>
  <si>
    <t>А128</t>
  </si>
  <si>
    <t>Одеяло 220*200 Halal Hava</t>
  </si>
  <si>
    <t>А129</t>
  </si>
  <si>
    <t>Одеяло 205*140 Teplo</t>
  </si>
  <si>
    <t>А130</t>
  </si>
  <si>
    <t>Одеяло 205*172 Teplo</t>
  </si>
  <si>
    <t>А131</t>
  </si>
  <si>
    <t>Одеяло 220*200 Teplo</t>
  </si>
  <si>
    <t>А134</t>
  </si>
  <si>
    <t>Одеяло 205*140 Wave</t>
  </si>
  <si>
    <t>А135</t>
  </si>
  <si>
    <t>Одеяло 220*200 Wave</t>
  </si>
  <si>
    <t>А136</t>
  </si>
  <si>
    <t>Одеяло 205*140 Лето</t>
  </si>
  <si>
    <t>А137</t>
  </si>
  <si>
    <t>Одеяло 220*200 Лето</t>
  </si>
  <si>
    <t>А140</t>
  </si>
  <si>
    <t>Наматрасник 200*080 Topper Base</t>
  </si>
  <si>
    <t>А141</t>
  </si>
  <si>
    <t>Наматрасник 200*090 Topper Base</t>
  </si>
  <si>
    <t>А142</t>
  </si>
  <si>
    <t>Наматрасник 200*120 Topper Base</t>
  </si>
  <si>
    <t>А143</t>
  </si>
  <si>
    <t>Наматрасник 200*140 Topper Base</t>
  </si>
  <si>
    <t>А144</t>
  </si>
  <si>
    <t>Наматрасник 200*160 Topper Base</t>
  </si>
  <si>
    <t>А145</t>
  </si>
  <si>
    <t>Наматрасник 200*180 Topper Base</t>
  </si>
  <si>
    <t>А146</t>
  </si>
  <si>
    <t>Наматрасник 200*200 Topper Base</t>
  </si>
  <si>
    <t>А147</t>
  </si>
  <si>
    <t>Наматрасник 200*080 Topper Latex</t>
  </si>
  <si>
    <t>А148</t>
  </si>
  <si>
    <t>Наматрасник 200*090 Topper Latex</t>
  </si>
  <si>
    <t>А149</t>
  </si>
  <si>
    <t>Наматрасник 200*120 Topper Latex</t>
  </si>
  <si>
    <t>А150</t>
  </si>
  <si>
    <t>Наматрасник 200*140 Topper Latex</t>
  </si>
  <si>
    <t>А151</t>
  </si>
  <si>
    <t>Наматрасник 200*160 Topper Latex</t>
  </si>
  <si>
    <t>А152</t>
  </si>
  <si>
    <t>Наматрасник 200*180 Topper Latex</t>
  </si>
  <si>
    <t>А153</t>
  </si>
  <si>
    <t>Наматрасник 200*200 Topper Latex</t>
  </si>
  <si>
    <t>А154</t>
  </si>
  <si>
    <t>Наматрасник 200*080 Topper Cocos</t>
  </si>
  <si>
    <t>А155</t>
  </si>
  <si>
    <t>Наматрасник 200*090 Topper Cocos</t>
  </si>
  <si>
    <t>А156</t>
  </si>
  <si>
    <t>Наматрасник 200*120 Topper Cocos</t>
  </si>
  <si>
    <t>А157</t>
  </si>
  <si>
    <t>Наматрасник 200*140 Topper Cocos</t>
  </si>
  <si>
    <t>А158</t>
  </si>
  <si>
    <t>Наматрасник 200*160 Topper Cocos</t>
  </si>
  <si>
    <t>А159</t>
  </si>
  <si>
    <t>Наматрасник 200*180 Topper Cocos</t>
  </si>
  <si>
    <t>А160</t>
  </si>
  <si>
    <t>Наматрасник 200*200 Topper Cocos</t>
  </si>
  <si>
    <t>А161</t>
  </si>
  <si>
    <t>Наматрасник 200*080 Topper Massage</t>
  </si>
  <si>
    <t>А162</t>
  </si>
  <si>
    <t>Наматрасник 200*090 Topper Massage</t>
  </si>
  <si>
    <t>А163</t>
  </si>
  <si>
    <t>Наматрасник 200*120 Topper Massage</t>
  </si>
  <si>
    <t>А164</t>
  </si>
  <si>
    <t>Наматрасник 200*140 Topper Massage</t>
  </si>
  <si>
    <t>А165</t>
  </si>
  <si>
    <t>Наматрасник 200*160 Topper Massage</t>
  </si>
  <si>
    <t>А166</t>
  </si>
  <si>
    <t>Наматрасник 200*180 Topper Massage</t>
  </si>
  <si>
    <t>А167</t>
  </si>
  <si>
    <t>Наматрасник 200*200 Topper Massage</t>
  </si>
  <si>
    <t>А179</t>
  </si>
  <si>
    <t>Одеяло 205*140 Aerobamboo</t>
  </si>
  <si>
    <t>А180</t>
  </si>
  <si>
    <t>Одеяло 220*200 Aerobamboo</t>
  </si>
  <si>
    <t>А181</t>
  </si>
  <si>
    <t>Одеяло 205*140 Puffy</t>
  </si>
  <si>
    <t>А182</t>
  </si>
  <si>
    <t>Одеяло 205*172 Puffy</t>
  </si>
  <si>
    <t>А183</t>
  </si>
  <si>
    <t>Одеяло 220*200 Puffy</t>
  </si>
  <si>
    <t>А184</t>
  </si>
  <si>
    <t>Одеяло 205*140 Optima</t>
  </si>
  <si>
    <t>А185</t>
  </si>
  <si>
    <t>Одеяло 220*200 Optima</t>
  </si>
  <si>
    <t>А186</t>
  </si>
  <si>
    <t>Подушка 070*050 Classic 2.0</t>
  </si>
  <si>
    <t>А187</t>
  </si>
  <si>
    <t>Подушка 070*070 Classic 2.0</t>
  </si>
  <si>
    <t>А188</t>
  </si>
  <si>
    <t>Подушка Ecobamboo</t>
  </si>
  <si>
    <t>А189</t>
  </si>
  <si>
    <t>Подушка Aerobamboo Plus</t>
  </si>
  <si>
    <t>А190</t>
  </si>
  <si>
    <t>Подушка Moxie</t>
  </si>
  <si>
    <t>А191</t>
  </si>
  <si>
    <t>Подушка Tonus</t>
  </si>
  <si>
    <t>А192</t>
  </si>
  <si>
    <t>Подушка Ergo Cool</t>
  </si>
  <si>
    <t>А193</t>
  </si>
  <si>
    <t>Подушка Relax 2.0</t>
  </si>
  <si>
    <t>А194</t>
  </si>
  <si>
    <t>Подушка Aerobamboo</t>
  </si>
  <si>
    <t>А195</t>
  </si>
  <si>
    <t>Подушка Glory</t>
  </si>
  <si>
    <t>А196</t>
  </si>
  <si>
    <t>Подушка Adapt Spring</t>
  </si>
  <si>
    <t>А197</t>
  </si>
  <si>
    <t>Подушка Coolness S</t>
  </si>
  <si>
    <t>А198</t>
  </si>
  <si>
    <t>Подушка Coolness M</t>
  </si>
  <si>
    <t>А199</t>
  </si>
  <si>
    <t>Подушка Coolness L</t>
  </si>
  <si>
    <t>А200</t>
  </si>
  <si>
    <t>Подушка Control</t>
  </si>
  <si>
    <t>А201</t>
  </si>
  <si>
    <t>Чехол на матрас 190*080 Just</t>
  </si>
  <si>
    <t>А202</t>
  </si>
  <si>
    <t>Чехол на матрас 190*090 Just</t>
  </si>
  <si>
    <t>А203</t>
  </si>
  <si>
    <t>Чехол на матрас 200*080 Just</t>
  </si>
  <si>
    <t>А204</t>
  </si>
  <si>
    <t>Чехол на матрас 200*090 Just</t>
  </si>
  <si>
    <t>А205</t>
  </si>
  <si>
    <t>Чехол на матрас 200*140 Just</t>
  </si>
  <si>
    <t>А206</t>
  </si>
  <si>
    <t>Чехол на матрас 200*160 Just</t>
  </si>
  <si>
    <t>А207</t>
  </si>
  <si>
    <t>Чехол на матрас 200*180 Just</t>
  </si>
  <si>
    <t>А208</t>
  </si>
  <si>
    <t>Чехол на подушку 070*050 Just</t>
  </si>
  <si>
    <t>А209</t>
  </si>
  <si>
    <t>Чехол на подушку 070*070 Just</t>
  </si>
  <si>
    <t>А210</t>
  </si>
  <si>
    <t>А211</t>
  </si>
  <si>
    <t>Подушка Downy</t>
  </si>
  <si>
    <t>А212</t>
  </si>
  <si>
    <t>Чехол 190*080*35,6 Local</t>
  </si>
  <si>
    <t>А213</t>
  </si>
  <si>
    <t>Чехол 190*090*35,6 Local</t>
  </si>
  <si>
    <t>А214</t>
  </si>
  <si>
    <t>Чехол 200*080*35,6 Local</t>
  </si>
  <si>
    <t>А215</t>
  </si>
  <si>
    <t>Чехол 200*090*35,6 Local</t>
  </si>
  <si>
    <t>А216</t>
  </si>
  <si>
    <t>Чехол 200*120*35,6 Local</t>
  </si>
  <si>
    <t>А217</t>
  </si>
  <si>
    <t>Чехол 200*140*35,6 Local</t>
  </si>
  <si>
    <t>А218</t>
  </si>
  <si>
    <t>Чехол 200*160*35,6 Local</t>
  </si>
  <si>
    <t>А219</t>
  </si>
  <si>
    <t>Чехол 200*180*35,6 Local</t>
  </si>
  <si>
    <t>А220</t>
  </si>
  <si>
    <t>Чехол 190*080*35,6 Tricot</t>
  </si>
  <si>
    <t>А221</t>
  </si>
  <si>
    <t>Чехол 190*090*35,6 Tricot</t>
  </si>
  <si>
    <t>А222</t>
  </si>
  <si>
    <t>Чехол 200*080*35,6 Tricot</t>
  </si>
  <si>
    <t>А223</t>
  </si>
  <si>
    <t>Чехол 200*090*35,6 Tricot</t>
  </si>
  <si>
    <t>А224</t>
  </si>
  <si>
    <t>Чехол 200*120*35,6 Tricot</t>
  </si>
  <si>
    <t>А225</t>
  </si>
  <si>
    <t>Чехол 200*140*35,6 Tricot</t>
  </si>
  <si>
    <t>А226</t>
  </si>
  <si>
    <t>Чехол 200*160*35,6 Tricot</t>
  </si>
  <si>
    <t>А227</t>
  </si>
  <si>
    <t>Чехол 200*180*35,6 Tricot</t>
  </si>
  <si>
    <t>А228</t>
  </si>
  <si>
    <t>Чехол 190*080 Normal</t>
  </si>
  <si>
    <t>А229</t>
  </si>
  <si>
    <t>Чехол 190*090 Normal</t>
  </si>
  <si>
    <t>А230</t>
  </si>
  <si>
    <t>Чехол 200*080 Normal</t>
  </si>
  <si>
    <t>А231</t>
  </si>
  <si>
    <t>Чехол 200*090 Normal</t>
  </si>
  <si>
    <t>А232</t>
  </si>
  <si>
    <t>Чехол 200*140 Normal</t>
  </si>
  <si>
    <t>А233</t>
  </si>
  <si>
    <t>Чехол 200*160 Normal</t>
  </si>
  <si>
    <t>А234</t>
  </si>
  <si>
    <t>Чехол 200*180 Normal</t>
  </si>
  <si>
    <t>А235</t>
  </si>
  <si>
    <t>Наматрасник 200*080 Topper Base Mini</t>
  </si>
  <si>
    <t>А236</t>
  </si>
  <si>
    <t>Наматрасник 200*090 Topper Base Mini</t>
  </si>
  <si>
    <t>А237</t>
  </si>
  <si>
    <t>Наматрасник 200*120 Topper Base Mini</t>
  </si>
  <si>
    <t>А238</t>
  </si>
  <si>
    <t>Наматрасник 200*140 Topper Base Mini</t>
  </si>
  <si>
    <t>А239</t>
  </si>
  <si>
    <t>Наматрасник 200*160 Topper Base Mini</t>
  </si>
  <si>
    <t>А240</t>
  </si>
  <si>
    <t>Наматрасник 200*180 Topper Base Mini</t>
  </si>
  <si>
    <t>А241</t>
  </si>
  <si>
    <t>Наматрасник 200*200 Topper Base Mini</t>
  </si>
  <si>
    <t>А242</t>
  </si>
  <si>
    <t>Наматрасник 200*080 Topper Latex Mini</t>
  </si>
  <si>
    <t>А243</t>
  </si>
  <si>
    <t>Наматрасник 200*090 Topper Latex Mini</t>
  </si>
  <si>
    <t>А244</t>
  </si>
  <si>
    <t>Наматрасник 200*120 Topper Latex Mini</t>
  </si>
  <si>
    <t>А245</t>
  </si>
  <si>
    <t>Наматрасник 200*140 Topper Latex Mini</t>
  </si>
  <si>
    <t>А246</t>
  </si>
  <si>
    <t>Наматрасник 200*160 Topper Latex Mini</t>
  </si>
  <si>
    <t>А247</t>
  </si>
  <si>
    <t>Наматрасник 200*180 Topper Latex Mini</t>
  </si>
  <si>
    <t>А248</t>
  </si>
  <si>
    <t>Наматрасник 200*200 Topper Latex Mini</t>
  </si>
  <si>
    <t>А249</t>
  </si>
  <si>
    <t>Наматрасник 200*080 Topper Cocos Mini</t>
  </si>
  <si>
    <t>А250</t>
  </si>
  <si>
    <t>Наматрасник 200*090 Topper Cocos Mini</t>
  </si>
  <si>
    <t>А251</t>
  </si>
  <si>
    <t>Наматрасник 200*120 Topper Cocos Mini</t>
  </si>
  <si>
    <t>А252</t>
  </si>
  <si>
    <t>Наматрасник 200*140 Topper Cocos Mini</t>
  </si>
  <si>
    <t>А253</t>
  </si>
  <si>
    <t>Наматрасник 200*160 Topper Cocos Mini</t>
  </si>
  <si>
    <t>А254</t>
  </si>
  <si>
    <t>Наматрасник 200*180 Topper Cocos Mini</t>
  </si>
  <si>
    <t>А255</t>
  </si>
  <si>
    <t>Наматрасник 200*200 Topper Cocos Mini</t>
  </si>
  <si>
    <t>А256</t>
  </si>
  <si>
    <t>НАМАТРАСНИК 200*080 TOPPER MASSAGE MINI</t>
  </si>
  <si>
    <t>А257</t>
  </si>
  <si>
    <t>Наматрасник 200*090 Topper Massage Mini</t>
  </si>
  <si>
    <t>А258</t>
  </si>
  <si>
    <t>Наматрасник 200*120 Topper Massage Mini</t>
  </si>
  <si>
    <t>А259</t>
  </si>
  <si>
    <t>Наматрасник 200*140 Topper Massage Mini</t>
  </si>
  <si>
    <t>А260</t>
  </si>
  <si>
    <t>Наматрасник 200*160 Topper Massage Mini</t>
  </si>
  <si>
    <t>А261</t>
  </si>
  <si>
    <t>Наматрасник 200*180 Topper Massage Mini</t>
  </si>
  <si>
    <t>А262</t>
  </si>
  <si>
    <t>Наматрасник 200*200 Topper Massage Mini</t>
  </si>
  <si>
    <t>А265</t>
  </si>
  <si>
    <t>Чехол на матрас 120*060*017 Kids Terry</t>
  </si>
  <si>
    <t>А266</t>
  </si>
  <si>
    <t>Чехол на матрас 200*080*023 Kids Terry</t>
  </si>
  <si>
    <t>А267</t>
  </si>
  <si>
    <t>Protect-A-Bed Plush</t>
  </si>
  <si>
    <t>Наволочка 50*70 beyosa</t>
  </si>
  <si>
    <t>Пододеяльник  205*140 beyosa</t>
  </si>
  <si>
    <t>Пододеяльник  205*172 beyosa</t>
  </si>
  <si>
    <t>Пододеяльник  220*200 beyosa</t>
  </si>
  <si>
    <t>Простыня  220*160 beyosa</t>
  </si>
  <si>
    <t>Простыня  220*200 beyosa</t>
  </si>
  <si>
    <t>Простыня  240*220 beyosa</t>
  </si>
  <si>
    <t>Простыня на резинке  200*90*25 beyosa</t>
  </si>
  <si>
    <t>Простыня на резинке  200*140*25 beyosa</t>
  </si>
  <si>
    <t>Простыня на резинке  200*160*25 beyosa</t>
  </si>
  <si>
    <t>Простыня на резинке  200*180*25 beyosa</t>
  </si>
  <si>
    <t>Baby</t>
  </si>
  <si>
    <t>160
180</t>
  </si>
  <si>
    <t>Young</t>
  </si>
  <si>
    <t>Junior</t>
  </si>
  <si>
    <t>Teenager</t>
  </si>
  <si>
    <t>Moms Love (детские)</t>
  </si>
  <si>
    <t>Пример МЦ</t>
  </si>
  <si>
    <t>Более подробная информация</t>
  </si>
  <si>
    <t>https://disk.yandex.ru/d/08fb6ODDp4A50Q</t>
  </si>
  <si>
    <t>Основание с ламелями 200*140</t>
  </si>
  <si>
    <t>Основание с ламелями 200*160</t>
  </si>
  <si>
    <t>Основание с ламелями 200*180</t>
  </si>
  <si>
    <t>Основание с ламелями 200*090</t>
  </si>
  <si>
    <t>Основание с ламелями База 202*092 (200*090)</t>
  </si>
  <si>
    <t>Основание с ламелями База 202*142 (200*140)</t>
  </si>
  <si>
    <t>Основание с ламелями База 202*162 (200*160)</t>
  </si>
  <si>
    <t>Основание с ламелями База 202*182 (200*180)</t>
  </si>
  <si>
    <t>Кровать 200*090 Белла Тк. Dumont 22</t>
  </si>
  <si>
    <t>Фото</t>
  </si>
  <si>
    <t>Кровать 200*140 Белла Тк. Iris 902</t>
  </si>
  <si>
    <t>Кровать 200*160 Белла Тк. Sky Velvet 03</t>
  </si>
  <si>
    <t>Кровать 200*180 Белла Тк. Casanova Grey</t>
  </si>
  <si>
    <t>Кровать с ПМ 200*090 Белла Тк. Dumont 22</t>
  </si>
  <si>
    <t>Кровать с ПМ 200*140 Белла Тк. Casanova Stone</t>
  </si>
  <si>
    <t>Кровать с ПМ 200*140 Белла Тк. Sky Velvet 16</t>
  </si>
  <si>
    <t>Кровать с ПМ 200*180 Белла Тк. Iris 902</t>
  </si>
  <si>
    <t>Кровать 200*090 Эстер Тк. Sky Velvet 18</t>
  </si>
  <si>
    <t>Кровать 200*140 Эстер Тк. Casanova Milk</t>
  </si>
  <si>
    <t>Кровать 200*160 Эстер Тк. Casanova Ice</t>
  </si>
  <si>
    <t>Кровать 200*180 Эстер Тк. Sky Velvet 21</t>
  </si>
  <si>
    <t>Кровать с ПМ 200*090 Эстер Тк. Casanova rose</t>
  </si>
  <si>
    <t>Кровать с ПМ 200*140 Эстер Тк. Casanova Stone</t>
  </si>
  <si>
    <t>Кровать с ПМ 200*160 Эстер Тк. Sky Velvet 18</t>
  </si>
  <si>
    <t>Кровать с ПМ 200*180 Эстер Тк. Sky Velvet 21</t>
  </si>
  <si>
    <t>Кровать 200*140 Кейли Тк. Iris 507</t>
  </si>
  <si>
    <t>Кровать с ПМ 200*180 Кейли Тк. Dumont 02</t>
  </si>
  <si>
    <t>Кровать с ПМ 200*160 Кейли Тк. Sky Velvet 16</t>
  </si>
  <si>
    <t>Кровать с ПМ 200*090 Кейли Тк. Casanova Rose</t>
  </si>
  <si>
    <t>Кровать с ПМ 200*140 Кейли Тк. Sky Velvet 03</t>
  </si>
  <si>
    <t>Кровать 200*160 Кейли Тк. Sky Velvet 03</t>
  </si>
  <si>
    <t>Кровать 200*090 Кейли Тк. Dumont 22</t>
  </si>
  <si>
    <t>Кровать 200*180 Кейли Тк. Casanova Grass</t>
  </si>
  <si>
    <t>МЦ</t>
  </si>
  <si>
    <t xml:space="preserve">Верхний слой: тк. трикотаж (100% полиэстер)
Водонепроницаемый защитный слой (TPU)
Боковая часть: 100 % полиэстер
</t>
  </si>
  <si>
    <t>Верхний слой: тк. трикотаж 100% Tencel
Водонепроницаемый защитный слой (TPU) 
Боковая часть: 100 % полиэстер</t>
  </si>
  <si>
    <t>Верхний слой: тк. махра (70% хлопок, 30% полиэстер)
Водонепроницаемый защитный слой (TPU)
Боковая часть: 100 % полиэстер</t>
  </si>
  <si>
    <t xml:space="preserve">Верхний слой: тк. трикотаж (100% полиэстер)
Водонепроницаемый защитный слой (TPU)
Потайная Молния </t>
  </si>
  <si>
    <t>Наименование МЦ</t>
  </si>
  <si>
    <t>Ткань чехла: тк. микрофибра (100% полиэстер)   Наполнитель: 15% волокно на основе эвкалипта, 85% полиэфирное волокно
Плотность наполнителя: 180г/м2</t>
  </si>
  <si>
    <t>Ткань чехла: тк. микрофибра, 100% полиэстер   Наполнитель: полиэфирное волокно 
Плотность наполнителя: 180г/м2</t>
  </si>
  <si>
    <t>Ткань чехла: тк. микрофибра (100% полиэстер)
Наполнитель: 15% эвкалиптовое волокно,
 85% полиэфирное волокно
Плотность наполнителя: 180г/м2</t>
  </si>
  <si>
    <t>Ткань чехла: тк. микрофибра (100% полиэстер)  Наполнитель: 100% полиэфирное волокно
Плотность наполнителя: 400г/м2</t>
  </si>
  <si>
    <t xml:space="preserve">Верхний слой: трикотаж (100% полиэстер)
Водонепроницаемый защитный слой (TPU)
Крепление: 4 резинки
</t>
  </si>
  <si>
    <t>Верхний слой: тк. махра (70% хлопок, 30% полиэстер)
Водонепроницаемый защитный слой (TPU)
Крепление: 4 резинки</t>
  </si>
  <si>
    <r>
      <t xml:space="preserve">МАТРАСЫ MOM'S LOVE-
</t>
    </r>
    <r>
      <rPr>
        <sz val="20"/>
        <rFont val="Calibri"/>
        <family val="2"/>
        <charset val="204"/>
        <scheme val="minor"/>
      </rPr>
      <t>КОЛЛЕКЦИЯ ДЕТСКИХ МАТРАСОВ</t>
    </r>
  </si>
  <si>
    <t>Информация о коллекции</t>
  </si>
  <si>
    <t>https://disk.yandex.ru/d/shVKEMDBNOZjvw</t>
  </si>
  <si>
    <t>Матрас 160*080 Mom's Love Baby
Матрас 180*080 Mom's Love Baby</t>
  </si>
  <si>
    <t>Матрас 190*080 Mom's Love Baby
Матрас 195*080 Mom's Love Baby
Матрас 200*080 Mom's Love Baby</t>
  </si>
  <si>
    <t>Матрас 190*090 Mom's Love Baby
Матрас 195*090 Mom's Love Baby
Матрас 200*090 Mom's Love Baby</t>
  </si>
  <si>
    <t xml:space="preserve">1. Натуральный хлопковый чехол, стеганый на полиэфирном волокне
2. Пена AirFoam Technology 
3. Войлок 
4. Пружинная система Mini Pocket  h-7,5 cm
5. Усиление по периметру 
h ≈ 13 см
max нагрузка:   90  кг
расширенная гарантия:  36 месяцев
жесткость: средняя
тип матраса: двусторонний
</t>
  </si>
  <si>
    <t>Матрас 160*080 Mom's Love Young
Матрас 180*080 Mom's Love Young</t>
  </si>
  <si>
    <t>Матрас 190*080 Mom's Love Young
Матрас 195*080 Mom's Love Young
Матрас 200*080 Mom's Love Young</t>
  </si>
  <si>
    <t>Матрас 190*090 Mom's Love Young
Матрас 195*090 Mom's Love Young
Матрас 200*090 Mom's Love Young</t>
  </si>
  <si>
    <t xml:space="preserve">1. Натуральный хлопковый чехол, стеганый на полиэфирном волокне
2. Кокосовая плита
3. Пружинная система Mini Pocket  h-7,5 cm
4. Усиление по периметру  
h ≈ 12 см
max нагрузка:    90 кг
расширенная гарантия:   36 месяцев
жесткость: выше средней
тип матраса: двусторонний
</t>
  </si>
  <si>
    <t>Матрас 160*080 Mom's Love Junior
Матрас 180*080 Mom's Love Junior</t>
  </si>
  <si>
    <t>Матрас 190*080 Mom's Love Junior
Матрас 195*080 Mom's Love Junior
Матрас 200*080 Mom's Love Junior</t>
  </si>
  <si>
    <t>Матрас 190*090 Mom's Love Junior
Матрас 195*090 Mom's Love Junior
Матрас 200*090 Mom's Love Junior</t>
  </si>
  <si>
    <t xml:space="preserve">1. Натуральный хлопковый чехол, стеганый на полиэфирном волокне
2. Кокосовая плита
3. Пружинная система Pocket  h-12 cm
4. Усиление по периметру 
h ≈ 15 см
max нагрузка: 90   кг
расширенная гарантия:   36 месяцев
жесткость: выше средней
тип матраса: двусторонний
</t>
  </si>
  <si>
    <t>Матрас 160*080 Mom's Love Teenager
Матрас 180*080 Mom's Love Teenager</t>
  </si>
  <si>
    <t>Матрас 190*080 Mom's Love Teenager
Матрас 195*080 Mom's Love Teenager
Матрас 200*080 Mom's Love Teenager</t>
  </si>
  <si>
    <t>Матрас 190*090 Mom's Love Teenager
Матрас 195*090 Mom's Love Teenager
Матрас 200*090 Mom's Love Teenager</t>
  </si>
  <si>
    <t>1. Допустимое отклонение в габаритах матраса (ШхГхВ) +/- 1,5 см</t>
  </si>
  <si>
    <t>2. Гарантия по ТУ: 18 мес.</t>
  </si>
  <si>
    <t>3. Декларация по ссылке</t>
  </si>
  <si>
    <t>https://disk.yandex.ru/d/-Mj2XLVSSKAg0Q</t>
  </si>
  <si>
    <r>
      <t xml:space="preserve">КОЛЛЕКЦИЯ SCANDI -
</t>
    </r>
    <r>
      <rPr>
        <sz val="20"/>
        <color theme="1"/>
        <rFont val="Calibri"/>
        <family val="2"/>
        <charset val="204"/>
        <scheme val="minor"/>
      </rPr>
      <t>ШВЕДСКОЕ КАЧЕСТВО, ДОСТУПНЫЕ ЦЕНЫ И КОМПАКТНАЯ УПАКОВКА</t>
    </r>
    <r>
      <rPr>
        <b/>
        <sz val="20"/>
        <color theme="1"/>
        <rFont val="Calibri"/>
        <family val="2"/>
        <charset val="204"/>
        <scheme val="minor"/>
      </rPr>
      <t xml:space="preserve">
</t>
    </r>
    <r>
      <rPr>
        <b/>
        <u/>
        <sz val="15"/>
        <color rgb="FFFF0000"/>
        <rFont val="Calibri"/>
        <family val="2"/>
        <charset val="204"/>
        <scheme val="minor"/>
      </rPr>
      <t xml:space="preserve">кратность 2 шт.
ВАЖНО! Матрасы изготавливаются только в стандартных размерах согласно прайс-листа. </t>
    </r>
  </si>
  <si>
    <t>https://disk.yandex.ru/d/YSAWg2XUJEL-Yw</t>
  </si>
  <si>
    <t>1. Чехол из жаккарда, стеганый на полиэфирном волокне (на молнии)
2. Пена AirFlow Foam с массажным эффектом
h ≈ 9 см
max нагрузка: 110 кг
расширенная гарантия: 3 года 
жесткость: средняя
тип матраса: односторонний</t>
  </si>
  <si>
    <t>1. Чехол из трикотажа, стеганый на полиэфирном волокне (на молнии)
2. Пена AirFlow Foam с массажным эффектом
h ≈ 18 см
max нагрузка: 110 кг
расширенная гарантия:  3 года
жесткость: средняя
тип матраса: односторонний</t>
  </si>
  <si>
    <t>1. Чехол из трикотажа, стеганый на полиэфирном волокне (на молнии)
2. Пена AirFlow Foam
3. Войлок
4. Pocket Support Аnatomic 
5. Усиление по периметру                                                                   
6. Войлок
h ≈ 18 см
max нагрузка: 140 кг
расширенная гарантия: 10 лет
жесткость: средняя
тип матраса: односторонний</t>
  </si>
  <si>
    <t>1. Чехол из трикотажа, стеганый на полиэфирном волокне (на молнии)
2. Пена AirFlow Foam                                                                               
3. Кокос 
4. Лен
5. Pocket Support Аnatomic 
6. Усиление по периметру                                                                          
7. Войлок
 h ≈ 20 см
max нагрузка: 140 кг
расширенная гарантия: 10 лет
жесткость: выше средней
тип матраса: односторонний</t>
  </si>
  <si>
    <t>1. Чехол из трикотажа, стеганый на полиэфирном волокне (на молнии)
2. Пена AirFlow Foam
3. Войлок
4. Pocket Support Аnatomic Hard
5. Усиление по периметру                                                                
6. Пена AirFlow Foam
h ≈ 23 см
max нагрузка: 150 кг
расширенная гарантия: 10 лет
жесткость: высокая
тип матраса: односторонний</t>
  </si>
  <si>
    <t>1. Чехол из трикотажа, стеганый на полиэфирном волокне (на молнии)
2. Пена AirFlow Foam
3. Войлок
4. Pocket Support Аnatomic Hard
5. Усиление по периметру                                                                
6. Пена AirFlow Foam
h ≈ 24 см
max нагрузка: 150 кг
расширенная гарантия: 25 лет
жесткость: высокая
тип матраса: односторонний</t>
  </si>
  <si>
    <r>
      <t xml:space="preserve">Коллекция HALAL (ХАЛЯЛЬ) -
</t>
    </r>
    <r>
      <rPr>
        <sz val="20"/>
        <rFont val="Calibri"/>
        <family val="2"/>
        <charset val="204"/>
        <scheme val="minor"/>
      </rPr>
      <t>УНИКАЛЬНАЯ КОЛЛЕКЦИЯ МАТРАСОВ ПОВЫШЕННОЙ ЖЕСТКОСТИ ИЗ ЭКОЛОГИЧНЫХ МАТЕРИАЛОВ 
(получен сертификат «Халяль» на матрасы и аксессуары)</t>
    </r>
  </si>
  <si>
    <t>https://disk.yandex.ru/d/Qy_8TaV8qxyI2g</t>
  </si>
  <si>
    <t xml:space="preserve">1. Трикотаж, стеганый на полиэфирном волокне и упругой пене                                                                          
2. Упругая пена                                                                         
3. Белый войлок                                                             
4. Пружинная система Pocket h-15 см                           
5. Белый войлок                                                                
6. Услиление по периметру                                         
7. Жаккард, стеганый на полиэфирном волокне
h ≈ 20 см
max нагрузка: 140 кг
расширенная гарантия: 25 лет
жесткость: выше средней
тип матраса: односторонний </t>
  </si>
  <si>
    <t>1. Трикотаж, стеганый на полиэфирном волокне и упругой пене                                                                          
2. пена Orto Foam с микромассажным эффектом                                                                      
3. Белый войлок                                                             
4. Пружинная система Pocket h-15 см                           
5. Белый войлок 
6. Бикокос
7. Пена Orto Foam                                                               
8. Услиление по периметру      
h ≈ 26 см
max нагрузка: 140 кг
расширенная гарантия: 25  лет
жесткость: выше средней/средняя 
тип матраса: разносторонний</t>
  </si>
  <si>
    <t>Матрас 200*080 Halal Rahat</t>
  </si>
  <si>
    <t>Матрас 200*090 Halal Rahat</t>
  </si>
  <si>
    <t>Матрас 200*120 Halal Rahat</t>
  </si>
  <si>
    <t>Матрас 200*140 Halal Rahat</t>
  </si>
  <si>
    <t>Матрас 200*160 Halal Rahat</t>
  </si>
  <si>
    <t>Матрас 200*180 Halal Rahat</t>
  </si>
  <si>
    <t>Матрас 200*200 Halal Rahat</t>
  </si>
  <si>
    <t>1. Объемный трикотаж, стеганый на полиэфирном волокне и упругой пене                                                                          
2. Упругая пена                                                                         
3. Белый войлок                                                             
4. Пружинная система Pocket h-18 см                           
5. Белый войлок                                                                
6. Услиление по периметру                                         
7. Жаккард, стеганый на полиэфирном волокне
h ≈ 23 см
max нагрузка: 140  кг
расширенная гарантия: 25 лет
жесткость: выше средней
тип матраса: односторонний</t>
  </si>
  <si>
    <t>1. Объемный трикотаж, стеганый на полиэфирном волокне и упругой пене                                                                          
2. Упругая пена  Orto Foam
3. Бикокос                                                                       
4. Белый войлок                                                             
5. Пружинная система Pocket h-18 см                           
6. Белый войлок                                                                
7. Услиление по периметру                                         
8. Жаккард, стеганый на полиэфирном волокне
h ≈ 25 см
max нагрузка: 140  кг
расширенная гарантия:25  лет
жесткость: экстражесткий
тип матраса: односторонний</t>
  </si>
  <si>
    <t xml:space="preserve">1. Объемный трикотаж, стеганый на полиэфирном волокне и упругой пене                                                                          
2. Латекс                                                                             
3. Пена повышенной жесткости HR                                                                         
4. Лен                                                                                       
5. Пружинная система Pocket h-18 см                           
6. Лен                                                                               
7. Услиление по периметру                                         
8. Жаккард, стеганый на полиэфирном волокне
h ≈ 27 см
max нагрузка: 140  кг
расширенная гарантия: 25 лет
жесткость: выше средней
тип матраса: односторонний      </t>
  </si>
  <si>
    <t>1. Объемный трикотаж, стеганый на полиэфирном волокне и упругой пене                                                                          
2. Пена Memory Foam                                                                           
3. Пена Orto Foam                                                                         
4. Белый войлок                                                                                  
5. Пружинная система Pocket h-18 см                           
6. Белый войлок                                                                          
7. Услиление по периметру                                         
8. Жаккард, стеганый на полиэфирном волокне
h ≈ 31 см
max нагрузка: 140  кг
расширенная гарантия: 25 лет
жесткость: средняя
тип матраса: односторонний</t>
  </si>
  <si>
    <r>
      <t xml:space="preserve">КОЛЛЕКЦИЯ HARMONY -
</t>
    </r>
    <r>
      <rPr>
        <sz val="20"/>
        <color theme="1"/>
        <rFont val="Calibri"/>
        <family val="2"/>
        <charset val="204"/>
        <scheme val="minor"/>
      </rPr>
      <t>ЭТО КОМБО ТЕРАПЕВТИЧЕСКИХ ДЕЙСТВИЙ, НАПРАВЛЕННЫХ НА ЛЕЧЕНИЕ БЕССОННИЦЫ.</t>
    </r>
  </si>
  <si>
    <t>https://disk.yandex.ru/d/u80U_OolqGYjDA</t>
  </si>
  <si>
    <t>1. Трикотаж, стеганый на объемном полиэфирном волокне и упругой пене
2. Объемный войлок
3. Пружинная система независимых пружин Anatomic 7zones
4. Усиление по периметру 
h ≈ 20 см
max нагрузка: 130 кг
расширенная гарантия: 25 лет
жесткость: средняя
тип матраса: двусторонний</t>
  </si>
  <si>
    <t>1. Трикотаж, стеганый на объемном полиэфирном волокне и упругой пене
2. Упругая пена
3. Войлок
4.Пружинная система независимых пружин Anatomic 7zones
5. Усиление по периметру 
h ≈ 23 см
max нагрузка: 140 кг
расширенная гарантия: 25 лет
жесткость: средняя
тип матраса: двусторонний</t>
  </si>
  <si>
    <t>1. Премиальный трикотаж, стеганый на объемном полиэфирном волокне и упругой пене
2. Упругая пена
3. Инновационный материал BICOCOS
4. Пружинная система независимых пружин Anatomic 7zones
5. Усиление по периметру 
h ≈ 25 см
max нагрузка: 140 кг
расширенная гарантия: 25 лет
жесткость: средняя
тип матраса: двусторонний</t>
  </si>
  <si>
    <t>1. Трикотаж с волокнами Канабис, стеганый на объемном полиэфирном волокне и упругой пене
2. Пена с ионом Silver                                                                      3. Натуральный кокос
4. Пружинная система независимых пружин Anatomic Hard 7zones
5. Усиление по периметру 
h ≈ 24 см
max нагрузка: 150 кг
расширенная гарантия: 25 лет
жесткость: выше средней
тип матраса: двусторонний</t>
  </si>
  <si>
    <r>
      <t xml:space="preserve">КОЛЛЕКЦИЯ SLEEP TONIC -
</t>
    </r>
    <r>
      <rPr>
        <sz val="20"/>
        <color theme="1"/>
        <rFont val="Calibri"/>
        <family val="2"/>
        <charset val="204"/>
        <scheme val="minor"/>
      </rPr>
      <t>ПОДАРИТ ПОЛНОЦЕННЫЙ ЗДОРОВЫЙ СОН</t>
    </r>
  </si>
  <si>
    <t>https://disk.yandex.ru/d/nx77iJbPnvh4Vw</t>
  </si>
  <si>
    <t>1. Мягкий трикотажный чехол Antistress
2. Антибактериальная пена с экстрактом эвкалипта
3. Термовойлок
4. Пружинный блок 9 zone Hard Pro
5. Усиленный борт по периметру 
h ≈ 23 см
max нагрузка: 140 кг
расширенная гарантия: 25 лет
жесткость: ниже средней
тип матраса: двусторонний</t>
  </si>
  <si>
    <t>Матрас 200*080 Sleep Tonic Yoga</t>
  </si>
  <si>
    <t>Матрас 200*090 Sleep Tonic Yoga</t>
  </si>
  <si>
    <t>Матрас 200*120 Sleep Tonic Yoga</t>
  </si>
  <si>
    <t>Матрас 200*140 Sleep Tonic Yoga</t>
  </si>
  <si>
    <t>Матрас 200*160 Sleep Tonic Yoga</t>
  </si>
  <si>
    <t>Матрас 200*180 Sleep Tonic Yoga</t>
  </si>
  <si>
    <t>Матрас 200*200 Sleep Tonic Yoga</t>
  </si>
  <si>
    <t xml:space="preserve">1. Мягкий трикотажный чехол Antistress
2. Антибактериальная пена с экстрактом эвкалипта
3. Упругий Nanofoam
4. Пружинный блок 9 zone Hard Pro
5. Натуральный кокос
5. Усиленный борт по периметру
h ≈ 23 см
max нагрузка: 140 кг
расширенная гарантия: 25 лет
жесткость: средняя /выше средней
тип матраса: разносторонний
</t>
  </si>
  <si>
    <t>Матрас 200*080 Sleep Tonic Lotos</t>
  </si>
  <si>
    <t>Матрас 200*090 Sleep Tonic Lotos</t>
  </si>
  <si>
    <t>Матрас 200*120 Sleep Tonic Lotos</t>
  </si>
  <si>
    <t>Матрас 200*140 Sleep Tonic Lotos</t>
  </si>
  <si>
    <t>Матрас 200*160 Sleep Tonic Lotos</t>
  </si>
  <si>
    <t>Матрас 200*180 Sleep Tonic Lotos</t>
  </si>
  <si>
    <t>Матрас 200*200 Sleep Tonic Lotos</t>
  </si>
  <si>
    <t>1. Мягкий трикотажный чехол Antistress
2. Антибактериальная пена с экстрактом эвкалипта
3. Пружинный блок 9 zone Hard Pro
4. Натуральный кокос
5. Усиленный борт по периметру
h ≈ 24 см
max нагрузка: 140 кг
расширенная гарантия: 25 лет
жесткость: средняя
тип матраса: двусторонний</t>
  </si>
  <si>
    <t>Матрас 200*080 Sleep Tonic Sansara</t>
  </si>
  <si>
    <t>Матрас 200*090 Sleep Tonic Sansara</t>
  </si>
  <si>
    <t>Матрас 200*120 Sleep Tonic Sansara</t>
  </si>
  <si>
    <t>Матрас 200*140 Sleep Tonic Sansara</t>
  </si>
  <si>
    <t>Матрас 200*160 Sleep Tonic Sansara</t>
  </si>
  <si>
    <t>Матрас 200*180 Sleep Tonic Sansara</t>
  </si>
  <si>
    <t>Матрас 200*200 Sleep Tonic Sansara</t>
  </si>
  <si>
    <t>1. Мягкий трикотажный чехол Antistress
2. Антибактериальная пена с экстрактом эвкалипта
3. Упругий Nanofoam
3. Пружинный блок 9 zone Hard Pro
4. Натуральный кокос
5. Усиленный борт по периметру
h ≈ 27 см
max нагрузка: 140  кг
расширенная гарантия: 25 лет
жесткость: выше средней
тип матраса: двусторонний</t>
  </si>
  <si>
    <t>Матрас 200*080 Sleep Tonic Guru</t>
  </si>
  <si>
    <t>Матрас 200*090 Sleep Tonic Guru</t>
  </si>
  <si>
    <t>Матрас 200*120 Sleep Tonic Guru</t>
  </si>
  <si>
    <t>Матрас 200*140 Sleep Tonic Guru</t>
  </si>
  <si>
    <t>Матрас 200*160 Sleep Tonic Guru</t>
  </si>
  <si>
    <t>Матрас 200*180 Sleep Tonic Guru</t>
  </si>
  <si>
    <t>Матрас 200*200 Sleep Tonic Guru</t>
  </si>
  <si>
    <r>
      <t xml:space="preserve">КОЛЛЕКЦИЯ COMFORT -
</t>
    </r>
    <r>
      <rPr>
        <sz val="20"/>
        <color theme="1"/>
        <rFont val="Calibri"/>
        <family val="2"/>
        <charset val="204"/>
        <scheme val="minor"/>
      </rPr>
      <t xml:space="preserve"> ЭТО ДОСТУПНАЯ РОСКОШЬ В ТВОЕЙ ЖИЗНИ</t>
    </r>
  </si>
  <si>
    <t>https://disk.yandex.ru/d/jex-rn7_wWXLYQ</t>
  </si>
  <si>
    <t>1. Мягкий трикотажный чехол 
2. Пена повышенной плотности EcoLast
3. 5-зональный пружинный блок Multipocket
3. Термовойлок
4. Инновационный наполнитель бикокос
5. Усиление по периметру матраса
h ≈ 24 см
max нагрузка: 140 кг
расширенная гарантия: 25 лет
жесткость: средняя/высокая
тип матраса: разносторонний</t>
  </si>
  <si>
    <t>Матрас 200*080 Comfort Support</t>
  </si>
  <si>
    <t>Матрас 200*090 Comfort Support</t>
  </si>
  <si>
    <t>Матрас 200*120 Comfort Support</t>
  </si>
  <si>
    <t>Матрас 200*140 Comfort Support</t>
  </si>
  <si>
    <t>Матрас 200*160 Comfort Support</t>
  </si>
  <si>
    <t>Матрас 200*180 Comfort Support</t>
  </si>
  <si>
    <t>Матрас 200*200 Comfort Support</t>
  </si>
  <si>
    <t>1. Мягкий трикотажный чехол 
2. Инновационный наполнитель бикокос
3.  5-зональный пружинный блок Multipocket
4. Массажная пена CellFoam
5. Термовойлок 
6. Усиление по периметру матраса
h ≈ 23 см
max нагрузка: 140  кг
расширенная гарантия: 25 лет
жесткость: средняя/ выше средней
тип матраса: разносторонний</t>
  </si>
  <si>
    <t>Матрас 200*080 Comfort Alternative</t>
  </si>
  <si>
    <t>Матрас 200*090 Comfort Alternative</t>
  </si>
  <si>
    <t>Матрас 200*120 Comfort Alternative</t>
  </si>
  <si>
    <t>Матрас 200*140 Comfort Alternative</t>
  </si>
  <si>
    <t>Матрас 200*160 Comfort Alternative</t>
  </si>
  <si>
    <t>Матрас 200*180 Comfort Alternative</t>
  </si>
  <si>
    <t>Матрас 200*200 Comfort Alternative</t>
  </si>
  <si>
    <t>1. Мягкий трикотажный чехол 
2. Пена повышенной плотности EcoLast
3.  5-зональный пружинный блок Multipocket
3. Термовойлок
4. Усиление по периметру матраса
h ≈ 24 см
max нагрузка: 140  кг
расширенная гарантия: 25 лет
жесткость: средняя
тип матраса: двусторонний</t>
  </si>
  <si>
    <t>Матрас 200*080 Comfort Soft</t>
  </si>
  <si>
    <t>Матрас 200*090 Comfort Soft</t>
  </si>
  <si>
    <t>Матрас 200*120 Comfort Soft</t>
  </si>
  <si>
    <t>Матрас 200*140 Comfort Soft</t>
  </si>
  <si>
    <t>Матрас 200*160 Comfort Soft</t>
  </si>
  <si>
    <t>Матрас 200*180 Comfort Soft</t>
  </si>
  <si>
    <t>Матрас 200*200 Comfort Soft</t>
  </si>
  <si>
    <t>1. Мягкий трикотажный чехол 
2. Пена повышенной плотности EcoLast
3.  5-зональный пружинный блок Multipocket
4. Инновационный наполнитель бикокос
5. Усиление по периметру матраса
h ≈ 25 см
max нагрузка: 140  кг
расширенная гарантия: 25 лет
жесткость: выше среднего
тип матраса: двусторонний</t>
  </si>
  <si>
    <t>Матрас 200*080 Comfort Medium</t>
  </si>
  <si>
    <t>Матрас 200*090 Comfort Medium</t>
  </si>
  <si>
    <t>Матрас 200*120 Comfort Medium</t>
  </si>
  <si>
    <t>Матрас 200*140 Comfort Medium</t>
  </si>
  <si>
    <t>Матрас 200*160 Comfort Medium</t>
  </si>
  <si>
    <t>Матрас 200*180 Comfort Medium</t>
  </si>
  <si>
    <t>Матрас 200*200 Comfort Medium</t>
  </si>
  <si>
    <t>1. Приятный на ощупь велюровый чехол
2. Вязкоэластичная пена Memorix
3. Пена повышенной плотности EcoLast
4. Термовойлок
5.  5-зональный пружинный блок Multipocket
6. Инновационный наполнитель бикокос
7. Усиление по периметру матраса
8. Мягкий трикотажный чехол
h ≈ 25 см
max нагрузка: 140  кг
расширенная гарантия: 25 лет
жесткость: высокая/ ниже среднего
тип матраса: разносторонний</t>
  </si>
  <si>
    <t>Матрас 200*080 Comfort Extra</t>
  </si>
  <si>
    <t>Матрас 200*090 Comfort Extra</t>
  </si>
  <si>
    <t>Матрас 200*120 Comfort Extra</t>
  </si>
  <si>
    <t>Матрас 200*140 Comfort Extra</t>
  </si>
  <si>
    <t>Матрас 200*160 Comfort Extra</t>
  </si>
  <si>
    <t>Матрас 200*180 Comfort Extra</t>
  </si>
  <si>
    <t>Матрас 200*200 Comfort Extra</t>
  </si>
  <si>
    <r>
      <t xml:space="preserve">КОЛЛЕКЦИЯ INFINITY -
</t>
    </r>
    <r>
      <rPr>
        <sz val="20"/>
        <color theme="1"/>
        <rFont val="Calibri"/>
        <family val="2"/>
        <charset val="204"/>
        <scheme val="minor"/>
      </rPr>
      <t>УНИКАЛЬНАЯ КОЛЛЕКЦИЯ ПРЕМИАЛЬНЫХ МАТРАСОВ</t>
    </r>
  </si>
  <si>
    <t>https://disk.yandex.ru/d/PTYmA-aY6Xidtg</t>
  </si>
  <si>
    <t xml:space="preserve">1. Премиальный трикотаж с ультрамягкой пропиткой SoftFeel
2. Система комфортности UltraSense
3. Уникальная пена SoyaFoam с памятью формы
4. Лен
5. Пружинный блок Support System, h-18 см
6. Система усиления поддержки периметра матраса
h ≈ 26 см
max нагрузка: до 150 кг
расширенная гарантия: 30 лет
жесткость: средняя   
тип матраса: односторонний  </t>
  </si>
  <si>
    <t>Матрас 200*080 Infinity Elegant</t>
  </si>
  <si>
    <t>Матрас 200*090 Infinity Elegant</t>
  </si>
  <si>
    <t>Матрас 200*120 Infinity Elegant</t>
  </si>
  <si>
    <t>Матрас 200*140 Infinity Elegant</t>
  </si>
  <si>
    <t>Матрас 200*160 Infinity Elegant</t>
  </si>
  <si>
    <t>Матрас 200*180 Infinity Elegant</t>
  </si>
  <si>
    <t>Матрас 200*200 Infinity Elegant</t>
  </si>
  <si>
    <t xml:space="preserve">1. Премиальный трикотаж с ультрамягкой пропиткой SoftFeel
2. Система комфортности UltraSense 
3. Уникальная пена Soya Foam
4. Высокообъемная пена Super Soft с массажным эффектом
5. Лен
6. Пружинный блок Support System, h-18 см
7. Система усиления поддержки периметра матраса
h ≈ 29 см
max нагрузка: до 150 кг
расширенная гарантия: 30 лет
жесткость: средняя
тип матраса: односторонний  </t>
  </si>
  <si>
    <t>Матрас 200*080 Infinity Grand</t>
  </si>
  <si>
    <t>Матрас 200*090 Infinity Grand</t>
  </si>
  <si>
    <t>Матрас 200*120 Infinity Grand</t>
  </si>
  <si>
    <t>Матрас 200*140 Infinity Grand</t>
  </si>
  <si>
    <t>Матрас 200*160 Infinity Grand</t>
  </si>
  <si>
    <t>Матрас 200*180 Infinity Grand</t>
  </si>
  <si>
    <t>Матрас 200*200 Infinity Grand</t>
  </si>
  <si>
    <t xml:space="preserve">1. Премиальный трикотаж с ультрамягкой пропиткой SoftFeel
2. Система комфортности UltraSense 
3. Упругий ECO Latex
4. Высокообъемная пена Super Soft с массажным эффектом
5. Лен
6. Пружинный блок  Support System, h-18 см
7. Система усиления поддержки периметра матраса
h ≈ 28 см
max нагрузка: до 150 кг
расширенная гарантия: 30 лет
жесткость: средняя
тип матраса: односторонний  </t>
  </si>
  <si>
    <t>Матрас 200*080 Infinity Perfection</t>
  </si>
  <si>
    <t>Матрас 200*090 Infinity Perfection</t>
  </si>
  <si>
    <t>Матрас 200*120 Infinity Perfection</t>
  </si>
  <si>
    <t>Матрас 200*140 Infinity Perfection</t>
  </si>
  <si>
    <t>Матрас 200*160 Infinity Perfection</t>
  </si>
  <si>
    <t>Матрас 200*180 Infinity Perfection</t>
  </si>
  <si>
    <t>Матрас 200*200 Infinity Perfection</t>
  </si>
  <si>
    <t>1. Премиальный трикотаж с ультрамягкой пропиткой SoftFeel
2. Система комфортности UltraSense
3. Уникальная пена SoyaFoam c памятью формы
4. Лен
5. Пружинный блок Support System, h-15 см
6. Система усиления поддержки периметра матраса
h ≈ 27 см
max нагрузка: до 150 кг
расширенная гарантия: 30 лет
жесткость: высокая
тип матраса: двусторонний</t>
  </si>
  <si>
    <t>Матрас 200*080 Infinity Style</t>
  </si>
  <si>
    <t>Матрас 200*090 Infinity Style</t>
  </si>
  <si>
    <t>Матрас 200*120 Infinity Style</t>
  </si>
  <si>
    <t>Матрас 200*140 Infinity Style</t>
  </si>
  <si>
    <t>Матрас 200*160 Infinity Style</t>
  </si>
  <si>
    <t>Матрас 200*180 Infinity Style</t>
  </si>
  <si>
    <t>Матрас 200*200 Infinity Style</t>
  </si>
  <si>
    <t>Декларации по ссылке:</t>
  </si>
  <si>
    <r>
      <t xml:space="preserve">2 категория ткани
</t>
    </r>
    <r>
      <rPr>
        <sz val="12"/>
        <rFont val="Calibri"/>
        <family val="2"/>
        <charset val="204"/>
        <scheme val="minor"/>
      </rPr>
      <t>Iris, Dumont</t>
    </r>
  </si>
  <si>
    <t>Основание Askona 200*070 h-20 Тк. Dumont 08 ножка h-100</t>
  </si>
  <si>
    <t>Основание Askona 200*080 h-20 Тк. Dumont 10 ножка h-120</t>
  </si>
  <si>
    <t>Основание Askona 200*090 h-20 Тк. Iris 507 ножка h-120</t>
  </si>
  <si>
    <t>Основание Askona 200*100 h-20 Тк. Iris 507 ножка h-60</t>
  </si>
  <si>
    <t>Основание Askona 200*120 h-20 Тк. Iris 511 ножка h-120</t>
  </si>
  <si>
    <t>Основание Askona 200*070 h-20 Тк. Sky Velvet 40 ножка h-100</t>
  </si>
  <si>
    <t>Основание Askona 200*080 h-20 Тк. Casanova Beige ножка h-120</t>
  </si>
  <si>
    <t>Основание Askona 200*090 h-20 Тк. Sky Velvet 40 ножка h-120</t>
  </si>
  <si>
    <t>Основание Askona 200*100 h-20 Тк. Sky Velvet 02 ножка h-60</t>
  </si>
  <si>
    <t>Основание Askona 200*120 h-20 Тк. Sky Velvet 02 ножка h-60</t>
  </si>
  <si>
    <t>Основание с ламелями 190*090</t>
  </si>
  <si>
    <t>Основание с ламелями 190*160</t>
  </si>
  <si>
    <t>Основание с ламелями 200*080</t>
  </si>
  <si>
    <t>Основание с ламелями 200*120</t>
  </si>
  <si>
    <t>Основание с ламелями 200*200</t>
  </si>
  <si>
    <t>2 категория</t>
  </si>
  <si>
    <t>Ткань чехла: тк. тик (100% хлопок)
Наполнитель подушки: икусственный лебяжий пух</t>
  </si>
  <si>
    <t>Dune (Дюна)</t>
  </si>
  <si>
    <t>Ткань чехла: тк. микрофибра (100% полиэстер)
Наполнитель подушки: "верблюжий пух" (30% верблюжья шерсть, 70% силиконовые волокна)</t>
  </si>
  <si>
    <t xml:space="preserve">Внешний чехол: тк. трикотаж PILLOW вискоза
Наполнитель: блок независимых мини-пружин + полиэфирное волокно (100% полиэфир)
Внутренний чехол: тк. микрофибра (100 % полиэстер)
</t>
  </si>
  <si>
    <t>Ткань чехла: микрофибра (100% полиэстер)
Наполнитель: 90% полиэфирное волокно, 10% волокно бамбука</t>
  </si>
  <si>
    <t>Ткань чехла: микрофибра, стеганая на синтепоне (100% полиэстер)
Наполнитель подушки: аэробамбук (10% волокно бамбука, 90% полиэфирное волокно)</t>
  </si>
  <si>
    <t>Ткань чехла: тк. Tencel 
Наполнитель: аэробамбук (10% бамбук, 90% полиэфирное волокно)</t>
  </si>
  <si>
    <t xml:space="preserve">Ткань чехла:  микрофибра (100% полиэстер)
Наполнитель: латексная крошка (70% латексная крошка, 30% полиэфирное волокно)
</t>
  </si>
  <si>
    <t xml:space="preserve">Внешний чехол: тк. трикотаж Coolpepe (с охлаждающим эффектом) 100% полиэстер
Наполнитель: пена с памятью формы Memorix (100% пенополиуретан)
</t>
  </si>
  <si>
    <t>Ткань чехла: тк. тик (100% хлопок)   Наполнитель: 40% пух, 60% перо</t>
  </si>
  <si>
    <t xml:space="preserve">Внешний чехол: тк. трикотаж (100% полиэстер)
Бурлет: 3D сетка (100% полиэстер)
Основа: вязкоэластичная пена с эффектом памяти (100% пенополиуретан)
</t>
  </si>
  <si>
    <t>Ткань чехла: тк. тик (100% хлопок)
Наполнитель: аэробамбук (10% волокна бамбука, 90% полиэфирное волокно)</t>
  </si>
  <si>
    <t>Ткань чехла: тк. Tencel 
Наполнитель: аэробамбук (10% волокна бамбука, 90% полиэфирное волокно)</t>
  </si>
  <si>
    <t>Подушка 050*070 Halal
Sahih</t>
  </si>
  <si>
    <t>Внешний чехол: Ткань Тик/Сатин (100% хлопок)
Внутренний чехол: стеганая микрофибра на синтепоне (100 % полиэстер)
Наполнитель: латексный + полиэфирный (100% полиэфир)</t>
  </si>
  <si>
    <t>Внешний чехол: 
1 сторона: трикотаж 51.5% полиэтилен, 48.5% полиэстер (100 % ПЭТ); 
2 сторона:  трикотаж 99 % полиэстер, 1% спандекс 
Наполнитель: пена с эффектом памяти</t>
  </si>
  <si>
    <t>Наматрасник 200*080 Topper Massage Mini</t>
  </si>
  <si>
    <t>Чехол: Трикотаж, стеганый на синтепоне
Наполнитель: пена Orto Foam, слой кокосового волокна
4 резинки по углам для крепления к спальному месту
h ≈ 3 см
гарантия: 36 месяцев</t>
  </si>
  <si>
    <t>Чехол: трикотаж, стеганый на синтепоне
Наполнитель: пена Orto Foam с массажным эффектом
4 резинки по углам для крепления к спальному месту
h ≈ 3 см
гарантия: 36 месяцев</t>
  </si>
  <si>
    <t>Чехол: трикотаж, стеганый на синтепоне
Наполнитель: пена Orto Foam
4 резинки по углам для крепления к спальному месту
h ≈ 2,5 см
гарантия: 36 месяцев</t>
  </si>
  <si>
    <t>Чехол: Трикотаж, стеганый на синтепоне
Наполнитель: пена Orto Foam, латекс
4 резинки по углам для крепления к спальному месту
h ≈ 3,5 см
гарантия: 36 месяцев</t>
  </si>
  <si>
    <t>https://disk.yandex.ru/d/53uDFibL4gTmRw </t>
  </si>
  <si>
    <t>https://disk.yandex.ru/d/53uDFibL4gTmRw</t>
  </si>
  <si>
    <t>https://disk.yandex.ru/d/AuNRyoDeawizrA </t>
  </si>
  <si>
    <t>https://disk.yandex.ru/d/QPnGF0h9m3baQQ</t>
  </si>
  <si>
    <t>1. Допустимое отклонение в габаритах матраса (ШхГхВ) +/- 1 см</t>
  </si>
  <si>
    <t>Съемный чехол: тк. трикотаж 100% полиэстер)
Внутренний чехол: 100% полиэстер
Основа: тактильная пена с красно-синим гелем (100% пенополиуретан)</t>
  </si>
  <si>
    <r>
      <rPr>
        <b/>
        <sz val="14"/>
        <rFont val="Calibri"/>
        <family val="2"/>
        <charset val="204"/>
        <scheme val="minor"/>
      </rPr>
      <t>Детский чехол</t>
    </r>
    <r>
      <rPr>
        <b/>
        <sz val="26"/>
        <rFont val="Calibri"/>
        <family val="2"/>
        <charset val="204"/>
        <scheme val="minor"/>
      </rPr>
      <t xml:space="preserve">
</t>
    </r>
    <r>
      <rPr>
        <b/>
        <sz val="20"/>
        <rFont val="Calibri"/>
        <family val="2"/>
        <charset val="204"/>
        <scheme val="minor"/>
      </rPr>
      <t>Kids Terry</t>
    </r>
  </si>
  <si>
    <r>
      <rPr>
        <b/>
        <sz val="14"/>
        <rFont val="Calibri"/>
        <family val="2"/>
        <charset val="204"/>
        <scheme val="minor"/>
      </rPr>
      <t xml:space="preserve">Чехол на подушку </t>
    </r>
    <r>
      <rPr>
        <b/>
        <sz val="26"/>
        <rFont val="Calibri"/>
        <family val="2"/>
        <charset val="204"/>
        <scheme val="minor"/>
      </rPr>
      <t xml:space="preserve">
</t>
    </r>
    <r>
      <rPr>
        <b/>
        <sz val="22"/>
        <rFont val="Calibri"/>
        <family val="2"/>
        <charset val="204"/>
        <scheme val="minor"/>
      </rPr>
      <t>Just</t>
    </r>
  </si>
  <si>
    <t xml:space="preserve">Верхний слой: тк. махра (70% хлопок, 30% полиэстер)
Водонепроницаемый защитный слой (TPU)
Крепление: 4 резинки
</t>
  </si>
  <si>
    <t xml:space="preserve">Чехол 200*090 Halal Saflik </t>
  </si>
  <si>
    <t xml:space="preserve">Чехол 200*140 Halal Saflik </t>
  </si>
  <si>
    <t xml:space="preserve">Чехол 200*160 Halal Saflik </t>
  </si>
  <si>
    <t xml:space="preserve">Чехол 200*180 Halal Saflik </t>
  </si>
  <si>
    <t>Чехол 190*080*35,6 local</t>
  </si>
  <si>
    <t>Чехол 200*080*35,6 local</t>
  </si>
  <si>
    <t>Чехол 200*090*35,6 local</t>
  </si>
  <si>
    <t>Чехол 200*120*35,6 local</t>
  </si>
  <si>
    <t>Чехол 200*140*35,6 local</t>
  </si>
  <si>
    <t>Чехол 200*160*35,6 local</t>
  </si>
  <si>
    <t>Чехол 200*180*35,6 local</t>
  </si>
  <si>
    <t>Тумбочка Классик 2 со стеклом Тк. Dumont 02 ручка хром</t>
  </si>
  <si>
    <t>Тумбочка Классик 2 со стеклом Тк. Sky Velvet 03 ручка золото</t>
  </si>
  <si>
    <t>Тумба Айрис Тк. Dumont 02</t>
  </si>
  <si>
    <t>Тумба Айрис Тк. Iris 507</t>
  </si>
  <si>
    <t>Тумба Айрис Тк. Casanova Beige</t>
  </si>
  <si>
    <t>Тумба Айрис Тк. Sky Velvet 03</t>
  </si>
  <si>
    <t>500 пружин на спальное место</t>
  </si>
  <si>
    <t>550 пружин на спальное место</t>
  </si>
  <si>
    <t>1000 пружин на спальное место</t>
  </si>
  <si>
    <t>800 пружин на спальное место</t>
  </si>
  <si>
    <t>Доп. скидка за объем/предоплату</t>
  </si>
  <si>
    <r>
      <t xml:space="preserve">Кейли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  <r>
      <rPr>
        <sz val="12"/>
        <color rgb="FFC00000"/>
        <rFont val="Calibri"/>
        <family val="2"/>
        <charset val="204"/>
        <scheme val="minor"/>
      </rPr>
      <t>необходимо заказать Основание База</t>
    </r>
  </si>
  <si>
    <r>
      <t xml:space="preserve">КРОВАТИ
</t>
    </r>
    <r>
      <rPr>
        <sz val="14"/>
        <rFont val="Calibri"/>
        <family val="2"/>
        <charset val="204"/>
        <scheme val="minor"/>
      </rPr>
      <t>* Перед выбором ткани см лист ТРТ</t>
    </r>
  </si>
  <si>
    <r>
      <t xml:space="preserve">ТУМБОЧКИ
</t>
    </r>
    <r>
      <rPr>
        <sz val="12"/>
        <rFont val="Calibri"/>
        <family val="2"/>
        <charset val="204"/>
        <scheme val="minor"/>
      </rPr>
      <t>* Перед выбором ткани см лист ТРТ</t>
    </r>
  </si>
  <si>
    <t>Подушка Sleep Memory L</t>
  </si>
  <si>
    <t>Подушка Sleep Memory M</t>
  </si>
  <si>
    <t>Внешний чехол: трикотаж Coolpepe (охлаждающий эффект) 100% полиэстер
 Основа: пена с эффектом памяти (100%  пенополиуретан)</t>
  </si>
  <si>
    <t>58*39*14</t>
  </si>
  <si>
    <t>58*39*11,5</t>
  </si>
  <si>
    <t>Sleep Memory
(Слип Мемори)</t>
  </si>
  <si>
    <t>Sense
(Сенс)</t>
  </si>
  <si>
    <t>59*39*9/11</t>
  </si>
  <si>
    <t>Подушка Sleep Memory M (серия киллер)</t>
  </si>
  <si>
    <t>Подушка Sleep Memory L (серия киллер)</t>
  </si>
  <si>
    <t>Подушка Sense (серия "киллер")</t>
  </si>
  <si>
    <t>Подушка Sense</t>
  </si>
  <si>
    <t>Пример доп.скидки:</t>
  </si>
  <si>
    <t>ЛОТЫ НА МАТРАСЫ</t>
  </si>
  <si>
    <t>Коллекции, участвующие в акции:</t>
  </si>
  <si>
    <t>- INFINITY (ELEGANT, GRAND, PERFECTION, STYLE)</t>
  </si>
  <si>
    <t>- COMFORT (ALTERNATIVE, MEDIUM, RELAX, EXTRA, SOFT, SUPPORT)</t>
  </si>
  <si>
    <t>- Halal (Destek, RAHAT, Naym, Zor, Bakim, Hazine)</t>
  </si>
  <si>
    <t>Варианты лотов:</t>
  </si>
  <si>
    <r>
      <t xml:space="preserve">ЛОТ 1: </t>
    </r>
    <r>
      <rPr>
        <b/>
        <sz val="11"/>
        <color theme="1"/>
        <rFont val="Calibri"/>
        <family val="2"/>
        <charset val="204"/>
        <scheme val="minor"/>
      </rPr>
      <t>скидка 3%</t>
    </r>
    <r>
      <rPr>
        <sz val="11"/>
        <color theme="1"/>
        <rFont val="Calibri"/>
        <family val="2"/>
        <charset val="204"/>
        <scheme val="minor"/>
      </rPr>
      <t xml:space="preserve"> при покупке от 20 до 39 шт. матрасов, участвующих в акции в любых размерах</t>
    </r>
  </si>
  <si>
    <r>
      <t xml:space="preserve">ЛОТ 2: </t>
    </r>
    <r>
      <rPr>
        <b/>
        <sz val="11"/>
        <color theme="1"/>
        <rFont val="Calibri"/>
        <family val="2"/>
        <charset val="204"/>
        <scheme val="minor"/>
      </rPr>
      <t>скидка 5%</t>
    </r>
    <r>
      <rPr>
        <sz val="11"/>
        <color theme="1"/>
        <rFont val="Calibri"/>
        <family val="2"/>
        <charset val="204"/>
        <scheme val="minor"/>
      </rPr>
      <t xml:space="preserve"> при покупке от 40 до 69 шт. матрасов, участвующих в акции в любых размерах</t>
    </r>
  </si>
  <si>
    <r>
      <t xml:space="preserve">ЛОТ 3: </t>
    </r>
    <r>
      <rPr>
        <b/>
        <sz val="11"/>
        <color theme="1"/>
        <rFont val="Calibri"/>
        <family val="2"/>
        <charset val="204"/>
        <scheme val="minor"/>
      </rPr>
      <t>скидка 7%</t>
    </r>
    <r>
      <rPr>
        <sz val="11"/>
        <color theme="1"/>
        <rFont val="Calibri"/>
        <family val="2"/>
        <charset val="204"/>
        <scheme val="minor"/>
      </rPr>
      <t xml:space="preserve"> при покупке от 70 до 99 шт. матрасов, участвующих в акции в любых размерах</t>
    </r>
  </si>
  <si>
    <r>
      <t xml:space="preserve">ЛОТ 4: </t>
    </r>
    <r>
      <rPr>
        <b/>
        <sz val="11"/>
        <color theme="1"/>
        <rFont val="Calibri"/>
        <family val="2"/>
        <charset val="204"/>
        <scheme val="minor"/>
      </rPr>
      <t>скидка 10%</t>
    </r>
    <r>
      <rPr>
        <sz val="11"/>
        <color theme="1"/>
        <rFont val="Calibri"/>
        <family val="2"/>
        <charset val="204"/>
        <scheme val="minor"/>
      </rPr>
      <t xml:space="preserve"> при покупке от 100 и более шт. матрасов, участвующих в акции в любых размерах</t>
    </r>
  </si>
  <si>
    <t>ЛОТЫ НА КРОВАТИ</t>
  </si>
  <si>
    <t xml:space="preserve">Кровати, участвующие в акции: </t>
  </si>
  <si>
    <t>Белла, Эстер, Кейли в комплектациях с ПМ и без ПМ, во всех категориях ткани (см. ТРТ)</t>
  </si>
  <si>
    <r>
      <t xml:space="preserve">ЛОТ 1: </t>
    </r>
    <r>
      <rPr>
        <b/>
        <sz val="11"/>
        <color theme="1"/>
        <rFont val="Calibri"/>
        <family val="2"/>
        <charset val="204"/>
        <scheme val="minor"/>
      </rPr>
      <t>скидка 5%</t>
    </r>
    <r>
      <rPr>
        <sz val="11"/>
        <color theme="1"/>
        <rFont val="Calibri"/>
        <family val="2"/>
        <charset val="204"/>
        <scheme val="minor"/>
      </rPr>
      <t xml:space="preserve"> при покупке от 10 до 19 шт. кроватей, участвующих в акции в любых размерах и тканях</t>
    </r>
  </si>
  <si>
    <r>
      <t xml:space="preserve">ЛОТ 2: </t>
    </r>
    <r>
      <rPr>
        <b/>
        <sz val="11"/>
        <color theme="1"/>
        <rFont val="Calibri"/>
        <family val="2"/>
        <charset val="204"/>
        <scheme val="minor"/>
      </rPr>
      <t>скидка 7%</t>
    </r>
    <r>
      <rPr>
        <sz val="11"/>
        <color theme="1"/>
        <rFont val="Calibri"/>
        <family val="2"/>
        <charset val="204"/>
        <scheme val="minor"/>
      </rPr>
      <t xml:space="preserve"> при покупке от 20 и более шт. кроватей, участвующих в акции в любых размерах и тканях</t>
    </r>
  </si>
  <si>
    <t>644 пружин на спальное место</t>
  </si>
  <si>
    <t xml:space="preserve">1. Натуральный хлопковый чехол, стеганый на полиэфирном волокне
2. Безопасный материал Periotek® Form 
h ≈ 7 см
max нагрузка: 60  кг
расширенная гарантия: 36 месяцев
жесткость: выше средней
тип матраса: односторонний
</t>
  </si>
  <si>
    <t>4. Расширенная гарантия действует при покупке с чехлом</t>
  </si>
  <si>
    <t>5. Матрасы доступны в нестандартных размерах. Более подробную информацию смотреть в инструкции по нестандартам.</t>
  </si>
  <si>
    <t>Более подробная информация по ссылке: (продукт, декларации, актуальные остатки)</t>
  </si>
  <si>
    <t xml:space="preserve">Внешний чехол: верхняя сторона: трикотаж (60% полиэстер, 40% полиамид) нижняя сторона: трикотаж (99% полиэстер, 1% эластан)
Внутренний чехол: 100% полиэстер
Основа: пена с памятью формы с охлаждающей пластиной (100% пенополиуретан)
</t>
  </si>
  <si>
    <t>59х38х11,5</t>
  </si>
  <si>
    <t>А71.1</t>
  </si>
  <si>
    <t>Чехол на матрас 200*080*035,6 Halal Himaya</t>
  </si>
  <si>
    <t>А71.2</t>
  </si>
  <si>
    <t>Чехол на матрас 200*090*035,6 Halal Himaya</t>
  </si>
  <si>
    <t>А71.3</t>
  </si>
  <si>
    <t>Чехол на матрас 200*140*035,6 Halal Himaya</t>
  </si>
  <si>
    <t>А71.4</t>
  </si>
  <si>
    <t>Чехол на матрас 200*160*035,6 Halal Himaya</t>
  </si>
  <si>
    <t>А71.5</t>
  </si>
  <si>
    <t>Чехол на матрас 200*180*035,6 Halal Himaya</t>
  </si>
  <si>
    <t>А71.6</t>
  </si>
  <si>
    <t>Чехол на матрас 200*200*035,6 Halal Himaya</t>
  </si>
  <si>
    <t>Halal Himaya</t>
  </si>
  <si>
    <t>Верхний слой: ткань махровая (70% хлопок,30% полиэстер)
Водонепроницаемый защитный слой (TPU)
Боковая часть: 100 % полиэстер</t>
  </si>
  <si>
    <t>A+ (Категория 1)</t>
  </si>
  <si>
    <t>A (Категория 2)</t>
  </si>
  <si>
    <t>B (Категория А+)</t>
  </si>
  <si>
    <t>C (Категория В)</t>
  </si>
  <si>
    <t>с 23.06 по 08.07.2025 г. включительно</t>
  </si>
</sst>
</file>

<file path=xl/styles.xml><?xml version="1.0" encoding="utf-8"?>
<styleSheet xmlns="http://schemas.openxmlformats.org/spreadsheetml/2006/main">
  <numFmts count="10">
    <numFmt numFmtId="43" formatCode="_-* #,##0.00\ _₽_-;\-* #,##0.00\ _₽_-;_-* &quot;-&quot;??\ _₽_-;_-@_-"/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0_р_."/>
    <numFmt numFmtId="168" formatCode="#,##0_р_."/>
    <numFmt numFmtId="169" formatCode="0.0%"/>
    <numFmt numFmtId="170" formatCode="_-* #,##0\ _₽_-;\-* #,##0\ _₽_-;_-* &quot;-&quot;??\ _₽_-;_-@_-"/>
    <numFmt numFmtId="171" formatCode="0.000%"/>
    <numFmt numFmtId="172" formatCode="#,##0.00\ [$PLN]"/>
  </numFmts>
  <fonts count="7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u/>
      <sz val="10"/>
      <color indexed="12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u/>
      <sz val="8.5"/>
      <color theme="10"/>
      <name val="Arial Cyr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2"/>
      <color rgb="FF0000FF"/>
      <name val="Calibri"/>
      <family val="2"/>
      <charset val="204"/>
      <scheme val="minor"/>
    </font>
    <font>
      <b/>
      <sz val="12"/>
      <color rgb="FF0000FF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2"/>
      <color rgb="FF0033CC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u/>
      <sz val="9"/>
      <color theme="10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  <charset val="238"/>
    </font>
    <font>
      <sz val="10"/>
      <name val="IKEA Sans"/>
      <family val="2"/>
    </font>
    <font>
      <sz val="10"/>
      <name val="Verdana"/>
      <family val="2"/>
    </font>
    <font>
      <sz val="10"/>
      <name val="Arial"/>
      <family val="2"/>
      <charset val="238"/>
    </font>
    <font>
      <u/>
      <sz val="10"/>
      <color theme="10"/>
      <name val="Arial Cyr"/>
      <charset val="204"/>
    </font>
    <font>
      <sz val="8"/>
      <name val="Arial"/>
      <family val="2"/>
      <charset val="204"/>
    </font>
    <font>
      <sz val="12"/>
      <color theme="1"/>
      <name val="Calibri"/>
      <family val="2"/>
      <scheme val="minor"/>
    </font>
    <font>
      <sz val="10"/>
      <color indexed="64"/>
      <name val="Arial"/>
      <family val="2"/>
      <charset val="204"/>
    </font>
    <font>
      <u/>
      <sz val="12"/>
      <color theme="10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u/>
      <sz val="12"/>
      <color rgb="FF0033CC"/>
      <name val="Calibri"/>
      <family val="2"/>
      <charset val="204"/>
      <scheme val="minor"/>
    </font>
    <font>
      <b/>
      <u/>
      <sz val="12"/>
      <color rgb="FF00206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i/>
      <sz val="12"/>
      <name val="Calibri"/>
      <family val="2"/>
      <charset val="204"/>
      <scheme val="minor"/>
    </font>
    <font>
      <b/>
      <sz val="12"/>
      <color rgb="FF0033CC"/>
      <name val="Calibri"/>
      <family val="2"/>
      <charset val="204"/>
      <scheme val="minor"/>
    </font>
    <font>
      <b/>
      <sz val="20"/>
      <color rgb="FFC0000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2"/>
      <color theme="10"/>
      <name val="Calibri"/>
      <family val="2"/>
      <charset val="204"/>
      <scheme val="minor"/>
    </font>
    <font>
      <sz val="11"/>
      <color rgb="FF0033CC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 Light"/>
      <family val="2"/>
      <charset val="204"/>
    </font>
    <font>
      <sz val="11"/>
      <color rgb="FF0033CC"/>
      <name val="Calibri Light"/>
      <family val="2"/>
      <charset val="204"/>
    </font>
    <font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u/>
      <sz val="15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rgb="FFC00000"/>
      <name val="Calibri"/>
      <family val="2"/>
      <charset val="204"/>
      <scheme val="minor"/>
    </font>
    <font>
      <b/>
      <sz val="22"/>
      <name val="Calibri"/>
      <family val="2"/>
      <charset val="204"/>
      <scheme val="minor"/>
    </font>
    <font>
      <sz val="11"/>
      <color theme="1"/>
      <name val="Arial Cyr"/>
      <charset val="204"/>
    </font>
    <font>
      <b/>
      <sz val="16"/>
      <color theme="1"/>
      <name val="Arial Cyr"/>
      <charset val="204"/>
    </font>
    <font>
      <sz val="11"/>
      <color rgb="FFFF0000"/>
      <name val="Calibri Light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8" tint="0.59999389629810485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002060"/>
      </left>
      <right style="double">
        <color rgb="FF002060"/>
      </right>
      <top style="medium">
        <color indexed="64"/>
      </top>
      <bottom/>
      <diagonal/>
    </border>
    <border>
      <left style="thin">
        <color indexed="64"/>
      </left>
      <right style="double">
        <color rgb="FF00206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206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2060"/>
      </right>
      <top style="thin">
        <color indexed="64"/>
      </top>
      <bottom/>
      <diagonal/>
    </border>
    <border>
      <left style="thin">
        <color indexed="64"/>
      </left>
      <right style="double">
        <color rgb="FF00206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002060"/>
      </right>
      <top/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medium">
        <color indexed="64"/>
      </top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 style="medium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/>
      <bottom style="thin">
        <color indexed="64"/>
      </bottom>
      <diagonal/>
    </border>
    <border>
      <left/>
      <right/>
      <top style="medium">
        <color theme="3" tint="-0.499984740745262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rgb="FF00206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2060"/>
      </left>
      <right style="thin">
        <color indexed="64"/>
      </right>
      <top/>
      <bottom style="thin">
        <color indexed="64"/>
      </bottom>
      <diagonal/>
    </border>
    <border>
      <left style="double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uble">
        <color rgb="FF00206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206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002060"/>
      </left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002060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rgb="FF002060"/>
      </right>
      <top/>
      <bottom style="thin">
        <color indexed="64"/>
      </bottom>
      <diagonal/>
    </border>
    <border>
      <left/>
      <right style="double">
        <color rgb="FF002060"/>
      </right>
      <top style="thin">
        <color indexed="64"/>
      </top>
      <bottom style="thin">
        <color indexed="64"/>
      </bottom>
      <diagonal/>
    </border>
    <border>
      <left/>
      <right style="double">
        <color rgb="FF002060"/>
      </right>
      <top style="thin">
        <color indexed="64"/>
      </top>
      <bottom style="medium">
        <color indexed="64"/>
      </bottom>
      <diagonal/>
    </border>
    <border>
      <left/>
      <right style="double">
        <color rgb="FF002060"/>
      </right>
      <top style="medium">
        <color indexed="64"/>
      </top>
      <bottom style="thin">
        <color indexed="64"/>
      </bottom>
      <diagonal/>
    </border>
    <border>
      <left/>
      <right style="double">
        <color rgb="FF002060"/>
      </right>
      <top style="thin">
        <color indexed="64"/>
      </top>
      <bottom/>
      <diagonal/>
    </border>
  </borders>
  <cellStyleXfs count="7207">
    <xf numFmtId="0" fontId="0" fillId="0" borderId="0"/>
    <xf numFmtId="0" fontId="2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11" fillId="0" borderId="0"/>
    <xf numFmtId="0" fontId="1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5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166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38" fillId="0" borderId="0"/>
    <xf numFmtId="172" fontId="39" fillId="0" borderId="0"/>
    <xf numFmtId="0" fontId="40" fillId="0" borderId="0"/>
    <xf numFmtId="172" fontId="41" fillId="0" borderId="0"/>
    <xf numFmtId="9" fontId="39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6" fillId="0" borderId="0"/>
    <xf numFmtId="0" fontId="4" fillId="0" borderId="0"/>
    <xf numFmtId="0" fontId="1" fillId="11" borderId="98" applyNumberFormat="0" applyFont="0" applyAlignment="0" applyProtection="0"/>
    <xf numFmtId="0" fontId="1" fillId="11" borderId="98" applyNumberFormat="0" applyFont="0" applyAlignment="0" applyProtection="0"/>
    <xf numFmtId="0" fontId="1" fillId="11" borderId="9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44" fillId="0" borderId="0"/>
    <xf numFmtId="0" fontId="45" fillId="0" borderId="0"/>
  </cellStyleXfs>
  <cellXfs count="6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9" fillId="0" borderId="11" xfId="6" applyFont="1" applyBorder="1" applyAlignment="1">
      <alignment horizontal="center"/>
    </xf>
    <xf numFmtId="0" fontId="17" fillId="0" borderId="0" xfId="6" applyFont="1" applyAlignment="1">
      <alignment horizontal="center"/>
    </xf>
    <xf numFmtId="0" fontId="17" fillId="0" borderId="0" xfId="6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7" fillId="0" borderId="0" xfId="0" applyFont="1"/>
    <xf numFmtId="0" fontId="21" fillId="3" borderId="0" xfId="0" applyFont="1" applyFill="1"/>
    <xf numFmtId="9" fontId="21" fillId="3" borderId="0" xfId="1594" applyFont="1" applyFill="1"/>
    <xf numFmtId="0" fontId="20" fillId="3" borderId="0" xfId="0" applyFont="1" applyFill="1"/>
    <xf numFmtId="9" fontId="21" fillId="0" borderId="0" xfId="1594" applyFont="1" applyBorder="1"/>
    <xf numFmtId="9" fontId="21" fillId="3" borderId="0" xfId="1594" applyFont="1" applyFill="1" applyBorder="1"/>
    <xf numFmtId="0" fontId="27" fillId="3" borderId="0" xfId="0" applyFont="1" applyFill="1"/>
    <xf numFmtId="168" fontId="18" fillId="0" borderId="56" xfId="1" applyNumberFormat="1" applyFont="1" applyBorder="1" applyAlignment="1" applyProtection="1">
      <alignment horizontal="center" vertical="center" wrapText="1"/>
      <protection hidden="1"/>
    </xf>
    <xf numFmtId="168" fontId="23" fillId="0" borderId="56" xfId="1" applyNumberFormat="1" applyFont="1" applyBorder="1" applyAlignment="1" applyProtection="1">
      <alignment horizontal="center" vertical="center" wrapText="1"/>
      <protection hidden="1"/>
    </xf>
    <xf numFmtId="168" fontId="18" fillId="0" borderId="57" xfId="1" applyNumberFormat="1" applyFont="1" applyBorder="1" applyAlignment="1" applyProtection="1">
      <alignment horizontal="center" vertical="center" wrapText="1"/>
      <protection hidden="1"/>
    </xf>
    <xf numFmtId="168" fontId="18" fillId="0" borderId="58" xfId="1" applyNumberFormat="1" applyFont="1" applyBorder="1" applyAlignment="1" applyProtection="1">
      <alignment horizontal="center" vertical="center" wrapText="1"/>
      <protection hidden="1"/>
    </xf>
    <xf numFmtId="0" fontId="18" fillId="3" borderId="0" xfId="0" applyFont="1" applyFill="1"/>
    <xf numFmtId="0" fontId="18" fillId="0" borderId="0" xfId="0" applyFont="1"/>
    <xf numFmtId="170" fontId="0" fillId="0" borderId="0" xfId="1593" applyNumberFormat="1" applyFont="1"/>
    <xf numFmtId="168" fontId="18" fillId="0" borderId="59" xfId="1" applyNumberFormat="1" applyFont="1" applyBorder="1" applyAlignment="1" applyProtection="1">
      <alignment horizontal="center" vertical="center" wrapText="1"/>
      <protection hidden="1"/>
    </xf>
    <xf numFmtId="9" fontId="18" fillId="0" borderId="0" xfId="1594" applyFont="1" applyFill="1"/>
    <xf numFmtId="9" fontId="18" fillId="3" borderId="0" xfId="1594" applyFont="1" applyFill="1"/>
    <xf numFmtId="0" fontId="30" fillId="0" borderId="11" xfId="0" applyFont="1" applyBorder="1" applyAlignment="1">
      <alignment horizontal="center" vertical="center"/>
    </xf>
    <xf numFmtId="0" fontId="17" fillId="3" borderId="0" xfId="6" applyFont="1" applyFill="1"/>
    <xf numFmtId="0" fontId="29" fillId="3" borderId="0" xfId="0" applyFont="1" applyFill="1" applyAlignment="1">
      <alignment horizontal="center"/>
    </xf>
    <xf numFmtId="9" fontId="21" fillId="0" borderId="0" xfId="1594" applyFont="1"/>
    <xf numFmtId="0" fontId="21" fillId="3" borderId="0" xfId="0" applyFont="1" applyFill="1" applyAlignment="1">
      <alignment horizontal="center"/>
    </xf>
    <xf numFmtId="9" fontId="18" fillId="3" borderId="0" xfId="1594" applyFont="1" applyFill="1" applyBorder="1"/>
    <xf numFmtId="0" fontId="26" fillId="3" borderId="21" xfId="1" applyFont="1" applyFill="1" applyBorder="1" applyAlignment="1" applyProtection="1">
      <alignment vertical="center" wrapText="1"/>
      <protection hidden="1"/>
    </xf>
    <xf numFmtId="168" fontId="18" fillId="0" borderId="37" xfId="1" applyNumberFormat="1" applyFont="1" applyBorder="1" applyAlignment="1" applyProtection="1">
      <alignment horizontal="center" vertical="center" wrapText="1"/>
      <protection hidden="1"/>
    </xf>
    <xf numFmtId="168" fontId="18" fillId="0" borderId="28" xfId="1" applyNumberFormat="1" applyFont="1" applyBorder="1" applyAlignment="1" applyProtection="1">
      <alignment horizontal="center" vertical="center" wrapText="1"/>
      <protection hidden="1"/>
    </xf>
    <xf numFmtId="168" fontId="18" fillId="0" borderId="29" xfId="1" applyNumberFormat="1" applyFont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>
      <alignment horizontal="center" vertical="center"/>
    </xf>
    <xf numFmtId="168" fontId="18" fillId="0" borderId="55" xfId="1" applyNumberFormat="1" applyFont="1" applyBorder="1" applyAlignment="1" applyProtection="1">
      <alignment horizontal="center" vertical="center" wrapText="1"/>
      <protection hidden="1"/>
    </xf>
    <xf numFmtId="9" fontId="18" fillId="0" borderId="0" xfId="1594" applyFont="1" applyBorder="1"/>
    <xf numFmtId="9" fontId="18" fillId="0" borderId="0" xfId="1594" applyFont="1"/>
    <xf numFmtId="0" fontId="18" fillId="3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9" fontId="18" fillId="8" borderId="32" xfId="1594" applyFont="1" applyFill="1" applyBorder="1" applyAlignment="1" applyProtection="1">
      <alignment horizontal="center" vertical="center" wrapText="1"/>
      <protection hidden="1"/>
    </xf>
    <xf numFmtId="9" fontId="18" fillId="8" borderId="1" xfId="1594" applyFont="1" applyFill="1" applyBorder="1" applyAlignment="1" applyProtection="1">
      <alignment horizontal="center" vertical="center" wrapText="1"/>
      <protection hidden="1"/>
    </xf>
    <xf numFmtId="9" fontId="18" fillId="8" borderId="5" xfId="1594" applyFont="1" applyFill="1" applyBorder="1" applyAlignment="1" applyProtection="1">
      <alignment horizontal="center" vertical="center" wrapText="1"/>
      <protection hidden="1"/>
    </xf>
    <xf numFmtId="168" fontId="18" fillId="0" borderId="72" xfId="1" applyNumberFormat="1" applyFont="1" applyBorder="1" applyAlignment="1" applyProtection="1">
      <alignment horizontal="center" vertical="center" wrapText="1"/>
      <protection hidden="1"/>
    </xf>
    <xf numFmtId="10" fontId="0" fillId="0" borderId="0" xfId="1594" applyNumberFormat="1" applyFont="1"/>
    <xf numFmtId="170" fontId="0" fillId="0" borderId="0" xfId="1593" applyNumberFormat="1" applyFont="1" applyAlignment="1">
      <alignment vertical="center"/>
    </xf>
    <xf numFmtId="3" fontId="18" fillId="0" borderId="72" xfId="1" applyNumberFormat="1" applyFont="1" applyBorder="1" applyAlignment="1" applyProtection="1">
      <alignment horizontal="center" vertical="center" wrapText="1"/>
      <protection hidden="1"/>
    </xf>
    <xf numFmtId="3" fontId="18" fillId="0" borderId="28" xfId="1" applyNumberFormat="1" applyFont="1" applyBorder="1" applyAlignment="1" applyProtection="1">
      <alignment horizontal="center" vertical="center" wrapText="1"/>
      <protection hidden="1"/>
    </xf>
    <xf numFmtId="171" fontId="0" fillId="0" borderId="0" xfId="1594" applyNumberFormat="1" applyFont="1"/>
    <xf numFmtId="3" fontId="18" fillId="0" borderId="37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28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36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29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70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72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27" xfId="1593" applyNumberFormat="1" applyFont="1" applyFill="1" applyBorder="1" applyAlignment="1" applyProtection="1">
      <alignment horizontal="center" vertical="center" wrapText="1"/>
      <protection hidden="1"/>
    </xf>
    <xf numFmtId="0" fontId="18" fillId="24" borderId="0" xfId="0" applyFont="1" applyFill="1"/>
    <xf numFmtId="0" fontId="23" fillId="24" borderId="12" xfId="1" applyFont="1" applyFill="1" applyBorder="1" applyAlignment="1" applyProtection="1">
      <alignment horizontal="center" vertical="center" wrapText="1"/>
      <protection hidden="1"/>
    </xf>
    <xf numFmtId="168" fontId="18" fillId="0" borderId="0" xfId="1" applyNumberFormat="1" applyFont="1" applyAlignment="1" applyProtection="1">
      <alignment horizontal="center" vertical="center" wrapText="1"/>
      <protection hidden="1"/>
    </xf>
    <xf numFmtId="0" fontId="32" fillId="3" borderId="0" xfId="1" applyFont="1" applyFill="1" applyAlignment="1" applyProtection="1">
      <alignment horizontal="center" vertical="center" wrapText="1"/>
      <protection hidden="1"/>
    </xf>
    <xf numFmtId="168" fontId="23" fillId="0" borderId="28" xfId="1" applyNumberFormat="1" applyFont="1" applyBorder="1" applyAlignment="1" applyProtection="1">
      <alignment horizontal="center" vertical="center" wrapText="1"/>
      <protection hidden="1"/>
    </xf>
    <xf numFmtId="0" fontId="26" fillId="10" borderId="13" xfId="1" applyFont="1" applyFill="1" applyBorder="1" applyAlignment="1" applyProtection="1">
      <alignment horizontal="center" vertical="center" wrapText="1"/>
      <protection hidden="1"/>
    </xf>
    <xf numFmtId="0" fontId="21" fillId="3" borderId="0" xfId="0" applyFont="1" applyFill="1" applyAlignment="1">
      <alignment horizontal="center" vertical="center"/>
    </xf>
    <xf numFmtId="0" fontId="22" fillId="3" borderId="0" xfId="0" applyFont="1" applyFill="1"/>
    <xf numFmtId="0" fontId="21" fillId="3" borderId="65" xfId="0" applyFont="1" applyFill="1" applyBorder="1"/>
    <xf numFmtId="0" fontId="34" fillId="3" borderId="52" xfId="0" applyFont="1" applyFill="1" applyBorder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0" fontId="34" fillId="3" borderId="65" xfId="0" applyFont="1" applyFill="1" applyBorder="1" applyAlignment="1">
      <alignment horizontal="center" vertical="center"/>
    </xf>
    <xf numFmtId="0" fontId="48" fillId="3" borderId="52" xfId="1592" applyFont="1" applyFill="1" applyBorder="1" applyAlignment="1">
      <alignment horizontal="center" vertical="center"/>
    </xf>
    <xf numFmtId="0" fontId="18" fillId="3" borderId="0" xfId="0" applyFont="1" applyFill="1" applyProtection="1">
      <protection hidden="1"/>
    </xf>
    <xf numFmtId="0" fontId="18" fillId="3" borderId="64" xfId="0" applyFont="1" applyFill="1" applyBorder="1" applyProtection="1">
      <protection hidden="1"/>
    </xf>
    <xf numFmtId="49" fontId="23" fillId="3" borderId="0" xfId="0" applyNumberFormat="1" applyFont="1" applyFill="1" applyAlignment="1" applyProtection="1">
      <alignment horizontal="right"/>
      <protection hidden="1"/>
    </xf>
    <xf numFmtId="0" fontId="49" fillId="3" borderId="0" xfId="1592" applyFont="1" applyFill="1" applyBorder="1" applyAlignment="1" applyProtection="1">
      <alignment horizontal="right"/>
      <protection hidden="1"/>
    </xf>
    <xf numFmtId="0" fontId="46" fillId="3" borderId="0" xfId="1592" applyFont="1" applyFill="1" applyBorder="1" applyAlignment="1">
      <alignment horizontal="right"/>
    </xf>
    <xf numFmtId="0" fontId="47" fillId="3" borderId="0" xfId="0" applyFont="1" applyFill="1" applyAlignment="1" applyProtection="1">
      <alignment horizontal="left"/>
      <protection hidden="1"/>
    </xf>
    <xf numFmtId="0" fontId="21" fillId="3" borderId="0" xfId="0" applyFont="1" applyFill="1" applyAlignment="1">
      <alignment horizontal="right"/>
    </xf>
    <xf numFmtId="0" fontId="3" fillId="3" borderId="0" xfId="0" applyFont="1" applyFill="1" applyAlignment="1" applyProtection="1">
      <alignment vertical="top"/>
      <protection hidden="1"/>
    </xf>
    <xf numFmtId="0" fontId="18" fillId="0" borderId="37" xfId="1" applyFont="1" applyBorder="1" applyAlignment="1" applyProtection="1">
      <alignment horizontal="center" vertical="center" wrapText="1"/>
      <protection hidden="1"/>
    </xf>
    <xf numFmtId="0" fontId="18" fillId="0" borderId="28" xfId="1" applyFont="1" applyBorder="1" applyAlignment="1" applyProtection="1">
      <alignment horizontal="center" vertical="center" wrapText="1"/>
      <protection hidden="1"/>
    </xf>
    <xf numFmtId="0" fontId="23" fillId="0" borderId="28" xfId="1" applyFont="1" applyBorder="1" applyAlignment="1" applyProtection="1">
      <alignment horizontal="center" vertical="center" wrapText="1"/>
      <protection hidden="1"/>
    </xf>
    <xf numFmtId="0" fontId="18" fillId="0" borderId="29" xfId="1" applyFont="1" applyBorder="1" applyAlignment="1" applyProtection="1">
      <alignment horizontal="center" vertical="center" wrapText="1"/>
      <protection hidden="1"/>
    </xf>
    <xf numFmtId="0" fontId="18" fillId="0" borderId="27" xfId="1" applyFont="1" applyBorder="1" applyAlignment="1" applyProtection="1">
      <alignment horizontal="center" vertical="center" wrapText="1"/>
      <protection hidden="1"/>
    </xf>
    <xf numFmtId="9" fontId="18" fillId="8" borderId="67" xfId="1594" applyFont="1" applyFill="1" applyBorder="1" applyAlignment="1" applyProtection="1">
      <alignment horizontal="center" vertical="center" wrapText="1"/>
      <protection hidden="1"/>
    </xf>
    <xf numFmtId="9" fontId="23" fillId="8" borderId="67" xfId="1594" applyFont="1" applyFill="1" applyBorder="1" applyAlignment="1" applyProtection="1">
      <alignment horizontal="center" vertical="center" wrapText="1"/>
      <protection hidden="1"/>
    </xf>
    <xf numFmtId="3" fontId="18" fillId="0" borderId="0" xfId="0" applyNumberFormat="1" applyFont="1"/>
    <xf numFmtId="3" fontId="18" fillId="0" borderId="37" xfId="1" applyNumberFormat="1" applyFont="1" applyBorder="1" applyAlignment="1" applyProtection="1">
      <alignment horizontal="center" vertical="center" wrapText="1"/>
      <protection hidden="1"/>
    </xf>
    <xf numFmtId="3" fontId="23" fillId="0" borderId="28" xfId="1" applyNumberFormat="1" applyFont="1" applyBorder="1" applyAlignment="1" applyProtection="1">
      <alignment horizontal="center" vertical="center" wrapText="1"/>
      <protection hidden="1"/>
    </xf>
    <xf numFmtId="3" fontId="18" fillId="0" borderId="29" xfId="1" applyNumberFormat="1" applyFont="1" applyBorder="1" applyAlignment="1" applyProtection="1">
      <alignment horizontal="center" vertical="center" wrapText="1"/>
      <protection hidden="1"/>
    </xf>
    <xf numFmtId="3" fontId="18" fillId="0" borderId="36" xfId="1" applyNumberFormat="1" applyFont="1" applyBorder="1" applyAlignment="1" applyProtection="1">
      <alignment horizontal="center" vertical="center" wrapText="1"/>
      <protection hidden="1"/>
    </xf>
    <xf numFmtId="169" fontId="18" fillId="8" borderId="1" xfId="1594" applyNumberFormat="1" applyFont="1" applyFill="1" applyBorder="1" applyAlignment="1" applyProtection="1">
      <alignment horizontal="center" vertical="center" wrapText="1"/>
      <protection hidden="1"/>
    </xf>
    <xf numFmtId="169" fontId="23" fillId="8" borderId="1" xfId="1594" applyNumberFormat="1" applyFont="1" applyFill="1" applyBorder="1" applyAlignment="1" applyProtection="1">
      <alignment horizontal="center" vertical="center" wrapText="1"/>
      <protection hidden="1"/>
    </xf>
    <xf numFmtId="3" fontId="18" fillId="0" borderId="52" xfId="1" applyNumberFormat="1" applyFont="1" applyBorder="1" applyAlignment="1" applyProtection="1">
      <alignment horizontal="center" vertical="center" wrapText="1"/>
      <protection hidden="1"/>
    </xf>
    <xf numFmtId="3" fontId="18" fillId="0" borderId="50" xfId="1" applyNumberFormat="1" applyFont="1" applyBorder="1" applyAlignment="1" applyProtection="1">
      <alignment horizontal="center" vertical="center" wrapText="1"/>
      <protection hidden="1"/>
    </xf>
    <xf numFmtId="3" fontId="18" fillId="0" borderId="51" xfId="1" applyNumberFormat="1" applyFont="1" applyBorder="1" applyAlignment="1" applyProtection="1">
      <alignment horizontal="center" vertical="center" wrapText="1"/>
      <protection hidden="1"/>
    </xf>
    <xf numFmtId="0" fontId="18" fillId="0" borderId="1" xfId="1" applyFont="1" applyBorder="1" applyAlignment="1" applyProtection="1">
      <alignment horizontal="center" vertical="center" wrapText="1"/>
      <protection hidden="1"/>
    </xf>
    <xf numFmtId="0" fontId="25" fillId="0" borderId="1" xfId="1" applyFont="1" applyBorder="1" applyAlignment="1" applyProtection="1">
      <alignment horizontal="center" vertical="center" wrapText="1"/>
      <protection hidden="1"/>
    </xf>
    <xf numFmtId="0" fontId="18" fillId="0" borderId="5" xfId="1" applyFont="1" applyBorder="1" applyAlignment="1" applyProtection="1">
      <alignment horizontal="center" vertical="center" wrapText="1"/>
      <protection hidden="1"/>
    </xf>
    <xf numFmtId="0" fontId="25" fillId="0" borderId="5" xfId="1" applyFont="1" applyBorder="1" applyAlignment="1" applyProtection="1">
      <alignment horizontal="center" vertical="center" wrapText="1"/>
      <protection hidden="1"/>
    </xf>
    <xf numFmtId="3" fontId="18" fillId="0" borderId="59" xfId="1" applyNumberFormat="1" applyFont="1" applyBorder="1" applyAlignment="1" applyProtection="1">
      <alignment horizontal="center" vertical="center" wrapText="1"/>
      <protection hidden="1"/>
    </xf>
    <xf numFmtId="3" fontId="18" fillId="0" borderId="56" xfId="1" applyNumberFormat="1" applyFont="1" applyBorder="1" applyAlignment="1" applyProtection="1">
      <alignment horizontal="center" vertical="center" wrapText="1"/>
      <protection hidden="1"/>
    </xf>
    <xf numFmtId="3" fontId="18" fillId="0" borderId="58" xfId="1" applyNumberFormat="1" applyFont="1" applyBorder="1" applyAlignment="1" applyProtection="1">
      <alignment horizontal="center" vertical="center" wrapText="1"/>
      <protection hidden="1"/>
    </xf>
    <xf numFmtId="9" fontId="18" fillId="8" borderId="101" xfId="1594" applyFont="1" applyFill="1" applyBorder="1" applyAlignment="1" applyProtection="1">
      <alignment horizontal="center" vertical="center" wrapText="1"/>
      <protection hidden="1"/>
    </xf>
    <xf numFmtId="170" fontId="18" fillId="0" borderId="0" xfId="1593" applyNumberFormat="1" applyFont="1" applyFill="1" applyAlignment="1">
      <alignment horizontal="center"/>
    </xf>
    <xf numFmtId="3" fontId="18" fillId="0" borderId="97" xfId="1" applyNumberFormat="1" applyFont="1" applyBorder="1" applyAlignment="1" applyProtection="1">
      <alignment horizontal="center" vertical="center" wrapText="1"/>
      <protection hidden="1"/>
    </xf>
    <xf numFmtId="170" fontId="18" fillId="0" borderId="37" xfId="1593" applyNumberFormat="1" applyFont="1" applyFill="1" applyBorder="1" applyAlignment="1" applyProtection="1">
      <alignment horizontal="center" vertical="center" wrapText="1"/>
      <protection hidden="1"/>
    </xf>
    <xf numFmtId="170" fontId="18" fillId="0" borderId="28" xfId="1593" applyNumberFormat="1" applyFont="1" applyFill="1" applyBorder="1" applyAlignment="1" applyProtection="1">
      <alignment horizontal="center" vertical="center" wrapText="1"/>
      <protection hidden="1"/>
    </xf>
    <xf numFmtId="170" fontId="18" fillId="0" borderId="71" xfId="1593" applyNumberFormat="1" applyFont="1" applyFill="1" applyBorder="1" applyAlignment="1" applyProtection="1">
      <alignment horizontal="center" vertical="center" wrapText="1"/>
      <protection hidden="1"/>
    </xf>
    <xf numFmtId="170" fontId="18" fillId="0" borderId="72" xfId="1593" applyNumberFormat="1" applyFont="1" applyFill="1" applyBorder="1" applyAlignment="1" applyProtection="1">
      <alignment horizontal="center" vertical="center" wrapText="1"/>
      <protection hidden="1"/>
    </xf>
    <xf numFmtId="0" fontId="18" fillId="0" borderId="32" xfId="1" applyFont="1" applyBorder="1" applyAlignment="1" applyProtection="1">
      <alignment horizontal="center" vertical="center" wrapText="1"/>
      <protection hidden="1"/>
    </xf>
    <xf numFmtId="0" fontId="25" fillId="0" borderId="33" xfId="1" applyFont="1" applyBorder="1" applyAlignment="1" applyProtection="1">
      <alignment horizontal="center" vertical="center" wrapText="1"/>
      <protection hidden="1"/>
    </xf>
    <xf numFmtId="0" fontId="24" fillId="0" borderId="1" xfId="1" applyFont="1" applyBorder="1" applyAlignment="1" applyProtection="1">
      <alignment horizontal="center" vertical="center" wrapText="1"/>
      <protection hidden="1"/>
    </xf>
    <xf numFmtId="3" fontId="18" fillId="0" borderId="0" xfId="1593" applyNumberFormat="1" applyFont="1" applyFill="1"/>
    <xf numFmtId="3" fontId="23" fillId="0" borderId="28" xfId="1593" applyNumberFormat="1" applyFont="1" applyFill="1" applyBorder="1" applyAlignment="1" applyProtection="1">
      <alignment horizontal="center" vertical="center" wrapText="1"/>
      <protection hidden="1"/>
    </xf>
    <xf numFmtId="3" fontId="18" fillId="3" borderId="0" xfId="1593" applyNumberFormat="1" applyFont="1" applyFill="1"/>
    <xf numFmtId="17" fontId="47" fillId="3" borderId="0" xfId="0" applyNumberFormat="1" applyFont="1" applyFill="1" applyAlignment="1">
      <alignment vertical="center"/>
    </xf>
    <xf numFmtId="0" fontId="18" fillId="10" borderId="14" xfId="1" applyFont="1" applyFill="1" applyBorder="1" applyAlignment="1" applyProtection="1">
      <alignment horizontal="center" vertical="center" wrapText="1"/>
      <protection hidden="1"/>
    </xf>
    <xf numFmtId="3" fontId="18" fillId="10" borderId="12" xfId="1593" applyNumberFormat="1" applyFont="1" applyFill="1" applyBorder="1" applyAlignment="1" applyProtection="1">
      <alignment horizontal="center" vertical="center" wrapText="1"/>
      <protection hidden="1"/>
    </xf>
    <xf numFmtId="9" fontId="18" fillId="10" borderId="100" xfId="1594" applyFont="1" applyFill="1" applyBorder="1" applyAlignment="1" applyProtection="1">
      <alignment horizontal="center" vertical="center" wrapText="1"/>
      <protection hidden="1"/>
    </xf>
    <xf numFmtId="9" fontId="18" fillId="10" borderId="94" xfId="1" applyNumberFormat="1" applyFont="1" applyFill="1" applyBorder="1" applyAlignment="1" applyProtection="1">
      <alignment horizontal="center" vertical="center" wrapText="1"/>
      <protection hidden="1"/>
    </xf>
    <xf numFmtId="49" fontId="18" fillId="10" borderId="99" xfId="1" applyNumberFormat="1" applyFont="1" applyFill="1" applyBorder="1" applyAlignment="1" applyProtection="1">
      <alignment horizontal="center" vertical="center" wrapText="1"/>
      <protection hidden="1"/>
    </xf>
    <xf numFmtId="9" fontId="18" fillId="10" borderId="70" xfId="1" applyNumberFormat="1" applyFont="1" applyFill="1" applyBorder="1" applyAlignment="1" applyProtection="1">
      <alignment horizontal="center" vertical="center" wrapText="1"/>
      <protection hidden="1"/>
    </xf>
    <xf numFmtId="49" fontId="18" fillId="10" borderId="96" xfId="1" applyNumberFormat="1" applyFont="1" applyFill="1" applyBorder="1" applyAlignment="1" applyProtection="1">
      <alignment horizontal="center" vertical="center" wrapText="1"/>
      <protection hidden="1"/>
    </xf>
    <xf numFmtId="0" fontId="18" fillId="10" borderId="13" xfId="1" applyFont="1" applyFill="1" applyBorder="1" applyAlignment="1" applyProtection="1">
      <alignment horizontal="center" vertical="center" wrapText="1"/>
      <protection hidden="1"/>
    </xf>
    <xf numFmtId="9" fontId="18" fillId="10" borderId="92" xfId="1594" applyFont="1" applyFill="1" applyBorder="1" applyAlignment="1" applyProtection="1">
      <alignment horizontal="center" vertical="center" wrapText="1"/>
      <protection hidden="1"/>
    </xf>
    <xf numFmtId="9" fontId="18" fillId="8" borderId="83" xfId="1594" applyFont="1" applyFill="1" applyBorder="1" applyAlignment="1" applyProtection="1">
      <alignment horizontal="center" vertical="center" wrapText="1"/>
      <protection hidden="1"/>
    </xf>
    <xf numFmtId="9" fontId="18" fillId="8" borderId="82" xfId="1594" applyFont="1" applyFill="1" applyBorder="1" applyAlignment="1" applyProtection="1">
      <alignment horizontal="center" vertical="center" wrapText="1"/>
      <protection hidden="1"/>
    </xf>
    <xf numFmtId="9" fontId="18" fillId="8" borderId="84" xfId="1594" applyFont="1" applyFill="1" applyBorder="1" applyAlignment="1" applyProtection="1">
      <alignment horizontal="center" vertical="center" wrapText="1"/>
      <protection hidden="1"/>
    </xf>
    <xf numFmtId="0" fontId="18" fillId="10" borderId="12" xfId="1" applyFont="1" applyFill="1" applyBorder="1" applyAlignment="1" applyProtection="1">
      <alignment horizontal="center" vertical="center" wrapText="1"/>
      <protection hidden="1"/>
    </xf>
    <xf numFmtId="9" fontId="18" fillId="8" borderId="81" xfId="1594" applyFont="1" applyFill="1" applyBorder="1" applyAlignment="1" applyProtection="1">
      <alignment horizontal="center" vertical="center" wrapText="1"/>
      <protection hidden="1"/>
    </xf>
    <xf numFmtId="0" fontId="18" fillId="0" borderId="7" xfId="1" applyFont="1" applyBorder="1" applyAlignment="1" applyProtection="1">
      <alignment horizontal="center" vertical="center" wrapText="1"/>
      <protection hidden="1"/>
    </xf>
    <xf numFmtId="0" fontId="18" fillId="10" borderId="16" xfId="1" applyFont="1" applyFill="1" applyBorder="1" applyAlignment="1" applyProtection="1">
      <alignment horizontal="center" vertical="center" wrapText="1"/>
      <protection hidden="1"/>
    </xf>
    <xf numFmtId="3" fontId="23" fillId="0" borderId="37" xfId="1593" applyNumberFormat="1" applyFont="1" applyFill="1" applyBorder="1" applyAlignment="1" applyProtection="1">
      <alignment horizontal="center" vertical="center" wrapText="1"/>
      <protection hidden="1"/>
    </xf>
    <xf numFmtId="9" fontId="23" fillId="8" borderId="82" xfId="1594" applyFont="1" applyFill="1" applyBorder="1" applyAlignment="1" applyProtection="1">
      <alignment horizontal="center" vertical="center" wrapText="1"/>
      <protection hidden="1"/>
    </xf>
    <xf numFmtId="0" fontId="23" fillId="0" borderId="1" xfId="1" applyFont="1" applyBorder="1" applyAlignment="1" applyProtection="1">
      <alignment horizontal="center" vertical="center" wrapText="1"/>
      <protection hidden="1"/>
    </xf>
    <xf numFmtId="0" fontId="18" fillId="0" borderId="33" xfId="1" applyFont="1" applyBorder="1" applyAlignment="1" applyProtection="1">
      <alignment horizontal="center" vertical="center" wrapText="1"/>
      <protection hidden="1"/>
    </xf>
    <xf numFmtId="0" fontId="18" fillId="0" borderId="34" xfId="1" applyFont="1" applyBorder="1" applyAlignment="1" applyProtection="1">
      <alignment horizontal="center" vertical="center" wrapText="1"/>
      <protection hidden="1"/>
    </xf>
    <xf numFmtId="49" fontId="18" fillId="10" borderId="14" xfId="1" applyNumberFormat="1" applyFont="1" applyFill="1" applyBorder="1" applyAlignment="1" applyProtection="1">
      <alignment horizontal="center" vertical="center" wrapText="1"/>
      <protection hidden="1"/>
    </xf>
    <xf numFmtId="10" fontId="18" fillId="8" borderId="83" xfId="1594" applyNumberFormat="1" applyFont="1" applyFill="1" applyBorder="1" applyAlignment="1" applyProtection="1">
      <alignment horizontal="center" vertical="center" wrapText="1"/>
      <protection hidden="1"/>
    </xf>
    <xf numFmtId="10" fontId="18" fillId="8" borderId="82" xfId="1594" applyNumberFormat="1" applyFont="1" applyFill="1" applyBorder="1" applyAlignment="1" applyProtection="1">
      <alignment horizontal="center" vertical="center" wrapText="1"/>
      <protection hidden="1"/>
    </xf>
    <xf numFmtId="10" fontId="18" fillId="8" borderId="81" xfId="1594" applyNumberFormat="1" applyFont="1" applyFill="1" applyBorder="1" applyAlignment="1" applyProtection="1">
      <alignment horizontal="center" vertical="center" wrapText="1"/>
      <protection hidden="1"/>
    </xf>
    <xf numFmtId="0" fontId="25" fillId="0" borderId="32" xfId="1" applyFont="1" applyBorder="1" applyAlignment="1" applyProtection="1">
      <alignment horizontal="center" vertical="center" wrapText="1"/>
      <protection hidden="1"/>
    </xf>
    <xf numFmtId="0" fontId="18" fillId="0" borderId="71" xfId="1" applyFont="1" applyBorder="1" applyAlignment="1" applyProtection="1">
      <alignment horizontal="center" vertical="center" wrapText="1"/>
      <protection hidden="1"/>
    </xf>
    <xf numFmtId="3" fontId="18" fillId="0" borderId="74" xfId="1593" applyNumberFormat="1" applyFont="1" applyFill="1" applyBorder="1" applyAlignment="1" applyProtection="1">
      <alignment horizontal="center" vertical="center" wrapText="1"/>
      <protection hidden="1"/>
    </xf>
    <xf numFmtId="9" fontId="18" fillId="8" borderId="103" xfId="1594" applyFont="1" applyFill="1" applyBorder="1" applyAlignment="1" applyProtection="1">
      <alignment horizontal="center" vertical="center" wrapText="1"/>
      <protection hidden="1"/>
    </xf>
    <xf numFmtId="168" fontId="18" fillId="0" borderId="71" xfId="1" applyNumberFormat="1" applyFont="1" applyBorder="1" applyAlignment="1" applyProtection="1">
      <alignment horizontal="center" vertical="center" wrapText="1"/>
      <protection hidden="1"/>
    </xf>
    <xf numFmtId="0" fontId="18" fillId="0" borderId="48" xfId="1" applyFont="1" applyBorder="1" applyAlignment="1" applyProtection="1">
      <alignment horizontal="center" vertical="center" wrapText="1"/>
      <protection hidden="1"/>
    </xf>
    <xf numFmtId="0" fontId="18" fillId="0" borderId="40" xfId="0" applyFont="1" applyBorder="1" applyAlignment="1">
      <alignment horizontal="center" vertical="center"/>
    </xf>
    <xf numFmtId="3" fontId="18" fillId="10" borderId="70" xfId="1593" applyNumberFormat="1" applyFont="1" applyFill="1" applyBorder="1" applyAlignment="1" applyProtection="1">
      <alignment horizontal="center" vertical="center" wrapText="1"/>
      <protection hidden="1"/>
    </xf>
    <xf numFmtId="9" fontId="18" fillId="10" borderId="14" xfId="1594" applyFont="1" applyFill="1" applyBorder="1" applyAlignment="1" applyProtection="1">
      <alignment horizontal="center" vertical="center" wrapText="1"/>
      <protection hidden="1"/>
    </xf>
    <xf numFmtId="0" fontId="46" fillId="3" borderId="0" xfId="1592" applyFont="1" applyFill="1" applyBorder="1" applyAlignment="1" applyProtection="1">
      <alignment horizontal="right" vertical="center"/>
      <protection hidden="1"/>
    </xf>
    <xf numFmtId="0" fontId="25" fillId="10" borderId="70" xfId="1" applyFont="1" applyFill="1" applyBorder="1" applyAlignment="1" applyProtection="1">
      <alignment horizontal="center" vertical="center" wrapText="1"/>
      <protection hidden="1"/>
    </xf>
    <xf numFmtId="170" fontId="18" fillId="10" borderId="70" xfId="1593" applyNumberFormat="1" applyFont="1" applyFill="1" applyBorder="1" applyAlignment="1" applyProtection="1">
      <alignment horizontal="center" vertical="center" wrapText="1"/>
      <protection hidden="1"/>
    </xf>
    <xf numFmtId="9" fontId="18" fillId="8" borderId="48" xfId="1594" applyFont="1" applyFill="1" applyBorder="1" applyAlignment="1" applyProtection="1">
      <alignment horizontal="center" vertical="center" wrapText="1"/>
      <protection hidden="1"/>
    </xf>
    <xf numFmtId="170" fontId="18" fillId="3" borderId="0" xfId="1593" applyNumberFormat="1" applyFont="1" applyFill="1" applyAlignment="1">
      <alignment horizontal="center"/>
    </xf>
    <xf numFmtId="169" fontId="18" fillId="8" borderId="32" xfId="1594" applyNumberFormat="1" applyFont="1" applyFill="1" applyBorder="1" applyAlignment="1" applyProtection="1">
      <alignment horizontal="center" vertical="center" wrapText="1"/>
      <protection hidden="1"/>
    </xf>
    <xf numFmtId="0" fontId="18" fillId="3" borderId="37" xfId="1" applyFont="1" applyFill="1" applyBorder="1" applyAlignment="1" applyProtection="1">
      <alignment horizontal="center" vertical="center" wrapText="1"/>
      <protection hidden="1"/>
    </xf>
    <xf numFmtId="0" fontId="18" fillId="3" borderId="32" xfId="1" applyFont="1" applyFill="1" applyBorder="1" applyAlignment="1" applyProtection="1">
      <alignment horizontal="center" vertical="center" wrapText="1"/>
      <protection hidden="1"/>
    </xf>
    <xf numFmtId="0" fontId="18" fillId="3" borderId="34" xfId="1" applyFont="1" applyFill="1" applyBorder="1" applyAlignment="1" applyProtection="1">
      <alignment horizontal="center" vertical="center" wrapText="1"/>
      <protection hidden="1"/>
    </xf>
    <xf numFmtId="0" fontId="18" fillId="3" borderId="1" xfId="1" applyFont="1" applyFill="1" applyBorder="1" applyAlignment="1" applyProtection="1">
      <alignment horizontal="center" vertical="center" wrapText="1"/>
      <protection hidden="1"/>
    </xf>
    <xf numFmtId="0" fontId="18" fillId="3" borderId="48" xfId="1" applyFont="1" applyFill="1" applyBorder="1" applyAlignment="1" applyProtection="1">
      <alignment horizontal="center" vertical="center" wrapText="1"/>
      <protection hidden="1"/>
    </xf>
    <xf numFmtId="9" fontId="25" fillId="10" borderId="7" xfId="1594" applyFont="1" applyFill="1" applyBorder="1" applyAlignment="1" applyProtection="1">
      <alignment horizontal="center" vertical="center" wrapText="1"/>
      <protection hidden="1"/>
    </xf>
    <xf numFmtId="168" fontId="18" fillId="0" borderId="7" xfId="1" applyNumberFormat="1" applyFont="1" applyBorder="1" applyAlignment="1" applyProtection="1">
      <alignment horizontal="center" vertical="center" wrapText="1"/>
      <protection hidden="1"/>
    </xf>
    <xf numFmtId="168" fontId="18" fillId="0" borderId="1" xfId="1" applyNumberFormat="1" applyFont="1" applyBorder="1" applyAlignment="1" applyProtection="1">
      <alignment horizontal="center" vertical="center" wrapText="1"/>
      <protection hidden="1"/>
    </xf>
    <xf numFmtId="168" fontId="18" fillId="0" borderId="48" xfId="1" applyNumberFormat="1" applyFont="1" applyBorder="1" applyAlignment="1" applyProtection="1">
      <alignment horizontal="center" vertical="center" wrapText="1"/>
      <protection hidden="1"/>
    </xf>
    <xf numFmtId="0" fontId="23" fillId="3" borderId="0" xfId="0" applyFont="1" applyFill="1"/>
    <xf numFmtId="0" fontId="18" fillId="10" borderId="49" xfId="1" applyFont="1" applyFill="1" applyBorder="1" applyAlignment="1" applyProtection="1">
      <alignment horizontal="center" vertical="center" wrapText="1"/>
      <protection hidden="1"/>
    </xf>
    <xf numFmtId="9" fontId="18" fillId="10" borderId="14" xfId="1" applyNumberFormat="1" applyFont="1" applyFill="1" applyBorder="1" applyAlignment="1" applyProtection="1">
      <alignment horizontal="center" vertical="center" wrapText="1"/>
      <protection hidden="1"/>
    </xf>
    <xf numFmtId="9" fontId="18" fillId="10" borderId="55" xfId="1" applyNumberFormat="1" applyFont="1" applyFill="1" applyBorder="1" applyAlignment="1" applyProtection="1">
      <alignment horizontal="center" vertical="center" wrapText="1"/>
      <protection hidden="1"/>
    </xf>
    <xf numFmtId="168" fontId="23" fillId="0" borderId="1" xfId="1" applyNumberFormat="1" applyFont="1" applyBorder="1" applyAlignment="1" applyProtection="1">
      <alignment horizontal="center" vertical="center" wrapText="1"/>
      <protection hidden="1"/>
    </xf>
    <xf numFmtId="168" fontId="18" fillId="0" borderId="8" xfId="1" applyNumberFormat="1" applyFont="1" applyBorder="1" applyAlignment="1" applyProtection="1">
      <alignment horizontal="center" vertical="center" wrapText="1"/>
      <protection hidden="1"/>
    </xf>
    <xf numFmtId="168" fontId="23" fillId="0" borderId="2" xfId="1" applyNumberFormat="1" applyFont="1" applyBorder="1" applyAlignment="1" applyProtection="1">
      <alignment horizontal="center" vertical="center" wrapText="1"/>
      <protection hidden="1"/>
    </xf>
    <xf numFmtId="168" fontId="18" fillId="0" borderId="31" xfId="1" applyNumberFormat="1" applyFont="1" applyBorder="1" applyAlignment="1" applyProtection="1">
      <alignment horizontal="center" vertical="center" wrapText="1"/>
      <protection hidden="1"/>
    </xf>
    <xf numFmtId="0" fontId="23" fillId="24" borderId="12" xfId="1" applyFont="1" applyFill="1" applyBorder="1" applyAlignment="1" applyProtection="1">
      <alignment horizontal="left" vertical="center" wrapText="1"/>
      <protection hidden="1"/>
    </xf>
    <xf numFmtId="0" fontId="23" fillId="5" borderId="12" xfId="1" applyFont="1" applyFill="1" applyBorder="1" applyAlignment="1" applyProtection="1">
      <alignment horizontal="left" vertical="center" wrapText="1"/>
      <protection hidden="1"/>
    </xf>
    <xf numFmtId="167" fontId="18" fillId="10" borderId="21" xfId="1" applyNumberFormat="1" applyFont="1" applyFill="1" applyBorder="1" applyAlignment="1" applyProtection="1">
      <alignment horizontal="center" vertical="center" wrapText="1"/>
      <protection hidden="1"/>
    </xf>
    <xf numFmtId="9" fontId="18" fillId="10" borderId="41" xfId="1594" applyFont="1" applyFill="1" applyBorder="1" applyAlignment="1" applyProtection="1">
      <alignment horizontal="center" vertical="center" wrapText="1"/>
      <protection hidden="1"/>
    </xf>
    <xf numFmtId="9" fontId="18" fillId="10" borderId="16" xfId="1" applyNumberFormat="1" applyFont="1" applyFill="1" applyBorder="1" applyAlignment="1" applyProtection="1">
      <alignment horizontal="center" vertical="center" wrapText="1"/>
      <protection hidden="1"/>
    </xf>
    <xf numFmtId="49" fontId="18" fillId="10" borderId="54" xfId="1" applyNumberFormat="1" applyFont="1" applyFill="1" applyBorder="1" applyAlignment="1" applyProtection="1">
      <alignment horizontal="center" vertical="center" wrapText="1"/>
      <protection hidden="1"/>
    </xf>
    <xf numFmtId="167" fontId="23" fillId="24" borderId="21" xfId="1" applyNumberFormat="1" applyFont="1" applyFill="1" applyBorder="1" applyAlignment="1" applyProtection="1">
      <alignment horizontal="center" vertical="center" wrapText="1"/>
      <protection hidden="1"/>
    </xf>
    <xf numFmtId="167" fontId="23" fillId="5" borderId="21" xfId="1" applyNumberFormat="1" applyFont="1" applyFill="1" applyBorder="1" applyAlignment="1" applyProtection="1">
      <alignment horizontal="center" vertical="center" wrapText="1"/>
      <protection hidden="1"/>
    </xf>
    <xf numFmtId="9" fontId="23" fillId="4" borderId="41" xfId="1594" applyFont="1" applyFill="1" applyBorder="1" applyAlignment="1" applyProtection="1">
      <alignment horizontal="center" vertical="center" wrapText="1"/>
      <protection hidden="1"/>
    </xf>
    <xf numFmtId="9" fontId="23" fillId="4" borderId="14" xfId="1" applyNumberFormat="1" applyFont="1" applyFill="1" applyBorder="1" applyAlignment="1" applyProtection="1">
      <alignment horizontal="center" vertical="center" wrapText="1"/>
      <protection hidden="1"/>
    </xf>
    <xf numFmtId="9" fontId="23" fillId="5" borderId="18" xfId="1" applyNumberFormat="1" applyFont="1" applyFill="1" applyBorder="1" applyAlignment="1" applyProtection="1">
      <alignment horizontal="center" vertical="center" wrapText="1"/>
      <protection hidden="1"/>
    </xf>
    <xf numFmtId="49" fontId="23" fillId="5" borderId="54" xfId="1" applyNumberFormat="1" applyFont="1" applyFill="1" applyBorder="1" applyAlignment="1" applyProtection="1">
      <alignment horizontal="center" vertical="center" wrapText="1"/>
      <protection hidden="1"/>
    </xf>
    <xf numFmtId="49" fontId="23" fillId="9" borderId="54" xfId="1" applyNumberFormat="1" applyFont="1" applyFill="1" applyBorder="1" applyAlignment="1" applyProtection="1">
      <alignment horizontal="center" vertical="center" wrapText="1"/>
      <protection hidden="1"/>
    </xf>
    <xf numFmtId="3" fontId="23" fillId="4" borderId="18" xfId="1593" applyNumberFormat="1" applyFont="1" applyFill="1" applyBorder="1" applyAlignment="1" applyProtection="1">
      <alignment horizontal="center" vertical="center" wrapText="1"/>
      <protection hidden="1"/>
    </xf>
    <xf numFmtId="9" fontId="23" fillId="4" borderId="87" xfId="1594" applyFont="1" applyFill="1" applyBorder="1" applyAlignment="1" applyProtection="1">
      <alignment horizontal="center" vertical="center" wrapText="1"/>
      <protection hidden="1"/>
    </xf>
    <xf numFmtId="9" fontId="18" fillId="8" borderId="27" xfId="1594" applyFont="1" applyFill="1" applyBorder="1" applyAlignment="1" applyProtection="1">
      <alignment horizontal="center" vertical="center" wrapText="1"/>
      <protection hidden="1"/>
    </xf>
    <xf numFmtId="167" fontId="23" fillId="24" borderId="77" xfId="1" applyNumberFormat="1" applyFont="1" applyFill="1" applyBorder="1" applyAlignment="1" applyProtection="1">
      <alignment horizontal="center" vertical="center" wrapText="1"/>
      <protection hidden="1"/>
    </xf>
    <xf numFmtId="9" fontId="23" fillId="4" borderId="41" xfId="1" applyNumberFormat="1" applyFont="1" applyFill="1" applyBorder="1" applyAlignment="1" applyProtection="1">
      <alignment horizontal="center" vertical="center" wrapText="1"/>
      <protection hidden="1"/>
    </xf>
    <xf numFmtId="49" fontId="23" fillId="5" borderId="18" xfId="1" applyNumberFormat="1" applyFont="1" applyFill="1" applyBorder="1" applyAlignment="1" applyProtection="1">
      <alignment horizontal="center" vertical="center" wrapText="1"/>
      <protection hidden="1"/>
    </xf>
    <xf numFmtId="49" fontId="23" fillId="9" borderId="102" xfId="1" applyNumberFormat="1" applyFont="1" applyFill="1" applyBorder="1" applyAlignment="1" applyProtection="1">
      <alignment horizontal="center" vertical="center" wrapText="1"/>
      <protection hidden="1"/>
    </xf>
    <xf numFmtId="9" fontId="18" fillId="8" borderId="37" xfId="1594" applyFont="1" applyFill="1" applyBorder="1" applyAlignment="1" applyProtection="1">
      <alignment horizontal="center" vertical="center" wrapText="1"/>
      <protection hidden="1"/>
    </xf>
    <xf numFmtId="168" fontId="18" fillId="0" borderId="32" xfId="1" applyNumberFormat="1" applyFont="1" applyBorder="1" applyAlignment="1" applyProtection="1">
      <alignment horizontal="center" vertical="center" wrapText="1"/>
      <protection hidden="1"/>
    </xf>
    <xf numFmtId="9" fontId="23" fillId="8" borderId="37" xfId="1594" applyFont="1" applyFill="1" applyBorder="1" applyAlignment="1" applyProtection="1">
      <alignment horizontal="center" vertical="center" wrapText="1"/>
      <protection hidden="1"/>
    </xf>
    <xf numFmtId="168" fontId="23" fillId="0" borderId="32" xfId="1" applyNumberFormat="1" applyFont="1" applyBorder="1" applyAlignment="1" applyProtection="1">
      <alignment horizontal="center" vertical="center" wrapText="1"/>
      <protection hidden="1"/>
    </xf>
    <xf numFmtId="0" fontId="22" fillId="0" borderId="0" xfId="0" applyFont="1"/>
    <xf numFmtId="9" fontId="18" fillId="8" borderId="72" xfId="1594" applyFont="1" applyFill="1" applyBorder="1" applyAlignment="1" applyProtection="1">
      <alignment horizontal="center" vertical="center" wrapText="1"/>
      <protection hidden="1"/>
    </xf>
    <xf numFmtId="168" fontId="18" fillId="24" borderId="44" xfId="1" applyNumberFormat="1" applyFont="1" applyFill="1" applyBorder="1" applyAlignment="1" applyProtection="1">
      <alignment horizontal="center" vertical="center" wrapText="1"/>
      <protection hidden="1"/>
    </xf>
    <xf numFmtId="168" fontId="31" fillId="0" borderId="44" xfId="1" applyNumberFormat="1" applyFont="1" applyBorder="1" applyAlignment="1" applyProtection="1">
      <alignment horizontal="center" vertical="center" wrapText="1"/>
      <protection hidden="1"/>
    </xf>
    <xf numFmtId="9" fontId="34" fillId="9" borderId="27" xfId="1594" applyFont="1" applyFill="1" applyBorder="1" applyAlignment="1" applyProtection="1">
      <alignment horizontal="center" vertical="center" wrapText="1"/>
      <protection hidden="1"/>
    </xf>
    <xf numFmtId="168" fontId="18" fillId="4" borderId="27" xfId="1" applyNumberFormat="1" applyFont="1" applyFill="1" applyBorder="1" applyAlignment="1" applyProtection="1">
      <alignment horizontal="center" vertical="center" wrapText="1"/>
      <protection hidden="1"/>
    </xf>
    <xf numFmtId="168" fontId="28" fillId="5" borderId="49" xfId="1" applyNumberFormat="1" applyFont="1" applyFill="1" applyBorder="1" applyAlignment="1" applyProtection="1">
      <alignment horizontal="center" vertical="center" wrapText="1"/>
      <protection hidden="1"/>
    </xf>
    <xf numFmtId="3" fontId="18" fillId="5" borderId="60" xfId="1" applyNumberFormat="1" applyFont="1" applyFill="1" applyBorder="1" applyAlignment="1" applyProtection="1">
      <alignment horizontal="center" vertical="center" wrapText="1"/>
      <protection hidden="1"/>
    </xf>
    <xf numFmtId="3" fontId="18" fillId="9" borderId="90" xfId="1" applyNumberFormat="1" applyFont="1" applyFill="1" applyBorder="1" applyAlignment="1" applyProtection="1">
      <alignment horizontal="center" vertical="center" wrapText="1"/>
      <protection hidden="1"/>
    </xf>
    <xf numFmtId="3" fontId="18" fillId="4" borderId="49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9" xfId="1594" applyFont="1" applyFill="1" applyBorder="1" applyAlignment="1" applyProtection="1">
      <alignment horizontal="center" vertical="center" wrapText="1"/>
      <protection hidden="1"/>
    </xf>
    <xf numFmtId="168" fontId="23" fillId="24" borderId="47" xfId="1" applyNumberFormat="1" applyFont="1" applyFill="1" applyBorder="1" applyAlignment="1" applyProtection="1">
      <alignment horizontal="center" vertical="center" wrapText="1"/>
      <protection hidden="1"/>
    </xf>
    <xf numFmtId="168" fontId="32" fillId="0" borderId="47" xfId="1" applyNumberFormat="1" applyFont="1" applyBorder="1" applyAlignment="1" applyProtection="1">
      <alignment horizontal="center" vertical="center" wrapText="1"/>
      <protection hidden="1"/>
    </xf>
    <xf numFmtId="9" fontId="53" fillId="9" borderId="37" xfId="1594" applyFont="1" applyFill="1" applyBorder="1" applyAlignment="1" applyProtection="1">
      <alignment horizontal="center" vertical="center" wrapText="1"/>
      <protection hidden="1"/>
    </xf>
    <xf numFmtId="168" fontId="23" fillId="4" borderId="37" xfId="1" applyNumberFormat="1" applyFont="1" applyFill="1" applyBorder="1" applyAlignment="1" applyProtection="1">
      <alignment horizontal="center" vertical="center" wrapText="1"/>
      <protection hidden="1"/>
    </xf>
    <xf numFmtId="168" fontId="33" fillId="5" borderId="52" xfId="1" applyNumberFormat="1" applyFont="1" applyFill="1" applyBorder="1" applyAlignment="1" applyProtection="1">
      <alignment horizontal="center" vertical="center" wrapText="1"/>
      <protection hidden="1"/>
    </xf>
    <xf numFmtId="3" fontId="23" fillId="5" borderId="63" xfId="1" applyNumberFormat="1" applyFont="1" applyFill="1" applyBorder="1" applyAlignment="1" applyProtection="1">
      <alignment horizontal="center" vertical="center" wrapText="1"/>
      <protection hidden="1"/>
    </xf>
    <xf numFmtId="3" fontId="23" fillId="9" borderId="89" xfId="1" applyNumberFormat="1" applyFont="1" applyFill="1" applyBorder="1" applyAlignment="1" applyProtection="1">
      <alignment horizontal="center" vertical="center" wrapText="1"/>
      <protection hidden="1"/>
    </xf>
    <xf numFmtId="3" fontId="18" fillId="4" borderId="52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85" xfId="1594" applyFont="1" applyFill="1" applyBorder="1" applyAlignment="1" applyProtection="1">
      <alignment horizontal="center" vertical="center" wrapText="1"/>
      <protection hidden="1"/>
    </xf>
    <xf numFmtId="9" fontId="23" fillId="8" borderId="28" xfId="1594" applyFont="1" applyFill="1" applyBorder="1" applyAlignment="1" applyProtection="1">
      <alignment horizontal="center" vertical="center" wrapText="1"/>
      <protection hidden="1"/>
    </xf>
    <xf numFmtId="168" fontId="18" fillId="24" borderId="45" xfId="1" applyNumberFormat="1" applyFont="1" applyFill="1" applyBorder="1" applyAlignment="1" applyProtection="1">
      <alignment horizontal="center" vertical="center" wrapText="1"/>
      <protection hidden="1"/>
    </xf>
    <xf numFmtId="168" fontId="31" fillId="0" borderId="45" xfId="1" applyNumberFormat="1" applyFont="1" applyBorder="1" applyAlignment="1" applyProtection="1">
      <alignment horizontal="center" vertical="center" wrapText="1"/>
      <protection hidden="1"/>
    </xf>
    <xf numFmtId="9" fontId="34" fillId="9" borderId="28" xfId="1594" applyFont="1" applyFill="1" applyBorder="1" applyAlignment="1" applyProtection="1">
      <alignment horizontal="center" vertical="center" wrapText="1"/>
      <protection hidden="1"/>
    </xf>
    <xf numFmtId="168" fontId="18" fillId="4" borderId="28" xfId="1" applyNumberFormat="1" applyFont="1" applyFill="1" applyBorder="1" applyAlignment="1" applyProtection="1">
      <alignment horizontal="center" vertical="center" wrapText="1"/>
      <protection hidden="1"/>
    </xf>
    <xf numFmtId="168" fontId="28" fillId="5" borderId="50" xfId="1" applyNumberFormat="1" applyFont="1" applyFill="1" applyBorder="1" applyAlignment="1" applyProtection="1">
      <alignment horizontal="center" vertical="center" wrapText="1"/>
      <protection hidden="1"/>
    </xf>
    <xf numFmtId="3" fontId="18" fillId="5" borderId="61" xfId="1" applyNumberFormat="1" applyFont="1" applyFill="1" applyBorder="1" applyAlignment="1" applyProtection="1">
      <alignment horizontal="center" vertical="center" wrapText="1"/>
      <protection hidden="1"/>
    </xf>
    <xf numFmtId="3" fontId="18" fillId="4" borderId="50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3" xfId="1594" applyFont="1" applyFill="1" applyBorder="1" applyAlignment="1" applyProtection="1">
      <alignment horizontal="center" vertical="center" wrapText="1"/>
      <protection hidden="1"/>
    </xf>
    <xf numFmtId="9" fontId="18" fillId="8" borderId="29" xfId="1594" applyFont="1" applyFill="1" applyBorder="1" applyAlignment="1" applyProtection="1">
      <alignment horizontal="center" vertical="center" wrapText="1"/>
      <protection hidden="1"/>
    </xf>
    <xf numFmtId="168" fontId="18" fillId="0" borderId="5" xfId="1" applyNumberFormat="1" applyFont="1" applyBorder="1" applyAlignment="1" applyProtection="1">
      <alignment horizontal="center" vertical="center" wrapText="1"/>
      <protection hidden="1"/>
    </xf>
    <xf numFmtId="168" fontId="18" fillId="24" borderId="46" xfId="1" applyNumberFormat="1" applyFont="1" applyFill="1" applyBorder="1" applyAlignment="1" applyProtection="1">
      <alignment horizontal="center" vertical="center" wrapText="1"/>
      <protection hidden="1"/>
    </xf>
    <xf numFmtId="168" fontId="31" fillId="0" borderId="46" xfId="1" applyNumberFormat="1" applyFont="1" applyBorder="1" applyAlignment="1" applyProtection="1">
      <alignment horizontal="center" vertical="center" wrapText="1"/>
      <protection hidden="1"/>
    </xf>
    <xf numFmtId="9" fontId="34" fillId="9" borderId="29" xfId="1594" applyFont="1" applyFill="1" applyBorder="1" applyAlignment="1" applyProtection="1">
      <alignment horizontal="center" vertical="center" wrapText="1"/>
      <protection hidden="1"/>
    </xf>
    <xf numFmtId="168" fontId="18" fillId="4" borderId="29" xfId="1" applyNumberFormat="1" applyFont="1" applyFill="1" applyBorder="1" applyAlignment="1" applyProtection="1">
      <alignment horizontal="center" vertical="center" wrapText="1"/>
      <protection hidden="1"/>
    </xf>
    <xf numFmtId="168" fontId="28" fillId="5" borderId="51" xfId="1" applyNumberFormat="1" applyFont="1" applyFill="1" applyBorder="1" applyAlignment="1" applyProtection="1">
      <alignment horizontal="center" vertical="center" wrapText="1"/>
      <protection hidden="1"/>
    </xf>
    <xf numFmtId="3" fontId="18" fillId="5" borderId="62" xfId="1" applyNumberFormat="1" applyFont="1" applyFill="1" applyBorder="1" applyAlignment="1" applyProtection="1">
      <alignment horizontal="center" vertical="center" wrapText="1"/>
      <protection hidden="1"/>
    </xf>
    <xf numFmtId="3" fontId="18" fillId="9" borderId="95" xfId="1" applyNumberFormat="1" applyFont="1" applyFill="1" applyBorder="1" applyAlignment="1" applyProtection="1">
      <alignment horizontal="center" vertical="center" wrapText="1"/>
      <protection hidden="1"/>
    </xf>
    <xf numFmtId="3" fontId="18" fillId="4" borderId="51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6" xfId="1594" applyFont="1" applyFill="1" applyBorder="1" applyAlignment="1" applyProtection="1">
      <alignment horizontal="center" vertical="center" wrapText="1"/>
      <protection hidden="1"/>
    </xf>
    <xf numFmtId="3" fontId="18" fillId="9" borderId="88" xfId="1" applyNumberFormat="1" applyFont="1" applyFill="1" applyBorder="1" applyAlignment="1" applyProtection="1">
      <alignment horizontal="center" vertical="center" wrapText="1"/>
      <protection hidden="1"/>
    </xf>
    <xf numFmtId="9" fontId="18" fillId="8" borderId="36" xfId="1594" applyFont="1" applyFill="1" applyBorder="1" applyAlignment="1" applyProtection="1">
      <alignment horizontal="center" vertical="center" wrapText="1"/>
      <protection hidden="1"/>
    </xf>
    <xf numFmtId="168" fontId="18" fillId="0" borderId="33" xfId="1" applyNumberFormat="1" applyFont="1" applyBorder="1" applyAlignment="1" applyProtection="1">
      <alignment horizontal="center" vertical="center" wrapText="1"/>
      <protection hidden="1"/>
    </xf>
    <xf numFmtId="9" fontId="34" fillId="9" borderId="36" xfId="1594" applyFont="1" applyFill="1" applyBorder="1" applyAlignment="1" applyProtection="1">
      <alignment horizontal="center" vertical="center" wrapText="1"/>
      <protection hidden="1"/>
    </xf>
    <xf numFmtId="9" fontId="23" fillId="3" borderId="0" xfId="1594" applyFont="1" applyFill="1" applyBorder="1" applyAlignment="1" applyProtection="1">
      <alignment horizontal="center" vertical="center" wrapText="1"/>
      <protection hidden="1"/>
    </xf>
    <xf numFmtId="168" fontId="18" fillId="3" borderId="0" xfId="1" applyNumberFormat="1" applyFont="1" applyFill="1" applyAlignment="1" applyProtection="1">
      <alignment horizontal="center" vertical="center" wrapText="1"/>
      <protection hidden="1"/>
    </xf>
    <xf numFmtId="168" fontId="23" fillId="24" borderId="0" xfId="1" applyNumberFormat="1" applyFont="1" applyFill="1" applyAlignment="1" applyProtection="1">
      <alignment horizontal="center" vertical="center" wrapText="1"/>
      <protection hidden="1"/>
    </xf>
    <xf numFmtId="168" fontId="23" fillId="3" borderId="0" xfId="1" applyNumberFormat="1" applyFont="1" applyFill="1" applyAlignment="1" applyProtection="1">
      <alignment horizontal="center" vertical="center" wrapText="1"/>
      <protection hidden="1"/>
    </xf>
    <xf numFmtId="3" fontId="18" fillId="3" borderId="0" xfId="1593" applyNumberFormat="1" applyFont="1" applyFill="1" applyBorder="1" applyAlignment="1" applyProtection="1">
      <alignment horizontal="center" vertical="center" wrapText="1"/>
      <protection hidden="1"/>
    </xf>
    <xf numFmtId="9" fontId="18" fillId="3" borderId="0" xfId="1594" applyFont="1" applyFill="1" applyBorder="1" applyAlignment="1" applyProtection="1">
      <alignment horizontal="center" vertical="center" wrapText="1"/>
      <protection hidden="1"/>
    </xf>
    <xf numFmtId="168" fontId="18" fillId="24" borderId="0" xfId="1" applyNumberFormat="1" applyFont="1" applyFill="1" applyAlignment="1" applyProtection="1">
      <alignment horizontal="center" vertical="center" wrapText="1"/>
      <protection hidden="1"/>
    </xf>
    <xf numFmtId="9" fontId="18" fillId="8" borderId="41" xfId="1594" applyFont="1" applyFill="1" applyBorder="1" applyAlignment="1" applyProtection="1">
      <alignment horizontal="center" vertical="center" wrapText="1"/>
      <protection hidden="1"/>
    </xf>
    <xf numFmtId="168" fontId="18" fillId="0" borderId="16" xfId="1" applyNumberFormat="1" applyFont="1" applyBorder="1" applyAlignment="1" applyProtection="1">
      <alignment horizontal="center" vertical="center" wrapText="1"/>
      <protection hidden="1"/>
    </xf>
    <xf numFmtId="9" fontId="23" fillId="8" borderId="36" xfId="1594" applyFont="1" applyFill="1" applyBorder="1" applyAlignment="1" applyProtection="1">
      <alignment horizontal="center" vertical="center" wrapText="1"/>
      <protection hidden="1"/>
    </xf>
    <xf numFmtId="168" fontId="23" fillId="0" borderId="33" xfId="1" applyNumberFormat="1" applyFont="1" applyBorder="1" applyAlignment="1" applyProtection="1">
      <alignment horizontal="center" vertical="center" wrapText="1"/>
      <protection hidden="1"/>
    </xf>
    <xf numFmtId="0" fontId="35" fillId="3" borderId="0" xfId="0" applyFont="1" applyFill="1"/>
    <xf numFmtId="9" fontId="18" fillId="8" borderId="7" xfId="1594" applyFont="1" applyFill="1" applyBorder="1" applyAlignment="1" applyProtection="1">
      <alignment horizontal="center" vertical="center" wrapText="1"/>
      <protection hidden="1"/>
    </xf>
    <xf numFmtId="0" fontId="18" fillId="3" borderId="0" xfId="1" applyFont="1" applyFill="1" applyAlignment="1" applyProtection="1">
      <alignment horizontal="center" vertical="center" textRotation="90" wrapText="1"/>
      <protection hidden="1"/>
    </xf>
    <xf numFmtId="0" fontId="18" fillId="3" borderId="0" xfId="1" applyFont="1" applyFill="1" applyAlignment="1" applyProtection="1">
      <alignment horizontal="center" vertical="center" wrapText="1"/>
      <protection hidden="1"/>
    </xf>
    <xf numFmtId="168" fontId="18" fillId="0" borderId="4" xfId="1" applyNumberFormat="1" applyFont="1" applyBorder="1" applyAlignment="1" applyProtection="1">
      <alignment horizontal="center" vertical="center" wrapText="1"/>
      <protection hidden="1"/>
    </xf>
    <xf numFmtId="0" fontId="22" fillId="3" borderId="65" xfId="0" applyFont="1" applyFill="1" applyBorder="1"/>
    <xf numFmtId="3" fontId="18" fillId="10" borderId="12" xfId="1" applyNumberFormat="1" applyFont="1" applyFill="1" applyBorder="1" applyAlignment="1" applyProtection="1">
      <alignment horizontal="center" vertical="center" wrapText="1"/>
      <protection hidden="1"/>
    </xf>
    <xf numFmtId="0" fontId="23" fillId="3" borderId="21" xfId="1" applyFont="1" applyFill="1" applyBorder="1" applyAlignment="1" applyProtection="1">
      <alignment vertical="center" wrapText="1"/>
      <protection hidden="1"/>
    </xf>
    <xf numFmtId="168" fontId="18" fillId="0" borderId="69" xfId="1" applyNumberFormat="1" applyFont="1" applyBorder="1" applyAlignment="1" applyProtection="1">
      <alignment horizontal="center" vertical="center" wrapText="1"/>
      <protection hidden="1"/>
    </xf>
    <xf numFmtId="168" fontId="18" fillId="0" borderId="35" xfId="1" applyNumberFormat="1" applyFont="1" applyBorder="1" applyAlignment="1" applyProtection="1">
      <alignment horizontal="center" vertical="center" wrapText="1"/>
      <protection hidden="1"/>
    </xf>
    <xf numFmtId="168" fontId="18" fillId="0" borderId="21" xfId="1" applyNumberFormat="1" applyFont="1" applyBorder="1" applyAlignment="1" applyProtection="1">
      <alignment horizontal="center" vertical="center" wrapText="1"/>
      <protection hidden="1"/>
    </xf>
    <xf numFmtId="168" fontId="23" fillId="0" borderId="35" xfId="1" applyNumberFormat="1" applyFont="1" applyBorder="1" applyAlignment="1" applyProtection="1">
      <alignment horizontal="center" vertical="center" wrapText="1"/>
      <protection hidden="1"/>
    </xf>
    <xf numFmtId="168" fontId="23" fillId="0" borderId="69" xfId="1" applyNumberFormat="1" applyFont="1" applyBorder="1" applyAlignment="1" applyProtection="1">
      <alignment horizontal="center" vertical="center" wrapText="1"/>
      <protection hidden="1"/>
    </xf>
    <xf numFmtId="168" fontId="31" fillId="0" borderId="0" xfId="1" applyNumberFormat="1" applyFont="1" applyAlignment="1" applyProtection="1">
      <alignment horizontal="center" vertical="center" wrapText="1"/>
      <protection hidden="1"/>
    </xf>
    <xf numFmtId="0" fontId="21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 textRotation="90" wrapText="1"/>
    </xf>
    <xf numFmtId="0" fontId="46" fillId="0" borderId="0" xfId="1592" applyFont="1" applyFill="1"/>
    <xf numFmtId="0" fontId="46" fillId="0" borderId="0" xfId="1592" applyFont="1" applyFill="1" applyBorder="1" applyAlignment="1" applyProtection="1">
      <alignment vertical="center"/>
      <protection hidden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textRotation="90" wrapText="1"/>
    </xf>
    <xf numFmtId="0" fontId="21" fillId="25" borderId="1" xfId="0" applyFont="1" applyFill="1" applyBorder="1" applyAlignment="1">
      <alignment horizontal="center" vertical="center" textRotation="90" wrapText="1"/>
    </xf>
    <xf numFmtId="0" fontId="21" fillId="7" borderId="1" xfId="0" applyFont="1" applyFill="1" applyBorder="1" applyAlignment="1">
      <alignment horizontal="center" vertical="center" textRotation="90" wrapText="1"/>
    </xf>
    <xf numFmtId="0" fontId="21" fillId="6" borderId="1" xfId="0" applyFont="1" applyFill="1" applyBorder="1" applyAlignment="1">
      <alignment horizontal="center" vertical="center" textRotation="90" wrapText="1"/>
    </xf>
    <xf numFmtId="9" fontId="18" fillId="8" borderId="66" xfId="1594" applyFont="1" applyFill="1" applyBorder="1" applyAlignment="1" applyProtection="1">
      <alignment horizontal="center" vertical="center" wrapText="1"/>
      <protection hidden="1"/>
    </xf>
    <xf numFmtId="0" fontId="23" fillId="10" borderId="13" xfId="1" applyFont="1" applyFill="1" applyBorder="1" applyAlignment="1" applyProtection="1">
      <alignment horizontal="center" vertical="center" wrapText="1"/>
      <protection hidden="1"/>
    </xf>
    <xf numFmtId="9" fontId="25" fillId="10" borderId="14" xfId="1594" applyFont="1" applyFill="1" applyBorder="1" applyAlignment="1" applyProtection="1">
      <alignment horizontal="center" vertical="center" wrapText="1"/>
      <protection hidden="1"/>
    </xf>
    <xf numFmtId="3" fontId="18" fillId="0" borderId="48" xfId="1594" applyNumberFormat="1" applyFont="1" applyFill="1" applyBorder="1" applyAlignment="1" applyProtection="1">
      <alignment horizontal="center" vertical="center" wrapText="1"/>
      <protection hidden="1"/>
    </xf>
    <xf numFmtId="168" fontId="18" fillId="0" borderId="78" xfId="1" applyNumberFormat="1" applyFont="1" applyBorder="1" applyAlignment="1" applyProtection="1">
      <alignment horizontal="center" vertical="center" wrapText="1"/>
      <protection hidden="1"/>
    </xf>
    <xf numFmtId="168" fontId="23" fillId="0" borderId="79" xfId="1" applyNumberFormat="1" applyFont="1" applyBorder="1" applyAlignment="1" applyProtection="1">
      <alignment horizontal="center" vertical="center" wrapText="1"/>
      <protection hidden="1"/>
    </xf>
    <xf numFmtId="168" fontId="18" fillId="0" borderId="79" xfId="1" applyNumberFormat="1" applyFont="1" applyBorder="1" applyAlignment="1" applyProtection="1">
      <alignment horizontal="center" vertical="center" wrapText="1"/>
      <protection hidden="1"/>
    </xf>
    <xf numFmtId="168" fontId="18" fillId="0" borderId="39" xfId="1" applyNumberFormat="1" applyFont="1" applyBorder="1" applyAlignment="1" applyProtection="1">
      <alignment horizontal="center" vertical="center" wrapText="1"/>
      <protection hidden="1"/>
    </xf>
    <xf numFmtId="9" fontId="21" fillId="8" borderId="7" xfId="1594" applyFont="1" applyFill="1" applyBorder="1" applyAlignment="1" applyProtection="1">
      <alignment horizontal="center" vertical="center" wrapText="1"/>
      <protection hidden="1"/>
    </xf>
    <xf numFmtId="9" fontId="22" fillId="8" borderId="1" xfId="1594" applyFont="1" applyFill="1" applyBorder="1" applyAlignment="1" applyProtection="1">
      <alignment horizontal="center" vertical="center" wrapText="1"/>
      <protection hidden="1"/>
    </xf>
    <xf numFmtId="9" fontId="21" fillId="8" borderId="1" xfId="1594" applyFont="1" applyFill="1" applyBorder="1" applyAlignment="1" applyProtection="1">
      <alignment horizontal="center" vertical="center" wrapText="1"/>
      <protection hidden="1"/>
    </xf>
    <xf numFmtId="9" fontId="21" fillId="8" borderId="48" xfId="1594" applyFont="1" applyFill="1" applyBorder="1" applyAlignment="1" applyProtection="1">
      <alignment horizontal="center" vertical="center" wrapText="1"/>
      <protection hidden="1"/>
    </xf>
    <xf numFmtId="0" fontId="18" fillId="3" borderId="28" xfId="1" applyFont="1" applyFill="1" applyBorder="1" applyAlignment="1" applyProtection="1">
      <alignment horizontal="center" vertical="center" wrapText="1"/>
      <protection hidden="1"/>
    </xf>
    <xf numFmtId="0" fontId="18" fillId="3" borderId="27" xfId="1" applyFont="1" applyFill="1" applyBorder="1" applyAlignment="1" applyProtection="1">
      <alignment horizontal="center" vertical="center" wrapText="1"/>
      <protection hidden="1"/>
    </xf>
    <xf numFmtId="0" fontId="18" fillId="3" borderId="29" xfId="1" applyFont="1" applyFill="1" applyBorder="1" applyAlignment="1" applyProtection="1">
      <alignment horizontal="center" vertical="center" wrapText="1"/>
      <protection hidden="1"/>
    </xf>
    <xf numFmtId="0" fontId="25" fillId="0" borderId="9" xfId="1" applyFont="1" applyBorder="1" applyAlignment="1" applyProtection="1">
      <alignment horizontal="center" vertical="center" wrapText="1"/>
      <protection hidden="1"/>
    </xf>
    <xf numFmtId="0" fontId="24" fillId="0" borderId="3" xfId="1" applyFont="1" applyBorder="1" applyAlignment="1" applyProtection="1">
      <alignment horizontal="center" vertical="center" wrapText="1"/>
      <protection hidden="1"/>
    </xf>
    <xf numFmtId="0" fontId="25" fillId="0" borderId="3" xfId="1" applyFont="1" applyBorder="1" applyAlignment="1" applyProtection="1">
      <alignment horizontal="center" vertical="center" wrapText="1"/>
      <protection hidden="1"/>
    </xf>
    <xf numFmtId="0" fontId="25" fillId="0" borderId="73" xfId="1" applyFont="1" applyBorder="1" applyAlignment="1" applyProtection="1">
      <alignment horizontal="center" vertical="center" wrapText="1"/>
      <protection hidden="1"/>
    </xf>
    <xf numFmtId="0" fontId="21" fillId="10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vertical="center" wrapText="1"/>
    </xf>
    <xf numFmtId="0" fontId="21" fillId="10" borderId="1" xfId="0" applyFont="1" applyFill="1" applyBorder="1" applyAlignment="1">
      <alignment horizontal="center" vertical="center" textRotation="90" wrapText="1"/>
    </xf>
    <xf numFmtId="0" fontId="23" fillId="0" borderId="20" xfId="1" applyFont="1" applyBorder="1" applyAlignment="1" applyProtection="1">
      <alignment horizontal="center" vertical="center" wrapText="1"/>
      <protection hidden="1"/>
    </xf>
    <xf numFmtId="0" fontId="23" fillId="10" borderId="15" xfId="1" applyFont="1" applyFill="1" applyBorder="1" applyAlignment="1" applyProtection="1">
      <alignment horizontal="center" vertical="center" wrapText="1"/>
      <protection hidden="1"/>
    </xf>
    <xf numFmtId="0" fontId="18" fillId="0" borderId="9" xfId="1" applyFont="1" applyBorder="1" applyAlignment="1" applyProtection="1">
      <alignment horizontal="center" vertical="center" wrapText="1"/>
      <protection hidden="1"/>
    </xf>
    <xf numFmtId="0" fontId="18" fillId="0" borderId="85" xfId="1" applyFont="1" applyBorder="1" applyAlignment="1" applyProtection="1">
      <alignment horizontal="center" vertical="center" wrapText="1"/>
      <protection hidden="1"/>
    </xf>
    <xf numFmtId="0" fontId="23" fillId="0" borderId="3" xfId="1" applyFont="1" applyBorder="1" applyAlignment="1" applyProtection="1">
      <alignment horizontal="center" vertical="center" wrapText="1"/>
      <protection hidden="1"/>
    </xf>
    <xf numFmtId="0" fontId="18" fillId="0" borderId="6" xfId="1" applyFont="1" applyBorder="1" applyAlignment="1" applyProtection="1">
      <alignment horizontal="center" vertical="center" wrapText="1"/>
      <protection hidden="1"/>
    </xf>
    <xf numFmtId="0" fontId="18" fillId="0" borderId="86" xfId="1" applyFont="1" applyBorder="1" applyAlignment="1" applyProtection="1">
      <alignment horizontal="center" vertical="center" wrapText="1"/>
      <protection hidden="1"/>
    </xf>
    <xf numFmtId="0" fontId="25" fillId="3" borderId="1" xfId="1" applyFont="1" applyFill="1" applyBorder="1" applyAlignment="1" applyProtection="1">
      <alignment horizontal="center" vertical="center" wrapText="1"/>
      <protection hidden="1"/>
    </xf>
    <xf numFmtId="0" fontId="24" fillId="3" borderId="1" xfId="1" applyFont="1" applyFill="1" applyBorder="1" applyAlignment="1" applyProtection="1">
      <alignment horizontal="center" vertical="center" wrapText="1"/>
      <protection hidden="1"/>
    </xf>
    <xf numFmtId="0" fontId="25" fillId="3" borderId="33" xfId="1" applyFont="1" applyFill="1" applyBorder="1" applyAlignment="1" applyProtection="1">
      <alignment horizontal="center" vertical="center" wrapText="1"/>
      <protection hidden="1"/>
    </xf>
    <xf numFmtId="0" fontId="25" fillId="3" borderId="5" xfId="1" applyFont="1" applyFill="1" applyBorder="1" applyAlignment="1" applyProtection="1">
      <alignment horizontal="center" vertical="center" wrapText="1"/>
      <protection hidden="1"/>
    </xf>
    <xf numFmtId="0" fontId="23" fillId="3" borderId="30" xfId="1" applyFont="1" applyFill="1" applyBorder="1" applyAlignment="1" applyProtection="1">
      <alignment vertical="center" wrapText="1"/>
      <protection hidden="1"/>
    </xf>
    <xf numFmtId="0" fontId="18" fillId="3" borderId="5" xfId="1" applyFont="1" applyFill="1" applyBorder="1" applyAlignment="1" applyProtection="1">
      <alignment horizontal="center" vertical="center" wrapText="1"/>
      <protection hidden="1"/>
    </xf>
    <xf numFmtId="0" fontId="18" fillId="3" borderId="7" xfId="1" applyFont="1" applyFill="1" applyBorder="1" applyAlignment="1" applyProtection="1">
      <alignment horizontal="center" vertical="center" wrapText="1"/>
      <protection hidden="1"/>
    </xf>
    <xf numFmtId="169" fontId="18" fillId="8" borderId="7" xfId="1594" applyNumberFormat="1" applyFont="1" applyFill="1" applyBorder="1" applyAlignment="1" applyProtection="1">
      <alignment horizontal="center" vertical="center" wrapText="1"/>
      <protection hidden="1"/>
    </xf>
    <xf numFmtId="169" fontId="18" fillId="8" borderId="5" xfId="1594" applyNumberFormat="1" applyFont="1" applyFill="1" applyBorder="1" applyAlignment="1" applyProtection="1">
      <alignment horizontal="center" vertical="center" wrapText="1"/>
      <protection hidden="1"/>
    </xf>
    <xf numFmtId="0" fontId="18" fillId="0" borderId="31" xfId="1" applyFont="1" applyBorder="1" applyAlignment="1" applyProtection="1">
      <alignment horizontal="left" vertical="center" wrapText="1"/>
      <protection hidden="1"/>
    </xf>
    <xf numFmtId="0" fontId="18" fillId="0" borderId="8" xfId="1" applyFont="1" applyBorder="1" applyAlignment="1" applyProtection="1">
      <alignment horizontal="left" vertical="center" wrapText="1"/>
      <protection hidden="1"/>
    </xf>
    <xf numFmtId="3" fontId="18" fillId="0" borderId="7" xfId="1594" applyNumberFormat="1" applyFont="1" applyFill="1" applyBorder="1" applyAlignment="1" applyProtection="1">
      <alignment horizontal="center" vertical="center" wrapText="1"/>
      <protection hidden="1"/>
    </xf>
    <xf numFmtId="0" fontId="18" fillId="0" borderId="2" xfId="1" applyFont="1" applyBorder="1" applyAlignment="1" applyProtection="1">
      <alignment horizontal="left" vertical="center" wrapText="1"/>
      <protection hidden="1"/>
    </xf>
    <xf numFmtId="3" fontId="18" fillId="0" borderId="1" xfId="1594" applyNumberFormat="1" applyFont="1" applyFill="1" applyBorder="1" applyAlignment="1" applyProtection="1">
      <alignment horizontal="center" vertical="center" wrapText="1"/>
      <protection hidden="1"/>
    </xf>
    <xf numFmtId="0" fontId="18" fillId="0" borderId="69" xfId="1" applyFont="1" applyBorder="1" applyAlignment="1" applyProtection="1">
      <alignment horizontal="left" vertical="center" wrapText="1"/>
      <protection hidden="1"/>
    </xf>
    <xf numFmtId="3" fontId="18" fillId="0" borderId="32" xfId="1594" applyNumberFormat="1" applyFont="1" applyFill="1" applyBorder="1" applyAlignment="1" applyProtection="1">
      <alignment horizontal="center" vertical="center" wrapText="1"/>
      <protection hidden="1"/>
    </xf>
    <xf numFmtId="0" fontId="51" fillId="3" borderId="0" xfId="1592" applyFont="1" applyFill="1" applyBorder="1" applyAlignment="1">
      <alignment horizontal="right"/>
    </xf>
    <xf numFmtId="10" fontId="18" fillId="8" borderId="80" xfId="1594" applyNumberFormat="1" applyFont="1" applyFill="1" applyBorder="1" applyAlignment="1" applyProtection="1">
      <alignment horizontal="center" vertical="center" wrapText="1"/>
      <protection hidden="1"/>
    </xf>
    <xf numFmtId="9" fontId="34" fillId="9" borderId="0" xfId="1594" applyFont="1" applyFill="1" applyBorder="1" applyAlignment="1" applyProtection="1">
      <alignment horizontal="center" vertical="center" wrapText="1"/>
      <protection hidden="1"/>
    </xf>
    <xf numFmtId="168" fontId="18" fillId="4" borderId="0" xfId="1" applyNumberFormat="1" applyFont="1" applyFill="1" applyAlignment="1" applyProtection="1">
      <alignment horizontal="center" vertical="center" wrapText="1"/>
      <protection hidden="1"/>
    </xf>
    <xf numFmtId="168" fontId="28" fillId="5" borderId="0" xfId="1" applyNumberFormat="1" applyFont="1" applyFill="1" applyAlignment="1" applyProtection="1">
      <alignment horizontal="center" vertical="center" wrapText="1"/>
      <protection hidden="1"/>
    </xf>
    <xf numFmtId="3" fontId="18" fillId="5" borderId="0" xfId="1" applyNumberFormat="1" applyFont="1" applyFill="1" applyAlignment="1" applyProtection="1">
      <alignment horizontal="center" vertical="center" wrapText="1"/>
      <protection hidden="1"/>
    </xf>
    <xf numFmtId="3" fontId="18" fillId="9" borderId="0" xfId="1" applyNumberFormat="1" applyFont="1" applyFill="1" applyAlignment="1" applyProtection="1">
      <alignment horizontal="center" vertical="center" wrapText="1"/>
      <protection hidden="1"/>
    </xf>
    <xf numFmtId="3" fontId="18" fillId="4" borderId="0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0" xfId="1594" applyFont="1" applyFill="1" applyBorder="1" applyAlignment="1" applyProtection="1">
      <alignment horizontal="center" vertical="center" wrapText="1"/>
      <protection hidden="1"/>
    </xf>
    <xf numFmtId="0" fontId="18" fillId="0" borderId="3" xfId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>
      <alignment horizontal="center" vertical="center" textRotation="90" wrapText="1"/>
    </xf>
    <xf numFmtId="0" fontId="18" fillId="10" borderId="70" xfId="1" applyFont="1" applyFill="1" applyBorder="1" applyAlignment="1" applyProtection="1">
      <alignment horizontal="center" vertical="center" wrapText="1"/>
      <protection hidden="1"/>
    </xf>
    <xf numFmtId="17" fontId="21" fillId="0" borderId="0" xfId="0" applyNumberFormat="1" applyFont="1"/>
    <xf numFmtId="9" fontId="18" fillId="8" borderId="34" xfId="1594" applyFont="1" applyFill="1" applyBorder="1" applyAlignment="1" applyProtection="1">
      <alignment horizontal="center" vertical="center" wrapText="1"/>
      <protection hidden="1"/>
    </xf>
    <xf numFmtId="9" fontId="18" fillId="8" borderId="33" xfId="1594" applyFont="1" applyFill="1" applyBorder="1" applyAlignment="1" applyProtection="1">
      <alignment horizontal="center" vertical="center" wrapText="1"/>
      <protection hidden="1"/>
    </xf>
    <xf numFmtId="9" fontId="18" fillId="8" borderId="92" xfId="1594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8" fillId="3" borderId="0" xfId="0" applyFont="1" applyFill="1" applyAlignment="1" applyProtection="1">
      <alignment horizontal="left"/>
      <protection hidden="1"/>
    </xf>
    <xf numFmtId="3" fontId="18" fillId="0" borderId="27" xfId="1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 vertical="center"/>
    </xf>
    <xf numFmtId="0" fontId="58" fillId="0" borderId="0" xfId="0" applyFont="1"/>
    <xf numFmtId="170" fontId="58" fillId="0" borderId="0" xfId="1593" applyNumberFormat="1" applyFont="1"/>
    <xf numFmtId="0" fontId="58" fillId="0" borderId="0" xfId="0" applyFont="1" applyAlignment="1">
      <alignment horizontal="center"/>
    </xf>
    <xf numFmtId="0" fontId="58" fillId="10" borderId="0" xfId="0" applyFont="1" applyFill="1" applyAlignment="1">
      <alignment horizontal="center"/>
    </xf>
    <xf numFmtId="10" fontId="58" fillId="0" borderId="0" xfId="0" applyNumberFormat="1" applyFont="1" applyAlignment="1">
      <alignment horizontal="center"/>
    </xf>
    <xf numFmtId="10" fontId="58" fillId="26" borderId="0" xfId="0" applyNumberFormat="1" applyFont="1" applyFill="1" applyAlignment="1">
      <alignment horizontal="center"/>
    </xf>
    <xf numFmtId="170" fontId="58" fillId="0" borderId="0" xfId="1593" applyNumberFormat="1" applyFont="1" applyAlignment="1">
      <alignment horizontal="center"/>
    </xf>
    <xf numFmtId="10" fontId="58" fillId="26" borderId="0" xfId="1594" applyNumberFormat="1" applyFont="1" applyFill="1" applyAlignment="1">
      <alignment horizontal="center"/>
    </xf>
    <xf numFmtId="0" fontId="59" fillId="2" borderId="0" xfId="0" applyFont="1" applyFill="1" applyAlignment="1">
      <alignment horizontal="center"/>
    </xf>
    <xf numFmtId="0" fontId="59" fillId="2" borderId="0" xfId="0" applyFont="1" applyFill="1" applyAlignment="1">
      <alignment horizontal="left"/>
    </xf>
    <xf numFmtId="170" fontId="58" fillId="10" borderId="0" xfId="1593" applyNumberFormat="1" applyFont="1" applyFill="1"/>
    <xf numFmtId="170" fontId="57" fillId="0" borderId="0" xfId="1593" applyNumberFormat="1" applyFont="1"/>
    <xf numFmtId="0" fontId="60" fillId="2" borderId="0" xfId="0" applyFont="1" applyFill="1" applyAlignment="1">
      <alignment horizontal="left"/>
    </xf>
    <xf numFmtId="10" fontId="58" fillId="26" borderId="0" xfId="1594" applyNumberFormat="1" applyFont="1" applyFill="1"/>
    <xf numFmtId="0" fontId="58" fillId="10" borderId="0" xfId="0" applyFont="1" applyFill="1"/>
    <xf numFmtId="170" fontId="59" fillId="0" borderId="0" xfId="1593" applyNumberFormat="1" applyFont="1"/>
    <xf numFmtId="0" fontId="59" fillId="0" borderId="0" xfId="0" applyFont="1"/>
    <xf numFmtId="0" fontId="59" fillId="10" borderId="0" xfId="0" applyFont="1" applyFill="1" applyAlignment="1">
      <alignment horizontal="center"/>
    </xf>
    <xf numFmtId="10" fontId="59" fillId="0" borderId="0" xfId="0" applyNumberFormat="1" applyFont="1" applyAlignment="1">
      <alignment horizontal="center"/>
    </xf>
    <xf numFmtId="10" fontId="59" fillId="26" borderId="0" xfId="0" applyNumberFormat="1" applyFont="1" applyFill="1" applyAlignment="1">
      <alignment horizontal="center"/>
    </xf>
    <xf numFmtId="170" fontId="59" fillId="0" borderId="0" xfId="1593" applyNumberFormat="1" applyFont="1" applyAlignment="1">
      <alignment horizontal="center"/>
    </xf>
    <xf numFmtId="10" fontId="59" fillId="26" borderId="0" xfId="1594" applyNumberFormat="1" applyFont="1" applyFill="1" applyAlignment="1">
      <alignment horizontal="center"/>
    </xf>
    <xf numFmtId="0" fontId="59" fillId="0" borderId="0" xfId="0" applyFont="1" applyAlignment="1">
      <alignment horizontal="center"/>
    </xf>
    <xf numFmtId="170" fontId="59" fillId="10" borderId="0" xfId="1593" applyNumberFormat="1" applyFont="1" applyFill="1" applyAlignment="1">
      <alignment horizontal="center"/>
    </xf>
    <xf numFmtId="9" fontId="59" fillId="0" borderId="0" xfId="0" applyNumberFormat="1" applyFont="1" applyAlignment="1">
      <alignment horizontal="center"/>
    </xf>
    <xf numFmtId="10" fontId="59" fillId="26" borderId="0" xfId="1594" applyNumberFormat="1" applyFont="1" applyFill="1"/>
    <xf numFmtId="170" fontId="59" fillId="10" borderId="0" xfId="1593" applyNumberFormat="1" applyFont="1" applyFill="1"/>
    <xf numFmtId="9" fontId="59" fillId="0" borderId="0" xfId="1594" applyFont="1" applyAlignment="1">
      <alignment horizontal="center"/>
    </xf>
    <xf numFmtId="10" fontId="59" fillId="0" borderId="0" xfId="0" applyNumberFormat="1" applyFont="1"/>
    <xf numFmtId="9" fontId="59" fillId="26" borderId="0" xfId="1594" applyFont="1" applyFill="1" applyAlignment="1">
      <alignment horizontal="center"/>
    </xf>
    <xf numFmtId="0" fontId="23" fillId="0" borderId="20" xfId="6" applyFont="1" applyBorder="1" applyAlignment="1">
      <alignment horizontal="center" vertical="center"/>
    </xf>
    <xf numFmtId="0" fontId="18" fillId="0" borderId="68" xfId="1" quotePrefix="1" applyFont="1" applyBorder="1" applyAlignment="1" applyProtection="1">
      <alignment horizontal="left" vertical="center" wrapText="1"/>
      <protection hidden="1"/>
    </xf>
    <xf numFmtId="0" fontId="23" fillId="3" borderId="21" xfId="1" applyFont="1" applyFill="1" applyBorder="1" applyAlignment="1" applyProtection="1">
      <alignment horizontal="center" vertical="center" wrapText="1"/>
      <protection hidden="1"/>
    </xf>
    <xf numFmtId="0" fontId="23" fillId="3" borderId="30" xfId="1" applyFont="1" applyFill="1" applyBorder="1" applyAlignment="1" applyProtection="1">
      <alignment horizontal="center" vertical="center" wrapText="1"/>
      <protection hidden="1"/>
    </xf>
    <xf numFmtId="0" fontId="23" fillId="3" borderId="31" xfId="1" applyFont="1" applyFill="1" applyBorder="1" applyAlignment="1" applyProtection="1">
      <alignment horizontal="center" vertical="center" wrapText="1"/>
      <protection hidden="1"/>
    </xf>
    <xf numFmtId="0" fontId="18" fillId="0" borderId="34" xfId="1" quotePrefix="1" applyFont="1" applyBorder="1" applyAlignment="1" applyProtection="1">
      <alignment horizontal="left" vertical="center" wrapText="1"/>
      <protection hidden="1"/>
    </xf>
    <xf numFmtId="0" fontId="18" fillId="0" borderId="48" xfId="1" quotePrefix="1" applyFont="1" applyBorder="1" applyAlignment="1" applyProtection="1">
      <alignment horizontal="left" vertical="center" wrapText="1"/>
      <protection hidden="1"/>
    </xf>
    <xf numFmtId="0" fontId="26" fillId="0" borderId="30" xfId="1" applyFont="1" applyBorder="1" applyAlignment="1" applyProtection="1">
      <alignment horizontal="center" vertical="center" wrapText="1"/>
      <protection hidden="1"/>
    </xf>
    <xf numFmtId="0" fontId="26" fillId="0" borderId="31" xfId="1" applyFont="1" applyBorder="1" applyAlignment="1" applyProtection="1">
      <alignment horizontal="center" vertical="center" wrapText="1"/>
      <protection hidden="1"/>
    </xf>
    <xf numFmtId="0" fontId="18" fillId="0" borderId="0" xfId="1" quotePrefix="1" applyFont="1" applyAlignment="1" applyProtection="1">
      <alignment horizontal="left" vertical="center" wrapText="1"/>
      <protection hidden="1"/>
    </xf>
    <xf numFmtId="0" fontId="18" fillId="0" borderId="104" xfId="1" applyFont="1" applyBorder="1" applyAlignment="1" applyProtection="1">
      <alignment horizontal="center" vertical="center" wrapText="1"/>
      <protection hidden="1"/>
    </xf>
    <xf numFmtId="0" fontId="18" fillId="0" borderId="105" xfId="1" applyFont="1" applyBorder="1" applyAlignment="1" applyProtection="1">
      <alignment horizontal="center" vertical="center" wrapText="1"/>
      <protection hidden="1"/>
    </xf>
    <xf numFmtId="0" fontId="18" fillId="0" borderId="106" xfId="1" applyFont="1" applyBorder="1" applyAlignment="1" applyProtection="1">
      <alignment horizontal="center" vertical="center" wrapText="1"/>
      <protection hidden="1"/>
    </xf>
    <xf numFmtId="0" fontId="61" fillId="3" borderId="0" xfId="0" applyFont="1" applyFill="1"/>
    <xf numFmtId="0" fontId="31" fillId="3" borderId="0" xfId="1" applyFont="1" applyFill="1" applyAlignment="1" applyProtection="1">
      <alignment horizontal="center" vertical="center" wrapText="1"/>
      <protection hidden="1"/>
    </xf>
    <xf numFmtId="0" fontId="18" fillId="0" borderId="20" xfId="1" applyFont="1" applyBorder="1" applyAlignment="1" applyProtection="1">
      <alignment horizontal="center" vertical="center" wrapText="1"/>
      <protection hidden="1"/>
    </xf>
    <xf numFmtId="0" fontId="18" fillId="10" borderId="33" xfId="1" applyFont="1" applyFill="1" applyBorder="1" applyAlignment="1" applyProtection="1">
      <alignment horizontal="center" vertical="center" wrapText="1"/>
      <protection hidden="1"/>
    </xf>
    <xf numFmtId="0" fontId="18" fillId="0" borderId="7" xfId="1" quotePrefix="1" applyFont="1" applyBorder="1" applyAlignment="1" applyProtection="1">
      <alignment horizontal="center" vertical="center" wrapText="1"/>
      <protection hidden="1"/>
    </xf>
    <xf numFmtId="0" fontId="18" fillId="0" borderId="1" xfId="1" quotePrefix="1" applyFont="1" applyBorder="1" applyAlignment="1" applyProtection="1">
      <alignment horizontal="center" vertical="center" wrapText="1"/>
      <protection hidden="1"/>
    </xf>
    <xf numFmtId="0" fontId="18" fillId="0" borderId="5" xfId="1" quotePrefix="1" applyFont="1" applyBorder="1" applyAlignment="1" applyProtection="1">
      <alignment horizontal="center" vertical="center" wrapText="1"/>
      <protection hidden="1"/>
    </xf>
    <xf numFmtId="0" fontId="64" fillId="10" borderId="34" xfId="1" applyFont="1" applyFill="1" applyBorder="1" applyAlignment="1" applyProtection="1">
      <alignment horizontal="center" vertical="center" wrapText="1"/>
      <protection hidden="1"/>
    </xf>
    <xf numFmtId="0" fontId="18" fillId="10" borderId="34" xfId="1" applyFont="1" applyFill="1" applyBorder="1" applyAlignment="1" applyProtection="1">
      <alignment horizontal="center" vertical="center" wrapText="1"/>
      <protection hidden="1"/>
    </xf>
    <xf numFmtId="2" fontId="18" fillId="0" borderId="7" xfId="0" applyNumberFormat="1" applyFont="1" applyBorder="1" applyAlignment="1">
      <alignment horizontal="center" vertical="center" wrapText="1"/>
    </xf>
    <xf numFmtId="2" fontId="18" fillId="0" borderId="5" xfId="0" applyNumberFormat="1" applyFont="1" applyBorder="1" applyAlignment="1">
      <alignment horizontal="center" vertical="center" wrapText="1"/>
    </xf>
    <xf numFmtId="0" fontId="62" fillId="10" borderId="20" xfId="1592" applyFont="1" applyFill="1" applyBorder="1" applyAlignment="1" applyProtection="1">
      <alignment vertical="center" wrapText="1"/>
      <protection hidden="1"/>
    </xf>
    <xf numFmtId="0" fontId="26" fillId="10" borderId="20" xfId="1" applyFont="1" applyFill="1" applyBorder="1" applyAlignment="1" applyProtection="1">
      <alignment horizontal="center" vertical="center" wrapText="1"/>
      <protection hidden="1"/>
    </xf>
    <xf numFmtId="0" fontId="21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3" borderId="0" xfId="0" applyFont="1" applyFill="1" applyAlignment="1">
      <alignment vertical="center"/>
    </xf>
    <xf numFmtId="0" fontId="18" fillId="0" borderId="0" xfId="1" quotePrefix="1" applyFont="1" applyAlignment="1" applyProtection="1">
      <alignment horizontal="center" vertical="center" wrapText="1"/>
      <protection hidden="1"/>
    </xf>
    <xf numFmtId="0" fontId="16" fillId="3" borderId="0" xfId="1592" applyFill="1" applyAlignment="1">
      <alignment vertical="center"/>
    </xf>
    <xf numFmtId="0" fontId="23" fillId="3" borderId="0" xfId="1" applyFont="1" applyFill="1" applyAlignment="1" applyProtection="1">
      <alignment horizontal="center" vertical="center" wrapText="1"/>
      <protection hidden="1"/>
    </xf>
    <xf numFmtId="0" fontId="25" fillId="3" borderId="0" xfId="1" applyFont="1" applyFill="1" applyAlignment="1" applyProtection="1">
      <alignment horizontal="center" vertical="center" wrapText="1"/>
      <protection hidden="1"/>
    </xf>
    <xf numFmtId="3" fontId="18" fillId="0" borderId="0" xfId="1593" applyNumberFormat="1" applyFont="1" applyFill="1" applyBorder="1" applyAlignment="1" applyProtection="1">
      <alignment horizontal="center" vertical="center" wrapText="1"/>
      <protection hidden="1"/>
    </xf>
    <xf numFmtId="0" fontId="63" fillId="10" borderId="20" xfId="1592" applyFont="1" applyFill="1" applyBorder="1" applyAlignment="1" applyProtection="1">
      <alignment vertical="center" wrapText="1"/>
      <protection hidden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16" fillId="3" borderId="0" xfId="1592" applyFill="1"/>
    <xf numFmtId="3" fontId="18" fillId="0" borderId="0" xfId="0" applyNumberFormat="1" applyFont="1" applyAlignment="1">
      <alignment vertical="center"/>
    </xf>
    <xf numFmtId="9" fontId="18" fillId="3" borderId="0" xfId="1594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9" fontId="21" fillId="0" borderId="0" xfId="1594" applyFont="1" applyAlignment="1">
      <alignment vertical="center"/>
    </xf>
    <xf numFmtId="0" fontId="21" fillId="3" borderId="0" xfId="0" applyFont="1" applyFill="1" applyAlignment="1">
      <alignment horizontal="right" vertical="center"/>
    </xf>
    <xf numFmtId="9" fontId="18" fillId="0" borderId="0" xfId="1594" applyFont="1" applyBorder="1" applyAlignment="1">
      <alignment vertical="center"/>
    </xf>
    <xf numFmtId="0" fontId="18" fillId="0" borderId="0" xfId="0" applyFont="1" applyAlignment="1">
      <alignment vertical="center"/>
    </xf>
    <xf numFmtId="9" fontId="18" fillId="0" borderId="0" xfId="1594" applyFont="1" applyAlignment="1">
      <alignment vertical="center"/>
    </xf>
    <xf numFmtId="0" fontId="16" fillId="3" borderId="0" xfId="1592" applyFill="1" applyAlignment="1">
      <alignment horizontal="left" vertical="center"/>
    </xf>
    <xf numFmtId="0" fontId="67" fillId="3" borderId="0" xfId="0" applyFont="1" applyFill="1"/>
    <xf numFmtId="0" fontId="23" fillId="10" borderId="76" xfId="1" applyFont="1" applyFill="1" applyBorder="1" applyAlignment="1" applyProtection="1">
      <alignment horizontal="center" vertical="center" wrapText="1"/>
      <protection hidden="1"/>
    </xf>
    <xf numFmtId="0" fontId="26" fillId="3" borderId="77" xfId="1" applyFont="1" applyFill="1" applyBorder="1" applyAlignment="1" applyProtection="1">
      <alignment horizontal="center" vertical="center" wrapText="1"/>
      <protection hidden="1"/>
    </xf>
    <xf numFmtId="0" fontId="26" fillId="3" borderId="68" xfId="1" applyFont="1" applyFill="1" applyBorder="1" applyAlignment="1" applyProtection="1">
      <alignment horizontal="center" vertical="center" wrapText="1"/>
      <protection hidden="1"/>
    </xf>
    <xf numFmtId="0" fontId="26" fillId="3" borderId="75" xfId="1" applyFont="1" applyFill="1" applyBorder="1" applyAlignment="1" applyProtection="1">
      <alignment horizontal="center" vertical="center" wrapText="1"/>
      <protection hidden="1"/>
    </xf>
    <xf numFmtId="0" fontId="18" fillId="3" borderId="7" xfId="1" applyFont="1" applyFill="1" applyBorder="1" applyAlignment="1" applyProtection="1">
      <alignment horizontal="left" vertical="center" wrapText="1"/>
      <protection hidden="1"/>
    </xf>
    <xf numFmtId="0" fontId="18" fillId="3" borderId="1" xfId="1" applyFont="1" applyFill="1" applyBorder="1" applyAlignment="1" applyProtection="1">
      <alignment horizontal="left" vertical="center" wrapText="1"/>
      <protection hidden="1"/>
    </xf>
    <xf numFmtId="0" fontId="18" fillId="3" borderId="5" xfId="1" applyFont="1" applyFill="1" applyBorder="1" applyAlignment="1" applyProtection="1">
      <alignment horizontal="left" vertical="center" wrapText="1"/>
      <protection hidden="1"/>
    </xf>
    <xf numFmtId="0" fontId="25" fillId="10" borderId="11" xfId="1" applyFont="1" applyFill="1" applyBorder="1" applyAlignment="1" applyProtection="1">
      <alignment horizontal="center" vertical="center" wrapText="1"/>
      <protection hidden="1"/>
    </xf>
    <xf numFmtId="0" fontId="18" fillId="0" borderId="42" xfId="1" applyFont="1" applyBorder="1" applyAlignment="1" applyProtection="1">
      <alignment horizontal="center" vertical="center" wrapText="1"/>
      <protection hidden="1"/>
    </xf>
    <xf numFmtId="0" fontId="18" fillId="0" borderId="38" xfId="1" applyFont="1" applyBorder="1" applyAlignment="1" applyProtection="1">
      <alignment horizontal="center" vertical="center" wrapText="1"/>
      <protection hidden="1"/>
    </xf>
    <xf numFmtId="0" fontId="18" fillId="0" borderId="43" xfId="1" applyFont="1" applyBorder="1" applyAlignment="1" applyProtection="1">
      <alignment horizontal="center" vertical="center" wrapText="1"/>
      <protection hidden="1"/>
    </xf>
    <xf numFmtId="0" fontId="18" fillId="10" borderId="76" xfId="1" applyFont="1" applyFill="1" applyBorder="1" applyAlignment="1" applyProtection="1">
      <alignment horizontal="center" vertical="center" wrapText="1"/>
      <protection hidden="1"/>
    </xf>
    <xf numFmtId="0" fontId="3" fillId="3" borderId="15" xfId="1" applyFont="1" applyFill="1" applyBorder="1" applyAlignment="1" applyProtection="1">
      <alignment horizontal="center" vertical="center" wrapText="1"/>
      <protection hidden="1"/>
    </xf>
    <xf numFmtId="0" fontId="18" fillId="3" borderId="11" xfId="1" applyFont="1" applyFill="1" applyBorder="1" applyAlignment="1" applyProtection="1">
      <alignment horizontal="left" vertical="center" wrapText="1"/>
      <protection hidden="1"/>
    </xf>
    <xf numFmtId="0" fontId="26" fillId="10" borderId="15" xfId="1" applyFont="1" applyFill="1" applyBorder="1" applyAlignment="1" applyProtection="1">
      <alignment horizontal="center" vertical="center" wrapText="1"/>
      <protection hidden="1"/>
    </xf>
    <xf numFmtId="0" fontId="18" fillId="10" borderId="41" xfId="1" applyFont="1" applyFill="1" applyBorder="1" applyAlignment="1" applyProtection="1">
      <alignment horizontal="center" vertical="center" wrapText="1"/>
      <protection hidden="1"/>
    </xf>
    <xf numFmtId="0" fontId="18" fillId="0" borderId="34" xfId="1" quotePrefix="1" applyFont="1" applyBorder="1" applyAlignment="1" applyProtection="1">
      <alignment horizontal="center" vertical="center" wrapText="1"/>
      <protection hidden="1"/>
    </xf>
    <xf numFmtId="0" fontId="26" fillId="0" borderId="24" xfId="1" applyFont="1" applyBorder="1" applyAlignment="1" applyProtection="1">
      <alignment horizontal="center" vertical="center" wrapText="1"/>
      <protection hidden="1"/>
    </xf>
    <xf numFmtId="0" fontId="18" fillId="0" borderId="71" xfId="1" quotePrefix="1" applyFont="1" applyBorder="1" applyAlignment="1" applyProtection="1">
      <alignment horizontal="center" vertical="center" wrapText="1"/>
      <protection hidden="1"/>
    </xf>
    <xf numFmtId="0" fontId="26" fillId="10" borderId="39" xfId="1" applyFont="1" applyFill="1" applyBorder="1" applyAlignment="1" applyProtection="1">
      <alignment horizontal="center" vertical="center" wrapText="1"/>
      <protection hidden="1"/>
    </xf>
    <xf numFmtId="0" fontId="18" fillId="10" borderId="48" xfId="1" applyFont="1" applyFill="1" applyBorder="1" applyAlignment="1" applyProtection="1">
      <alignment horizontal="center" vertical="center" wrapText="1"/>
      <protection hidden="1"/>
    </xf>
    <xf numFmtId="170" fontId="68" fillId="0" borderId="0" xfId="1593" applyNumberFormat="1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8" fillId="0" borderId="0" xfId="1" applyFont="1" applyAlignment="1" applyProtection="1">
      <alignment horizontal="center" vertical="center" textRotation="90" wrapText="1"/>
      <protection hidden="1"/>
    </xf>
    <xf numFmtId="0" fontId="25" fillId="0" borderId="0" xfId="1" applyFont="1" applyAlignment="1" applyProtection="1">
      <alignment horizontal="center" vertical="center" wrapText="1"/>
      <protection hidden="1"/>
    </xf>
    <xf numFmtId="9" fontId="18" fillId="8" borderId="0" xfId="1594" applyFont="1" applyFill="1" applyBorder="1" applyAlignment="1" applyProtection="1">
      <alignment horizontal="center" vertical="center" wrapText="1"/>
      <protection hidden="1"/>
    </xf>
    <xf numFmtId="0" fontId="16" fillId="10" borderId="20" xfId="1592" applyFill="1" applyBorder="1" applyAlignment="1" applyProtection="1">
      <alignment vertical="center" wrapText="1"/>
      <protection hidden="1"/>
    </xf>
    <xf numFmtId="0" fontId="16" fillId="10" borderId="12" xfId="1592" applyFill="1" applyBorder="1" applyAlignment="1" applyProtection="1">
      <alignment vertical="center" wrapText="1"/>
      <protection hidden="1"/>
    </xf>
    <xf numFmtId="0" fontId="16" fillId="10" borderId="26" xfId="1592" applyFill="1" applyBorder="1" applyAlignment="1" applyProtection="1">
      <alignment vertical="center" wrapText="1"/>
      <protection hidden="1"/>
    </xf>
    <xf numFmtId="0" fontId="55" fillId="10" borderId="12" xfId="1" applyFont="1" applyFill="1" applyBorder="1" applyAlignment="1" applyProtection="1">
      <alignment vertical="center" wrapText="1"/>
      <protection hidden="1"/>
    </xf>
    <xf numFmtId="0" fontId="21" fillId="0" borderId="0" xfId="0" applyFont="1"/>
    <xf numFmtId="0" fontId="18" fillId="10" borderId="15" xfId="1" applyFont="1" applyFill="1" applyBorder="1" applyAlignment="1" applyProtection="1">
      <alignment horizontal="center" vertical="center" wrapText="1"/>
      <protection hidden="1"/>
    </xf>
    <xf numFmtId="0" fontId="18" fillId="0" borderId="22" xfId="1" applyFont="1" applyFill="1" applyBorder="1" applyAlignment="1" applyProtection="1">
      <alignment horizontal="center" vertical="center" wrapText="1"/>
      <protection hidden="1"/>
    </xf>
    <xf numFmtId="0" fontId="18" fillId="0" borderId="75" xfId="1" applyFont="1" applyFill="1" applyBorder="1" applyAlignment="1" applyProtection="1">
      <alignment horizontal="center" vertical="center" wrapText="1"/>
      <protection hidden="1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1" fillId="0" borderId="0" xfId="0" applyFont="1"/>
    <xf numFmtId="0" fontId="25" fillId="10" borderId="70" xfId="1" applyFont="1" applyFill="1" applyBorder="1" applyAlignment="1" applyProtection="1">
      <alignment horizontal="center" vertical="center" wrapText="1"/>
      <protection hidden="1"/>
    </xf>
    <xf numFmtId="0" fontId="26" fillId="10" borderId="20" xfId="1" applyFont="1" applyFill="1" applyBorder="1" applyAlignment="1" applyProtection="1">
      <alignment horizontal="center" vertical="center" wrapText="1"/>
      <protection hidden="1"/>
    </xf>
    <xf numFmtId="0" fontId="26" fillId="0" borderId="20" xfId="1" applyFont="1" applyBorder="1" applyAlignment="1" applyProtection="1">
      <alignment horizontal="center" vertical="center" wrapText="1"/>
      <protection hidden="1"/>
    </xf>
    <xf numFmtId="0" fontId="18" fillId="10" borderId="14" xfId="1" applyFont="1" applyFill="1" applyBorder="1" applyAlignment="1" applyProtection="1">
      <alignment horizontal="center" vertical="center" wrapText="1"/>
      <protection hidden="1"/>
    </xf>
    <xf numFmtId="0" fontId="70" fillId="27" borderId="0" xfId="0" applyFont="1" applyFill="1" applyAlignment="1">
      <alignment horizontal="center" vertical="center"/>
    </xf>
    <xf numFmtId="9" fontId="71" fillId="0" borderId="11" xfId="1920" applyFont="1" applyFill="1" applyBorder="1" applyAlignment="1">
      <alignment horizontal="center"/>
    </xf>
    <xf numFmtId="170" fontId="72" fillId="10" borderId="0" xfId="1593" applyNumberFormat="1" applyFont="1" applyFill="1" applyAlignment="1">
      <alignment horizontal="center"/>
    </xf>
    <xf numFmtId="10" fontId="72" fillId="26" borderId="0" xfId="1594" applyNumberFormat="1" applyFont="1" applyFill="1"/>
    <xf numFmtId="0" fontId="25" fillId="10" borderId="70" xfId="1" applyFont="1" applyFill="1" applyBorder="1" applyAlignment="1" applyProtection="1">
      <alignment horizontal="center" vertical="center" wrapText="1"/>
      <protection hidden="1"/>
    </xf>
    <xf numFmtId="0" fontId="26" fillId="10" borderId="20" xfId="1" applyFont="1" applyFill="1" applyBorder="1" applyAlignment="1" applyProtection="1">
      <alignment horizontal="center" vertical="center" wrapText="1"/>
      <protection hidden="1"/>
    </xf>
    <xf numFmtId="0" fontId="18" fillId="10" borderId="14" xfId="1" applyFont="1" applyFill="1" applyBorder="1" applyAlignment="1" applyProtection="1">
      <alignment horizontal="center" vertical="center" wrapText="1"/>
      <protection hidden="1"/>
    </xf>
    <xf numFmtId="0" fontId="18" fillId="3" borderId="71" xfId="1" applyFont="1" applyFill="1" applyBorder="1" applyAlignment="1" applyProtection="1">
      <alignment horizontal="center" vertical="center" wrapText="1"/>
      <protection hidden="1"/>
    </xf>
    <xf numFmtId="0" fontId="18" fillId="0" borderId="33" xfId="1" quotePrefix="1" applyFont="1" applyBorder="1" applyAlignment="1" applyProtection="1">
      <alignment horizontal="center" vertical="center" wrapText="1"/>
      <protection hidden="1"/>
    </xf>
    <xf numFmtId="170" fontId="18" fillId="0" borderId="33" xfId="1593" applyNumberFormat="1" applyFont="1" applyFill="1" applyBorder="1" applyAlignment="1" applyProtection="1">
      <alignment horizontal="center" vertical="center" wrapText="1"/>
      <protection hidden="1"/>
    </xf>
    <xf numFmtId="0" fontId="18" fillId="0" borderId="70" xfId="1" quotePrefix="1" applyFont="1" applyBorder="1" applyAlignment="1" applyProtection="1">
      <alignment horizontal="center" vertical="center" wrapText="1"/>
      <protection hidden="1"/>
    </xf>
    <xf numFmtId="0" fontId="18" fillId="3" borderId="70" xfId="1" applyFont="1" applyFill="1" applyBorder="1" applyAlignment="1" applyProtection="1">
      <alignment horizontal="center" vertical="center" wrapText="1"/>
      <protection hidden="1"/>
    </xf>
    <xf numFmtId="170" fontId="18" fillId="0" borderId="70" xfId="1593" applyNumberFormat="1" applyFont="1" applyFill="1" applyBorder="1" applyAlignment="1" applyProtection="1">
      <alignment horizontal="center" vertical="center" wrapText="1"/>
      <protection hidden="1"/>
    </xf>
    <xf numFmtId="9" fontId="18" fillId="8" borderId="14" xfId="1594" applyFont="1" applyFill="1" applyBorder="1" applyAlignment="1" applyProtection="1">
      <alignment horizontal="center" vertical="center" wrapText="1"/>
      <protection hidden="1"/>
    </xf>
    <xf numFmtId="168" fontId="18" fillId="0" borderId="70" xfId="1" applyNumberFormat="1" applyFont="1" applyBorder="1" applyAlignment="1" applyProtection="1">
      <alignment horizontal="center" vertical="center" wrapText="1"/>
      <protection hidden="1"/>
    </xf>
    <xf numFmtId="0" fontId="18" fillId="0" borderId="32" xfId="1" quotePrefix="1" applyFont="1" applyBorder="1" applyAlignment="1" applyProtection="1">
      <alignment horizontal="center" vertical="center" wrapText="1"/>
      <protection hidden="1"/>
    </xf>
    <xf numFmtId="170" fontId="18" fillId="0" borderId="32" xfId="1593" applyNumberFormat="1" applyFont="1" applyFill="1" applyBorder="1" applyAlignment="1" applyProtection="1">
      <alignment horizontal="center" vertical="center" wrapText="1"/>
      <protection hidden="1"/>
    </xf>
    <xf numFmtId="0" fontId="18" fillId="0" borderId="14" xfId="1" quotePrefix="1" applyFont="1" applyBorder="1" applyAlignment="1" applyProtection="1">
      <alignment horizontal="left" vertical="center" wrapText="1"/>
      <protection hidden="1"/>
    </xf>
    <xf numFmtId="0" fontId="0" fillId="0" borderId="0" xfId="0" applyFont="1"/>
    <xf numFmtId="0" fontId="74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/>
    <xf numFmtId="0" fontId="18" fillId="0" borderId="34" xfId="1" quotePrefix="1" applyFont="1" applyBorder="1" applyAlignment="1" applyProtection="1">
      <alignment horizontal="left" vertical="center" wrapText="1"/>
      <protection hidden="1"/>
    </xf>
    <xf numFmtId="0" fontId="18" fillId="0" borderId="33" xfId="1" quotePrefix="1" applyFont="1" applyBorder="1" applyAlignment="1" applyProtection="1">
      <alignment horizontal="center" vertical="center" wrapText="1"/>
      <protection hidden="1"/>
    </xf>
    <xf numFmtId="0" fontId="24" fillId="0" borderId="33" xfId="1" applyFont="1" applyBorder="1" applyAlignment="1" applyProtection="1">
      <alignment horizontal="center" vertical="center" wrapText="1"/>
      <protection hidden="1"/>
    </xf>
    <xf numFmtId="9" fontId="23" fillId="8" borderId="84" xfId="1594" applyFont="1" applyFill="1" applyBorder="1" applyAlignment="1" applyProtection="1">
      <alignment horizontal="center" vertical="center" wrapText="1"/>
      <protection hidden="1"/>
    </xf>
    <xf numFmtId="168" fontId="23" fillId="0" borderId="36" xfId="1" applyNumberFormat="1" applyFont="1" applyBorder="1" applyAlignment="1" applyProtection="1">
      <alignment horizontal="center" vertical="center" wrapText="1"/>
      <protection hidden="1"/>
    </xf>
    <xf numFmtId="168" fontId="18" fillId="0" borderId="36" xfId="1" applyNumberFormat="1" applyFont="1" applyBorder="1" applyAlignment="1" applyProtection="1">
      <alignment horizontal="center" vertical="center" wrapText="1"/>
      <protection hidden="1"/>
    </xf>
    <xf numFmtId="0" fontId="17" fillId="0" borderId="0" xfId="6" applyFont="1" applyAlignment="1">
      <alignment horizontal="left"/>
    </xf>
    <xf numFmtId="10" fontId="75" fillId="0" borderId="0" xfId="1594" applyNumberFormat="1" applyFont="1" applyAlignment="1">
      <alignment horizontal="center"/>
    </xf>
    <xf numFmtId="10" fontId="75" fillId="26" borderId="0" xfId="1594" applyNumberFormat="1" applyFont="1" applyFill="1"/>
    <xf numFmtId="10" fontId="72" fillId="26" borderId="0" xfId="1594" applyNumberFormat="1" applyFont="1" applyFill="1" applyAlignment="1">
      <alignment horizontal="center"/>
    </xf>
    <xf numFmtId="0" fontId="21" fillId="0" borderId="0" xfId="0" applyFont="1"/>
    <xf numFmtId="49" fontId="63" fillId="10" borderId="96" xfId="1" applyNumberFormat="1" applyFont="1" applyFill="1" applyBorder="1" applyAlignment="1" applyProtection="1">
      <alignment horizontal="center" vertical="center" wrapText="1"/>
      <protection hidden="1"/>
    </xf>
    <xf numFmtId="0" fontId="21" fillId="3" borderId="0" xfId="0" applyFont="1" applyFill="1" applyAlignment="1">
      <alignment horizontal="right"/>
    </xf>
    <xf numFmtId="0" fontId="21" fillId="3" borderId="0" xfId="0" applyFont="1" applyFill="1" applyAlignment="1">
      <alignment horizontal="center"/>
    </xf>
    <xf numFmtId="0" fontId="3" fillId="3" borderId="0" xfId="0" applyFont="1" applyFill="1" applyAlignment="1" applyProtection="1">
      <alignment horizontal="left"/>
      <protection hidden="1"/>
    </xf>
    <xf numFmtId="49" fontId="3" fillId="3" borderId="0" xfId="0" applyNumberFormat="1" applyFont="1" applyFill="1" applyAlignment="1" applyProtection="1">
      <alignment horizontal="left"/>
      <protection hidden="1"/>
    </xf>
    <xf numFmtId="0" fontId="58" fillId="10" borderId="0" xfId="0" applyFont="1" applyFill="1" applyAlignment="1">
      <alignment horizontal="center"/>
    </xf>
    <xf numFmtId="170" fontId="58" fillId="26" borderId="0" xfId="1593" applyNumberFormat="1" applyFont="1" applyFill="1" applyAlignment="1">
      <alignment horizontal="center"/>
    </xf>
    <xf numFmtId="0" fontId="59" fillId="10" borderId="0" xfId="0" applyFont="1" applyFill="1" applyAlignment="1">
      <alignment horizontal="center"/>
    </xf>
    <xf numFmtId="170" fontId="59" fillId="26" borderId="0" xfId="1593" applyNumberFormat="1" applyFont="1" applyFill="1" applyAlignment="1">
      <alignment horizontal="center"/>
    </xf>
    <xf numFmtId="0" fontId="18" fillId="0" borderId="68" xfId="1" quotePrefix="1" applyFont="1" applyBorder="1" applyAlignment="1" applyProtection="1">
      <alignment horizontal="left" vertical="center" wrapText="1"/>
      <protection hidden="1"/>
    </xf>
    <xf numFmtId="0" fontId="18" fillId="0" borderId="75" xfId="1" quotePrefix="1" applyFont="1" applyBorder="1" applyAlignment="1" applyProtection="1">
      <alignment horizontal="left" vertical="center" wrapText="1"/>
      <protection hidden="1"/>
    </xf>
    <xf numFmtId="0" fontId="25" fillId="10" borderId="70" xfId="1" applyFont="1" applyFill="1" applyBorder="1" applyAlignment="1" applyProtection="1">
      <alignment horizontal="center" vertical="center" wrapText="1"/>
      <protection hidden="1"/>
    </xf>
    <xf numFmtId="0" fontId="25" fillId="10" borderId="76" xfId="1" applyFont="1" applyFill="1" applyBorder="1" applyAlignment="1" applyProtection="1">
      <alignment horizontal="center" vertical="center" wrapText="1"/>
      <protection hidden="1"/>
    </xf>
    <xf numFmtId="0" fontId="18" fillId="0" borderId="77" xfId="1" quotePrefix="1" applyFont="1" applyBorder="1" applyAlignment="1" applyProtection="1">
      <alignment horizontal="left" vertical="center" wrapText="1"/>
      <protection hidden="1"/>
    </xf>
    <xf numFmtId="0" fontId="46" fillId="3" borderId="0" xfId="1592" applyFont="1" applyFill="1" applyBorder="1" applyAlignment="1" applyProtection="1">
      <alignment horizontal="right" vertical="center"/>
      <protection hidden="1"/>
    </xf>
    <xf numFmtId="0" fontId="21" fillId="0" borderId="0" xfId="0" applyFont="1"/>
    <xf numFmtId="0" fontId="26" fillId="10" borderId="20" xfId="1" applyFont="1" applyFill="1" applyBorder="1" applyAlignment="1" applyProtection="1">
      <alignment horizontal="center" vertical="center" wrapText="1"/>
      <protection hidden="1"/>
    </xf>
    <xf numFmtId="0" fontId="26" fillId="10" borderId="12" xfId="1" applyFont="1" applyFill="1" applyBorder="1" applyAlignment="1" applyProtection="1">
      <alignment horizontal="center" vertical="center" wrapText="1"/>
      <protection hidden="1"/>
    </xf>
    <xf numFmtId="0" fontId="16" fillId="10" borderId="20" xfId="1592" applyFill="1" applyBorder="1" applyAlignment="1" applyProtection="1">
      <alignment horizontal="left" vertical="center" wrapText="1"/>
      <protection hidden="1"/>
    </xf>
    <xf numFmtId="0" fontId="16" fillId="10" borderId="12" xfId="1592" applyFill="1" applyBorder="1" applyAlignment="1" applyProtection="1">
      <alignment horizontal="left" vertical="center" wrapText="1"/>
      <protection hidden="1"/>
    </xf>
    <xf numFmtId="0" fontId="23" fillId="3" borderId="21" xfId="1" applyFont="1" applyFill="1" applyBorder="1" applyAlignment="1" applyProtection="1">
      <alignment horizontal="center" vertical="center" wrapText="1"/>
      <protection hidden="1"/>
    </xf>
    <xf numFmtId="0" fontId="23" fillId="3" borderId="30" xfId="1" applyFont="1" applyFill="1" applyBorder="1" applyAlignment="1" applyProtection="1">
      <alignment horizontal="center" vertical="center" wrapText="1"/>
      <protection hidden="1"/>
    </xf>
    <xf numFmtId="0" fontId="23" fillId="3" borderId="31" xfId="1" applyFont="1" applyFill="1" applyBorder="1" applyAlignment="1" applyProtection="1">
      <alignment horizontal="center" vertical="center" wrapText="1"/>
      <protection hidden="1"/>
    </xf>
    <xf numFmtId="0" fontId="18" fillId="0" borderId="34" xfId="1" quotePrefix="1" applyFont="1" applyBorder="1" applyAlignment="1" applyProtection="1">
      <alignment horizontal="left" vertical="center" wrapText="1"/>
      <protection hidden="1"/>
    </xf>
    <xf numFmtId="0" fontId="18" fillId="0" borderId="48" xfId="1" quotePrefix="1" applyFont="1" applyBorder="1" applyAlignment="1" applyProtection="1">
      <alignment horizontal="left" vertical="center" wrapText="1"/>
      <protection hidden="1"/>
    </xf>
    <xf numFmtId="0" fontId="18" fillId="3" borderId="32" xfId="1" applyFont="1" applyFill="1" applyBorder="1" applyAlignment="1" applyProtection="1">
      <alignment horizontal="center" vertical="center" textRotation="90" wrapText="1"/>
      <protection hidden="1"/>
    </xf>
    <xf numFmtId="0" fontId="18" fillId="3" borderId="1" xfId="1" applyFont="1" applyFill="1" applyBorder="1" applyAlignment="1" applyProtection="1">
      <alignment horizontal="center" vertical="center" textRotation="90" wrapText="1"/>
      <protection hidden="1"/>
    </xf>
    <xf numFmtId="0" fontId="18" fillId="0" borderId="16" xfId="1" quotePrefix="1" applyFont="1" applyBorder="1" applyAlignment="1" applyProtection="1">
      <alignment horizontal="left" vertical="center" wrapText="1"/>
      <protection hidden="1"/>
    </xf>
    <xf numFmtId="0" fontId="18" fillId="3" borderId="7" xfId="1" applyFont="1" applyFill="1" applyBorder="1" applyAlignment="1" applyProtection="1">
      <alignment horizontal="center" vertical="center" textRotation="90" wrapText="1"/>
      <protection hidden="1"/>
    </xf>
    <xf numFmtId="0" fontId="18" fillId="3" borderId="5" xfId="1" applyFont="1" applyFill="1" applyBorder="1" applyAlignment="1" applyProtection="1">
      <alignment horizontal="center" vertical="center" textRotation="90" wrapText="1"/>
      <protection hidden="1"/>
    </xf>
    <xf numFmtId="0" fontId="21" fillId="0" borderId="0" xfId="0" applyFont="1" applyAlignment="1">
      <alignment vertical="center"/>
    </xf>
    <xf numFmtId="0" fontId="55" fillId="10" borderId="20" xfId="1" applyFont="1" applyFill="1" applyBorder="1" applyAlignment="1" applyProtection="1">
      <alignment horizontal="center" vertical="center" wrapText="1"/>
      <protection hidden="1"/>
    </xf>
    <xf numFmtId="0" fontId="55" fillId="10" borderId="12" xfId="1" applyFont="1" applyFill="1" applyBorder="1" applyAlignment="1" applyProtection="1">
      <alignment horizontal="center" vertical="center" wrapText="1"/>
      <protection hidden="1"/>
    </xf>
    <xf numFmtId="0" fontId="55" fillId="10" borderId="26" xfId="1" applyFont="1" applyFill="1" applyBorder="1" applyAlignment="1" applyProtection="1">
      <alignment horizontal="center" vertical="center" wrapText="1"/>
      <protection hidden="1"/>
    </xf>
    <xf numFmtId="0" fontId="18" fillId="3" borderId="33" xfId="1" applyFont="1" applyFill="1" applyBorder="1" applyAlignment="1" applyProtection="1">
      <alignment horizontal="center" vertical="center" textRotation="90" wrapText="1"/>
      <protection hidden="1"/>
    </xf>
    <xf numFmtId="0" fontId="26" fillId="0" borderId="20" xfId="1" applyFont="1" applyBorder="1" applyAlignment="1" applyProtection="1">
      <alignment horizontal="center" vertical="center" wrapText="1"/>
      <protection hidden="1"/>
    </xf>
    <xf numFmtId="0" fontId="26" fillId="0" borderId="12" xfId="1" applyFont="1" applyBorder="1" applyAlignment="1" applyProtection="1">
      <alignment horizontal="center" vertical="center" wrapText="1"/>
      <protection hidden="1"/>
    </xf>
    <xf numFmtId="0" fontId="54" fillId="0" borderId="20" xfId="1" applyFont="1" applyBorder="1" applyAlignment="1" applyProtection="1">
      <alignment horizontal="center" vertical="center"/>
      <protection hidden="1"/>
    </xf>
    <xf numFmtId="0" fontId="54" fillId="0" borderId="12" xfId="1" applyFont="1" applyBorder="1" applyAlignment="1" applyProtection="1">
      <alignment horizontal="center" vertical="center"/>
      <protection hidden="1"/>
    </xf>
    <xf numFmtId="0" fontId="18" fillId="0" borderId="7" xfId="1" applyFont="1" applyBorder="1" applyAlignment="1" applyProtection="1">
      <alignment horizontal="center" vertical="center" textRotation="90" wrapText="1"/>
      <protection hidden="1"/>
    </xf>
    <xf numFmtId="0" fontId="18" fillId="0" borderId="1" xfId="1" applyFont="1" applyBorder="1" applyAlignment="1" applyProtection="1">
      <alignment horizontal="center" vertical="center" textRotation="90" wrapText="1"/>
      <protection hidden="1"/>
    </xf>
    <xf numFmtId="0" fontId="18" fillId="0" borderId="5" xfId="1" applyFont="1" applyBorder="1" applyAlignment="1" applyProtection="1">
      <alignment horizontal="center" vertical="center" textRotation="90" wrapText="1"/>
      <protection hidden="1"/>
    </xf>
    <xf numFmtId="0" fontId="16" fillId="0" borderId="12" xfId="1592" applyFill="1" applyBorder="1" applyAlignment="1" applyProtection="1">
      <alignment horizontal="left" vertical="center"/>
      <protection hidden="1"/>
    </xf>
    <xf numFmtId="0" fontId="54" fillId="0" borderId="12" xfId="1" applyFont="1" applyBorder="1" applyAlignment="1" applyProtection="1">
      <alignment horizontal="left" vertical="center"/>
      <protection hidden="1"/>
    </xf>
    <xf numFmtId="0" fontId="18" fillId="0" borderId="77" xfId="1" applyFont="1" applyBorder="1" applyAlignment="1" applyProtection="1">
      <alignment horizontal="center" vertical="center" textRotation="90" wrapText="1"/>
      <protection hidden="1"/>
    </xf>
    <xf numFmtId="0" fontId="18" fillId="0" borderId="68" xfId="1" applyFont="1" applyBorder="1" applyAlignment="1" applyProtection="1">
      <alignment horizontal="center" vertical="center" textRotation="90" wrapText="1"/>
      <protection hidden="1"/>
    </xf>
    <xf numFmtId="0" fontId="18" fillId="0" borderId="75" xfId="1" applyFont="1" applyBorder="1" applyAlignment="1" applyProtection="1">
      <alignment horizontal="center" vertical="center" textRotation="90" wrapText="1"/>
      <protection hidden="1"/>
    </xf>
    <xf numFmtId="0" fontId="26" fillId="0" borderId="23" xfId="1" applyFont="1" applyBorder="1" applyAlignment="1" applyProtection="1">
      <alignment horizontal="center" vertical="center" wrapText="1"/>
      <protection hidden="1"/>
    </xf>
    <xf numFmtId="0" fontId="26" fillId="0" borderId="17" xfId="1" applyFont="1" applyBorder="1" applyAlignment="1" applyProtection="1">
      <alignment horizontal="center" vertical="center" wrapText="1"/>
      <protection hidden="1"/>
    </xf>
    <xf numFmtId="0" fontId="26" fillId="0" borderId="24" xfId="1" applyFont="1" applyBorder="1" applyAlignment="1" applyProtection="1">
      <alignment horizontal="center" vertical="center" wrapText="1"/>
      <protection hidden="1"/>
    </xf>
    <xf numFmtId="0" fontId="23" fillId="10" borderId="15" xfId="1" applyFont="1" applyFill="1" applyBorder="1" applyAlignment="1" applyProtection="1">
      <alignment horizontal="center" vertical="center" wrapText="1"/>
      <protection hidden="1"/>
    </xf>
    <xf numFmtId="0" fontId="23" fillId="10" borderId="19" xfId="1" applyFont="1" applyFill="1" applyBorder="1" applyAlignment="1" applyProtection="1">
      <alignment horizontal="center" vertical="center" wrapText="1"/>
      <protection hidden="1"/>
    </xf>
    <xf numFmtId="0" fontId="26" fillId="0" borderId="15" xfId="1" applyFont="1" applyBorder="1" applyAlignment="1" applyProtection="1">
      <alignment horizontal="center" vertical="center" wrapText="1"/>
      <protection hidden="1"/>
    </xf>
    <xf numFmtId="0" fontId="26" fillId="0" borderId="25" xfId="1" applyFont="1" applyBorder="1" applyAlignment="1" applyProtection="1">
      <alignment horizontal="center" vertical="center" wrapText="1"/>
      <protection hidden="1"/>
    </xf>
    <xf numFmtId="0" fontId="26" fillId="0" borderId="39" xfId="1" applyFont="1" applyBorder="1" applyAlignment="1" applyProtection="1">
      <alignment horizontal="center" vertical="center" wrapText="1"/>
      <protection hidden="1"/>
    </xf>
    <xf numFmtId="0" fontId="23" fillId="5" borderId="20" xfId="1" applyFont="1" applyFill="1" applyBorder="1" applyAlignment="1" applyProtection="1">
      <alignment horizontal="center" vertical="center" wrapText="1"/>
      <protection hidden="1"/>
    </xf>
    <xf numFmtId="0" fontId="23" fillId="5" borderId="12" xfId="1" applyFont="1" applyFill="1" applyBorder="1" applyAlignment="1" applyProtection="1">
      <alignment horizontal="center" vertical="center" wrapText="1"/>
      <protection hidden="1"/>
    </xf>
    <xf numFmtId="0" fontId="23" fillId="5" borderId="26" xfId="1" applyFont="1" applyFill="1" applyBorder="1" applyAlignment="1" applyProtection="1">
      <alignment horizontal="center" vertical="center" wrapText="1"/>
      <protection hidden="1"/>
    </xf>
    <xf numFmtId="0" fontId="23" fillId="0" borderId="20" xfId="1" applyFont="1" applyBorder="1" applyAlignment="1" applyProtection="1">
      <alignment horizontal="center" vertical="center" wrapText="1"/>
      <protection hidden="1"/>
    </xf>
    <xf numFmtId="0" fontId="23" fillId="0" borderId="12" xfId="1" applyFont="1" applyBorder="1" applyAlignment="1" applyProtection="1">
      <alignment horizontal="center" vertical="center" wrapText="1"/>
      <protection hidden="1"/>
    </xf>
    <xf numFmtId="0" fontId="16" fillId="0" borderId="20" xfId="1592" applyFill="1" applyBorder="1" applyAlignment="1" applyProtection="1">
      <alignment horizontal="left" vertical="center" wrapText="1"/>
      <protection hidden="1"/>
    </xf>
    <xf numFmtId="0" fontId="16" fillId="0" borderId="12" xfId="1592" applyFill="1" applyBorder="1" applyAlignment="1" applyProtection="1">
      <alignment horizontal="left" vertical="center" wrapText="1"/>
      <protection hidden="1"/>
    </xf>
    <xf numFmtId="0" fontId="16" fillId="0" borderId="26" xfId="1592" applyFill="1" applyBorder="1" applyAlignment="1" applyProtection="1">
      <alignment horizontal="left" vertical="center" wrapText="1"/>
      <protection hidden="1"/>
    </xf>
    <xf numFmtId="0" fontId="26" fillId="0" borderId="78" xfId="1" applyFont="1" applyBorder="1" applyAlignment="1" applyProtection="1">
      <alignment horizontal="center" vertical="center" wrapText="1"/>
      <protection hidden="1"/>
    </xf>
    <xf numFmtId="0" fontId="26" fillId="0" borderId="79" xfId="1" applyFont="1" applyBorder="1" applyAlignment="1" applyProtection="1">
      <alignment horizontal="center" vertical="center" wrapText="1"/>
      <protection hidden="1"/>
    </xf>
    <xf numFmtId="0" fontId="26" fillId="0" borderId="91" xfId="1" applyFont="1" applyBorder="1" applyAlignment="1" applyProtection="1">
      <alignment horizontal="center" vertical="center" wrapText="1"/>
      <protection hidden="1"/>
    </xf>
    <xf numFmtId="0" fontId="18" fillId="3" borderId="0" xfId="0" applyFont="1" applyFill="1" applyAlignment="1">
      <alignment horizontal="center"/>
    </xf>
    <xf numFmtId="0" fontId="21" fillId="3" borderId="0" xfId="0" applyFont="1" applyFill="1" applyAlignment="1">
      <alignment horizontal="right"/>
    </xf>
    <xf numFmtId="0" fontId="18" fillId="3" borderId="52" xfId="0" applyFont="1" applyFill="1" applyBorder="1" applyAlignment="1">
      <alignment horizontal="center"/>
    </xf>
    <xf numFmtId="0" fontId="18" fillId="3" borderId="50" xfId="0" applyFont="1" applyFill="1" applyBorder="1" applyAlignment="1">
      <alignment horizontal="center"/>
    </xf>
    <xf numFmtId="0" fontId="56" fillId="0" borderId="0" xfId="1592" applyFont="1" applyFill="1" applyBorder="1" applyAlignment="1" applyProtection="1">
      <alignment horizontal="right" vertical="center"/>
      <protection hidden="1"/>
    </xf>
    <xf numFmtId="0" fontId="46" fillId="0" borderId="0" xfId="1592" applyFont="1" applyFill="1" applyBorder="1" applyAlignment="1" applyProtection="1">
      <alignment horizontal="right" vertical="center"/>
      <protection hidden="1"/>
    </xf>
    <xf numFmtId="0" fontId="21" fillId="3" borderId="0" xfId="0" applyFont="1" applyFill="1" applyAlignment="1">
      <alignment horizontal="center"/>
    </xf>
    <xf numFmtId="0" fontId="18" fillId="3" borderId="16" xfId="1" applyFont="1" applyFill="1" applyBorder="1" applyAlignment="1" applyProtection="1">
      <alignment horizontal="center" vertical="center" textRotation="90" wrapText="1"/>
      <protection hidden="1"/>
    </xf>
    <xf numFmtId="0" fontId="18" fillId="3" borderId="34" xfId="1" applyFont="1" applyFill="1" applyBorder="1" applyAlignment="1" applyProtection="1">
      <alignment horizontal="center" vertical="center" textRotation="90" wrapText="1"/>
      <protection hidden="1"/>
    </xf>
    <xf numFmtId="0" fontId="18" fillId="3" borderId="48" xfId="1" applyFont="1" applyFill="1" applyBorder="1" applyAlignment="1" applyProtection="1">
      <alignment horizontal="center" vertical="center" textRotation="90" wrapText="1"/>
      <protection hidden="1"/>
    </xf>
    <xf numFmtId="0" fontId="18" fillId="10" borderId="14" xfId="1" applyFont="1" applyFill="1" applyBorder="1" applyAlignment="1" applyProtection="1">
      <alignment horizontal="center" vertical="center" wrapText="1"/>
      <protection hidden="1"/>
    </xf>
    <xf numFmtId="0" fontId="26" fillId="3" borderId="30" xfId="1" applyFont="1" applyFill="1" applyBorder="1" applyAlignment="1" applyProtection="1">
      <alignment horizontal="center" vertical="center" wrapText="1"/>
      <protection hidden="1"/>
    </xf>
    <xf numFmtId="0" fontId="26" fillId="3" borderId="31" xfId="1" applyFont="1" applyFill="1" applyBorder="1" applyAlignment="1" applyProtection="1">
      <alignment horizontal="center" vertical="center" wrapText="1"/>
      <protection hidden="1"/>
    </xf>
    <xf numFmtId="0" fontId="26" fillId="0" borderId="40" xfId="1" applyFont="1" applyBorder="1" applyAlignment="1" applyProtection="1">
      <alignment horizontal="center" vertical="center" wrapText="1"/>
      <protection hidden="1"/>
    </xf>
    <xf numFmtId="0" fontId="26" fillId="3" borderId="21" xfId="1" applyFont="1" applyFill="1" applyBorder="1" applyAlignment="1" applyProtection="1">
      <alignment horizontal="center" vertical="center" wrapText="1"/>
      <protection hidden="1"/>
    </xf>
    <xf numFmtId="0" fontId="21" fillId="3" borderId="0" xfId="0" applyFont="1" applyFill="1" applyAlignment="1">
      <alignment horizontal="left" vertical="center" wrapText="1"/>
    </xf>
    <xf numFmtId="0" fontId="18" fillId="0" borderId="108" xfId="1" applyFont="1" applyBorder="1" applyAlignment="1" applyProtection="1">
      <alignment horizontal="center" vertical="center" textRotation="90" wrapText="1"/>
      <protection hidden="1"/>
    </xf>
    <xf numFmtId="0" fontId="25" fillId="10" borderId="12" xfId="1" applyFont="1" applyFill="1" applyBorder="1" applyAlignment="1" applyProtection="1">
      <alignment horizontal="center" vertical="center" wrapText="1"/>
      <protection hidden="1"/>
    </xf>
    <xf numFmtId="0" fontId="25" fillId="10" borderId="26" xfId="1" applyFont="1" applyFill="1" applyBorder="1" applyAlignment="1" applyProtection="1">
      <alignment horizontal="center" vertical="center" wrapText="1"/>
      <protection hidden="1"/>
    </xf>
    <xf numFmtId="0" fontId="18" fillId="0" borderId="49" xfId="1" applyFont="1" applyBorder="1" applyAlignment="1" applyProtection="1">
      <alignment horizontal="center" vertical="center" textRotation="90" wrapText="1"/>
      <protection hidden="1"/>
    </xf>
    <xf numFmtId="0" fontId="18" fillId="0" borderId="50" xfId="1" applyFont="1" applyBorder="1" applyAlignment="1" applyProtection="1">
      <alignment horizontal="center" vertical="center" textRotation="90" wrapText="1"/>
      <protection hidden="1"/>
    </xf>
    <xf numFmtId="0" fontId="26" fillId="0" borderId="0" xfId="1" applyFont="1" applyAlignment="1" applyProtection="1">
      <alignment horizontal="center" vertical="center" wrapText="1"/>
      <protection hidden="1"/>
    </xf>
    <xf numFmtId="0" fontId="18" fillId="0" borderId="19" xfId="1" applyFont="1" applyBorder="1" applyAlignment="1" applyProtection="1">
      <alignment horizontal="center" vertical="center" wrapText="1"/>
      <protection hidden="1"/>
    </xf>
    <xf numFmtId="0" fontId="18" fillId="0" borderId="107" xfId="1" applyFont="1" applyBorder="1" applyAlignment="1" applyProtection="1">
      <alignment horizontal="center" vertical="center" wrapText="1"/>
      <protection hidden="1"/>
    </xf>
    <xf numFmtId="0" fontId="18" fillId="0" borderId="53" xfId="1" applyFont="1" applyBorder="1" applyAlignment="1" applyProtection="1">
      <alignment horizontal="center" vertical="center" wrapText="1"/>
      <protection hidden="1"/>
    </xf>
    <xf numFmtId="0" fontId="26" fillId="3" borderId="20" xfId="1" applyFont="1" applyFill="1" applyBorder="1" applyAlignment="1" applyProtection="1">
      <alignment horizontal="center" vertical="center" wrapText="1"/>
      <protection hidden="1"/>
    </xf>
    <xf numFmtId="0" fontId="26" fillId="3" borderId="12" xfId="1" applyFont="1" applyFill="1" applyBorder="1" applyAlignment="1" applyProtection="1">
      <alignment horizontal="center" vertical="center" wrapText="1"/>
      <protection hidden="1"/>
    </xf>
    <xf numFmtId="0" fontId="26" fillId="3" borderId="15" xfId="1" applyFont="1" applyFill="1" applyBorder="1" applyAlignment="1" applyProtection="1">
      <alignment horizontal="center" vertical="center" wrapText="1"/>
      <protection hidden="1"/>
    </xf>
    <xf numFmtId="0" fontId="26" fillId="3" borderId="18" xfId="1" applyFont="1" applyFill="1" applyBorder="1" applyAlignment="1" applyProtection="1">
      <alignment horizontal="center" vertical="center" wrapText="1"/>
      <protection hidden="1"/>
    </xf>
    <xf numFmtId="0" fontId="18" fillId="0" borderId="16" xfId="1" applyFont="1" applyBorder="1" applyAlignment="1" applyProtection="1">
      <alignment horizontal="center" vertical="center" wrapText="1"/>
      <protection hidden="1"/>
    </xf>
    <xf numFmtId="0" fontId="18" fillId="0" borderId="34" xfId="1" applyFont="1" applyBorder="1" applyAlignment="1" applyProtection="1">
      <alignment horizontal="center" vertical="center" wrapText="1"/>
      <protection hidden="1"/>
    </xf>
    <xf numFmtId="0" fontId="18" fillId="0" borderId="48" xfId="1" applyFont="1" applyBorder="1" applyAlignment="1" applyProtection="1">
      <alignment horizontal="center" vertical="center" wrapText="1"/>
      <protection hidden="1"/>
    </xf>
    <xf numFmtId="0" fontId="16" fillId="3" borderId="12" xfId="1592" applyFill="1" applyBorder="1" applyAlignment="1" applyProtection="1">
      <alignment horizontal="left" vertical="center" wrapText="1"/>
      <protection hidden="1"/>
    </xf>
    <xf numFmtId="0" fontId="26" fillId="3" borderId="12" xfId="1" applyFont="1" applyFill="1" applyBorder="1" applyAlignment="1" applyProtection="1">
      <alignment horizontal="left" vertical="center" wrapText="1"/>
      <protection hidden="1"/>
    </xf>
    <xf numFmtId="0" fontId="26" fillId="0" borderId="21" xfId="1" applyFont="1" applyBorder="1" applyAlignment="1" applyProtection="1">
      <alignment horizontal="center" vertical="center" wrapText="1"/>
      <protection hidden="1"/>
    </xf>
    <xf numFmtId="0" fontId="26" fillId="0" borderId="30" xfId="1" applyFont="1" applyBorder="1" applyAlignment="1" applyProtection="1">
      <alignment horizontal="center" vertical="center" wrapText="1"/>
      <protection hidden="1"/>
    </xf>
    <xf numFmtId="0" fontId="26" fillId="0" borderId="31" xfId="1" applyFont="1" applyBorder="1" applyAlignment="1" applyProtection="1">
      <alignment horizontal="center" vertical="center" wrapText="1"/>
      <protection hidden="1"/>
    </xf>
    <xf numFmtId="0" fontId="16" fillId="0" borderId="20" xfId="1592" applyBorder="1" applyAlignment="1">
      <alignment horizontal="left" vertical="center"/>
    </xf>
    <xf numFmtId="0" fontId="16" fillId="0" borderId="12" xfId="1592" applyBorder="1" applyAlignment="1">
      <alignment horizontal="left" vertical="center"/>
    </xf>
    <xf numFmtId="3" fontId="18" fillId="0" borderId="32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33" xfId="1593" applyNumberFormat="1" applyFont="1" applyFill="1" applyBorder="1" applyAlignment="1" applyProtection="1">
      <alignment horizontal="center" vertical="center" wrapText="1"/>
      <protection hidden="1"/>
    </xf>
    <xf numFmtId="0" fontId="18" fillId="0" borderId="32" xfId="1" quotePrefix="1" applyFont="1" applyBorder="1" applyAlignment="1" applyProtection="1">
      <alignment horizontal="center" vertical="center" wrapText="1"/>
      <protection hidden="1"/>
    </xf>
    <xf numFmtId="0" fontId="18" fillId="0" borderId="33" xfId="1" quotePrefix="1" applyFont="1" applyBorder="1" applyAlignment="1" applyProtection="1">
      <alignment horizontal="center" vertical="center" wrapText="1"/>
      <protection hidden="1"/>
    </xf>
    <xf numFmtId="0" fontId="18" fillId="0" borderId="18" xfId="1" quotePrefix="1" applyFont="1" applyBorder="1" applyAlignment="1" applyProtection="1">
      <alignment horizontal="left" vertical="center" wrapText="1"/>
      <protection hidden="1"/>
    </xf>
    <xf numFmtId="0" fontId="18" fillId="0" borderId="0" xfId="1" quotePrefix="1" applyFont="1" applyAlignment="1" applyProtection="1">
      <alignment horizontal="left" vertical="center" wrapText="1"/>
      <protection hidden="1"/>
    </xf>
    <xf numFmtId="0" fontId="18" fillId="0" borderId="40" xfId="1" quotePrefix="1" applyFont="1" applyBorder="1" applyAlignment="1" applyProtection="1">
      <alignment horizontal="left" vertical="center" wrapText="1"/>
      <protection hidden="1"/>
    </xf>
    <xf numFmtId="0" fontId="18" fillId="0" borderId="33" xfId="1" applyFont="1" applyBorder="1" applyAlignment="1" applyProtection="1">
      <alignment horizontal="center" vertical="center" textRotation="90" wrapText="1"/>
      <protection hidden="1"/>
    </xf>
    <xf numFmtId="0" fontId="18" fillId="0" borderId="34" xfId="1" applyFont="1" applyBorder="1" applyAlignment="1" applyProtection="1">
      <alignment horizontal="center" vertical="center" textRotation="90" wrapText="1"/>
      <protection hidden="1"/>
    </xf>
    <xf numFmtId="0" fontId="18" fillId="0" borderId="48" xfId="1" applyFont="1" applyBorder="1" applyAlignment="1" applyProtection="1">
      <alignment horizontal="center" vertical="center" textRotation="90" wrapText="1"/>
      <protection hidden="1"/>
    </xf>
    <xf numFmtId="0" fontId="18" fillId="0" borderId="71" xfId="1" applyFont="1" applyBorder="1" applyAlignment="1" applyProtection="1">
      <alignment horizontal="center" vertical="center" textRotation="90" wrapText="1"/>
      <protection hidden="1"/>
    </xf>
    <xf numFmtId="0" fontId="18" fillId="0" borderId="72" xfId="1" applyFont="1" applyBorder="1" applyAlignment="1" applyProtection="1">
      <alignment horizontal="center" vertical="center" textRotation="90" wrapText="1"/>
      <protection hidden="1"/>
    </xf>
    <xf numFmtId="0" fontId="18" fillId="0" borderId="37" xfId="1" applyFont="1" applyBorder="1" applyAlignment="1" applyProtection="1">
      <alignment horizontal="center" vertical="center" textRotation="90" wrapText="1"/>
      <protection hidden="1"/>
    </xf>
    <xf numFmtId="0" fontId="25" fillId="0" borderId="16" xfId="1" applyFont="1" applyBorder="1" applyAlignment="1" applyProtection="1">
      <alignment horizontal="center" vertical="center" textRotation="90" wrapText="1"/>
      <protection hidden="1"/>
    </xf>
    <xf numFmtId="0" fontId="25" fillId="0" borderId="32" xfId="1" applyFont="1" applyBorder="1" applyAlignment="1" applyProtection="1">
      <alignment horizontal="center" vertical="center" textRotation="90" wrapText="1"/>
      <protection hidden="1"/>
    </xf>
    <xf numFmtId="0" fontId="18" fillId="0" borderId="41" xfId="1" quotePrefix="1" applyFont="1" applyBorder="1" applyAlignment="1" applyProtection="1">
      <alignment horizontal="left" vertical="center" wrapText="1"/>
      <protection hidden="1"/>
    </xf>
    <xf numFmtId="0" fontId="18" fillId="0" borderId="71" xfId="1" quotePrefix="1" applyFont="1" applyBorder="1" applyAlignment="1" applyProtection="1">
      <alignment horizontal="left" vertical="center" wrapText="1"/>
      <protection hidden="1"/>
    </xf>
    <xf numFmtId="0" fontId="18" fillId="0" borderId="72" xfId="1" quotePrefix="1" applyFont="1" applyBorder="1" applyAlignment="1" applyProtection="1">
      <alignment horizontal="left" vertical="center" wrapText="1"/>
      <protection hidden="1"/>
    </xf>
    <xf numFmtId="0" fontId="18" fillId="0" borderId="32" xfId="1" applyFont="1" applyBorder="1" applyAlignment="1" applyProtection="1">
      <alignment horizontal="center" vertical="center" textRotation="90" wrapText="1"/>
      <protection hidden="1"/>
    </xf>
    <xf numFmtId="0" fontId="26" fillId="0" borderId="12" xfId="1" applyFont="1" applyBorder="1" applyAlignment="1" applyProtection="1">
      <alignment horizontal="left" vertical="center" wrapText="1"/>
      <protection hidden="1"/>
    </xf>
    <xf numFmtId="0" fontId="18" fillId="0" borderId="29" xfId="1" applyFont="1" applyBorder="1" applyAlignment="1" applyProtection="1">
      <alignment horizontal="center" vertical="center" wrapText="1"/>
      <protection hidden="1"/>
    </xf>
    <xf numFmtId="0" fontId="18" fillId="0" borderId="10" xfId="1" applyFont="1" applyBorder="1" applyAlignment="1" applyProtection="1">
      <alignment horizontal="center" vertical="center" wrapText="1"/>
      <protection hidden="1"/>
    </xf>
    <xf numFmtId="0" fontId="18" fillId="0" borderId="16" xfId="1" quotePrefix="1" applyFont="1" applyBorder="1" applyAlignment="1" applyProtection="1">
      <alignment horizontal="left" wrapText="1"/>
      <protection hidden="1"/>
    </xf>
    <xf numFmtId="0" fontId="18" fillId="0" borderId="48" xfId="1" quotePrefix="1" applyFont="1" applyBorder="1" applyAlignment="1" applyProtection="1">
      <alignment horizontal="left" wrapText="1"/>
      <protection hidden="1"/>
    </xf>
    <xf numFmtId="2" fontId="18" fillId="0" borderId="16" xfId="0" applyNumberFormat="1" applyFont="1" applyBorder="1" applyAlignment="1">
      <alignment horizontal="left" vertical="center" wrapText="1"/>
    </xf>
    <xf numFmtId="2" fontId="18" fillId="0" borderId="48" xfId="0" applyNumberFormat="1" applyFont="1" applyBorder="1" applyAlignment="1">
      <alignment horizontal="left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18" fillId="0" borderId="16" xfId="1" applyFont="1" applyBorder="1" applyAlignment="1" applyProtection="1">
      <alignment horizontal="left" vertical="center" wrapText="1"/>
      <protection hidden="1"/>
    </xf>
    <xf numFmtId="0" fontId="18" fillId="0" borderId="34" xfId="1" applyFont="1" applyBorder="1" applyAlignment="1" applyProtection="1">
      <alignment horizontal="left" vertical="center" wrapText="1"/>
      <protection hidden="1"/>
    </xf>
    <xf numFmtId="0" fontId="18" fillId="0" borderId="48" xfId="1" applyFont="1" applyBorder="1" applyAlignment="1" applyProtection="1">
      <alignment horizontal="left" vertical="center" wrapText="1"/>
      <protection hidden="1"/>
    </xf>
    <xf numFmtId="0" fontId="18" fillId="0" borderId="27" xfId="1" applyFont="1" applyBorder="1" applyAlignment="1" applyProtection="1">
      <alignment horizontal="center" vertical="center" wrapText="1"/>
      <protection hidden="1"/>
    </xf>
    <xf numFmtId="0" fontId="18" fillId="0" borderId="22" xfId="1" applyFont="1" applyBorder="1" applyAlignment="1" applyProtection="1">
      <alignment horizontal="center" vertical="center" wrapText="1"/>
      <protection hidden="1"/>
    </xf>
    <xf numFmtId="3" fontId="18" fillId="0" borderId="40" xfId="1" applyNumberFormat="1" applyFont="1" applyBorder="1" applyAlignment="1" applyProtection="1">
      <alignment horizontal="center" vertical="center" wrapText="1"/>
      <protection hidden="1"/>
    </xf>
    <xf numFmtId="168" fontId="18" fillId="0" borderId="109" xfId="1" applyNumberFormat="1" applyFont="1" applyBorder="1" applyAlignment="1" applyProtection="1">
      <alignment horizontal="center" vertical="center" wrapText="1"/>
      <protection hidden="1"/>
    </xf>
    <xf numFmtId="168" fontId="18" fillId="0" borderId="110" xfId="1" applyNumberFormat="1" applyFont="1" applyBorder="1" applyAlignment="1" applyProtection="1">
      <alignment horizontal="center" vertical="center" wrapText="1"/>
      <protection hidden="1"/>
    </xf>
    <xf numFmtId="168" fontId="23" fillId="0" borderId="110" xfId="1" applyNumberFormat="1" applyFont="1" applyBorder="1" applyAlignment="1" applyProtection="1">
      <alignment horizontal="center" vertical="center" wrapText="1"/>
      <protection hidden="1"/>
    </xf>
    <xf numFmtId="168" fontId="18" fillId="0" borderId="111" xfId="1" applyNumberFormat="1" applyFont="1" applyBorder="1" applyAlignment="1" applyProtection="1">
      <alignment horizontal="center" vertical="center" wrapText="1"/>
      <protection hidden="1"/>
    </xf>
    <xf numFmtId="168" fontId="18" fillId="0" borderId="112" xfId="1" applyNumberFormat="1" applyFont="1" applyBorder="1" applyAlignment="1" applyProtection="1">
      <alignment horizontal="center" vertical="center" wrapText="1"/>
      <protection hidden="1"/>
    </xf>
    <xf numFmtId="168" fontId="18" fillId="0" borderId="113" xfId="1" applyNumberFormat="1" applyFont="1" applyBorder="1" applyAlignment="1" applyProtection="1">
      <alignment horizontal="center" vertical="center" wrapText="1"/>
      <protection hidden="1"/>
    </xf>
    <xf numFmtId="168" fontId="18" fillId="0" borderId="49" xfId="1" applyNumberFormat="1" applyFont="1" applyBorder="1" applyAlignment="1" applyProtection="1">
      <alignment horizontal="center" vertical="center" wrapText="1"/>
      <protection hidden="1"/>
    </xf>
    <xf numFmtId="168" fontId="18" fillId="0" borderId="52" xfId="1" applyNumberFormat="1" applyFont="1" applyBorder="1" applyAlignment="1" applyProtection="1">
      <alignment horizontal="center" vertical="center" wrapText="1"/>
      <protection hidden="1"/>
    </xf>
    <xf numFmtId="168" fontId="23" fillId="0" borderId="52" xfId="1" applyNumberFormat="1" applyFont="1" applyBorder="1" applyAlignment="1" applyProtection="1">
      <alignment horizontal="center" vertical="center" wrapText="1"/>
      <protection hidden="1"/>
    </xf>
    <xf numFmtId="168" fontId="18" fillId="0" borderId="40" xfId="1" applyNumberFormat="1" applyFont="1" applyBorder="1" applyAlignment="1" applyProtection="1">
      <alignment horizontal="center" vertical="center" wrapText="1"/>
      <protection hidden="1"/>
    </xf>
    <xf numFmtId="168" fontId="23" fillId="0" borderId="50" xfId="1" applyNumberFormat="1" applyFont="1" applyBorder="1" applyAlignment="1" applyProtection="1">
      <alignment horizontal="center" vertical="center" wrapText="1"/>
      <protection hidden="1"/>
    </xf>
    <xf numFmtId="168" fontId="18" fillId="0" borderId="51" xfId="1" applyNumberFormat="1" applyFont="1" applyBorder="1" applyAlignment="1" applyProtection="1">
      <alignment horizontal="center" vertical="center" wrapText="1"/>
      <protection hidden="1"/>
    </xf>
    <xf numFmtId="168" fontId="18" fillId="0" borderId="9" xfId="1" applyNumberFormat="1" applyFont="1" applyBorder="1" applyAlignment="1" applyProtection="1">
      <alignment horizontal="center" vertical="center" wrapText="1"/>
      <protection hidden="1"/>
    </xf>
    <xf numFmtId="168" fontId="18" fillId="0" borderId="93" xfId="1" applyNumberFormat="1" applyFont="1" applyBorder="1" applyAlignment="1" applyProtection="1">
      <alignment horizontal="center" vertical="center" wrapText="1"/>
      <protection hidden="1"/>
    </xf>
    <xf numFmtId="168" fontId="23" fillId="0" borderId="3" xfId="1" applyNumberFormat="1" applyFont="1" applyBorder="1" applyAlignment="1" applyProtection="1">
      <alignment horizontal="center" vertical="center" wrapText="1"/>
      <protection hidden="1"/>
    </xf>
    <xf numFmtId="168" fontId="23" fillId="0" borderId="86" xfId="1" applyNumberFormat="1" applyFont="1" applyBorder="1" applyAlignment="1" applyProtection="1">
      <alignment horizontal="center" vertical="center" wrapText="1"/>
      <protection hidden="1"/>
    </xf>
    <xf numFmtId="168" fontId="18" fillId="0" borderId="6" xfId="1" applyNumberFormat="1" applyFont="1" applyBorder="1" applyAlignment="1" applyProtection="1">
      <alignment horizontal="center" vertical="center" wrapText="1"/>
      <protection hidden="1"/>
    </xf>
    <xf numFmtId="168" fontId="18" fillId="0" borderId="50" xfId="1" applyNumberFormat="1" applyFont="1" applyBorder="1" applyAlignment="1" applyProtection="1">
      <alignment horizontal="center" vertical="center" wrapText="1"/>
      <protection hidden="1"/>
    </xf>
    <xf numFmtId="3" fontId="18" fillId="0" borderId="71" xfId="1" applyNumberFormat="1" applyFont="1" applyBorder="1" applyAlignment="1" applyProtection="1">
      <alignment horizontal="center" vertical="center" wrapText="1"/>
      <protection hidden="1"/>
    </xf>
  </cellXfs>
  <cellStyles count="7207">
    <cellStyle name="20% - Акцент1 2" xfId="2963"/>
    <cellStyle name="20% - Акцент1 3" xfId="2964"/>
    <cellStyle name="20% - Акцент2 2" xfId="2965"/>
    <cellStyle name="20% - Акцент2 3" xfId="2966"/>
    <cellStyle name="20% - Акцент3 2" xfId="2967"/>
    <cellStyle name="20% - Акцент3 3" xfId="2968"/>
    <cellStyle name="20% - Акцент4 2" xfId="2969"/>
    <cellStyle name="20% - Акцент4 3" xfId="2970"/>
    <cellStyle name="20% - Акцент5 2" xfId="2971"/>
    <cellStyle name="20% - Акцент5 3" xfId="2972"/>
    <cellStyle name="20% - Акцент6 2" xfId="2973"/>
    <cellStyle name="20% - Акцент6 3" xfId="2974"/>
    <cellStyle name="40% - Акцент1 2" xfId="2975"/>
    <cellStyle name="40% - Акцент1 3" xfId="2976"/>
    <cellStyle name="40% - Акцент2 2" xfId="2977"/>
    <cellStyle name="40% - Акцент2 3" xfId="2978"/>
    <cellStyle name="40% - Акцент3 2" xfId="2979"/>
    <cellStyle name="40% - Акцент3 3" xfId="2980"/>
    <cellStyle name="40% - Акцент4 2" xfId="2981"/>
    <cellStyle name="40% - Акцент4 3" xfId="2982"/>
    <cellStyle name="40% - Акцент5 2" xfId="2983"/>
    <cellStyle name="40% - Акцент5 3" xfId="2984"/>
    <cellStyle name="40% - Акцент6 2" xfId="2985"/>
    <cellStyle name="40% - Акцент6 3" xfId="2986"/>
    <cellStyle name="Excel Built-in Normal" xfId="1679"/>
    <cellStyle name="Hyperlink 2" xfId="2987"/>
    <cellStyle name="Normal 2" xfId="2988"/>
    <cellStyle name="Normal 3" xfId="2989"/>
    <cellStyle name="Normal 4" xfId="2990"/>
    <cellStyle name="Normal 5" xfId="2991"/>
    <cellStyle name="Normal_Book2" xfId="2992"/>
    <cellStyle name="Percent 2" xfId="2993"/>
    <cellStyle name="Percent 3" xfId="2994"/>
    <cellStyle name="Гиперссылка" xfId="1592" builtinId="8"/>
    <cellStyle name="Гиперссылка 2" xfId="3"/>
    <cellStyle name="Гиперссылка 3" xfId="4"/>
    <cellStyle name="Гиперссылка 3 2" xfId="258"/>
    <cellStyle name="Гиперссылка 4" xfId="2995"/>
    <cellStyle name="Денежный 2" xfId="5"/>
    <cellStyle name="Денежный 2 2" xfId="270"/>
    <cellStyle name="Денежный 3" xfId="2996"/>
    <cellStyle name="Обычный" xfId="0" builtinId="0"/>
    <cellStyle name="Обычный 10" xfId="6"/>
    <cellStyle name="Обычный 10 2" xfId="7"/>
    <cellStyle name="Обычный 10 2 10" xfId="2997"/>
    <cellStyle name="Обычный 10 2 10 2" xfId="2998"/>
    <cellStyle name="Обычный 10 2 10 2 2" xfId="2999"/>
    <cellStyle name="Обычный 10 2 11" xfId="3000"/>
    <cellStyle name="Обычный 10 2 11 2" xfId="3001"/>
    <cellStyle name="Обычный 10 2 12" xfId="3002"/>
    <cellStyle name="Обычный 10 2 12 2" xfId="3003"/>
    <cellStyle name="Обычный 10 2 12 3" xfId="3004"/>
    <cellStyle name="Обычный 10 2 13" xfId="3005"/>
    <cellStyle name="Обычный 10 2 14" xfId="3006"/>
    <cellStyle name="Обычный 10 2 15" xfId="3007"/>
    <cellStyle name="Обычный 10 2 16" xfId="2067"/>
    <cellStyle name="Обычный 10 2 2" xfId="271"/>
    <cellStyle name="Обычный 10 2 2 2" xfId="548"/>
    <cellStyle name="Обычный 10 2 2 2 2" xfId="663"/>
    <cellStyle name="Обычный 10 2 2 2 2 2" xfId="6547"/>
    <cellStyle name="Обычный 10 2 2 2 3" xfId="2457"/>
    <cellStyle name="Обычный 10 2 2 3" xfId="664"/>
    <cellStyle name="Обычный 10 2 2 3 2" xfId="1703"/>
    <cellStyle name="Обычный 10 2 2 3 2 2" xfId="6548"/>
    <cellStyle name="Обычный 10 2 2 3 3" xfId="2654"/>
    <cellStyle name="Обычный 10 2 2 4" xfId="665"/>
    <cellStyle name="Обычный 10 2 2 4 2" xfId="6546"/>
    <cellStyle name="Обычный 10 2 2 5" xfId="2068"/>
    <cellStyle name="Обычный 10 2 3" xfId="388"/>
    <cellStyle name="Обычный 10 2 3 2" xfId="666"/>
    <cellStyle name="Обычный 10 2 3 2 2" xfId="3009"/>
    <cellStyle name="Обычный 10 2 3 2 3" xfId="3008"/>
    <cellStyle name="Обычный 10 2 3 3" xfId="3010"/>
    <cellStyle name="Обычный 10 2 3 4" xfId="2352"/>
    <cellStyle name="Обычный 10 2 4" xfId="667"/>
    <cellStyle name="Обычный 10 2 4 2" xfId="1704"/>
    <cellStyle name="Обычный 10 2 4 2 2" xfId="3011"/>
    <cellStyle name="Обычный 10 2 4 3" xfId="2655"/>
    <cellStyle name="Обычный 10 2 5" xfId="668"/>
    <cellStyle name="Обычный 10 2 5 2" xfId="3013"/>
    <cellStyle name="Обычный 10 2 5 3" xfId="3012"/>
    <cellStyle name="Обычный 10 2 6" xfId="3014"/>
    <cellStyle name="Обычный 10 2 6 2" xfId="3015"/>
    <cellStyle name="Обычный 10 2 7" xfId="3016"/>
    <cellStyle name="Обычный 10 2 7 2" xfId="3017"/>
    <cellStyle name="Обычный 10 2 7 2 2" xfId="3018"/>
    <cellStyle name="Обычный 10 2 7 3" xfId="3019"/>
    <cellStyle name="Обычный 10 2 8" xfId="3020"/>
    <cellStyle name="Обычный 10 2 8 2" xfId="3021"/>
    <cellStyle name="Обычный 10 2 9" xfId="3022"/>
    <cellStyle name="Обычный 10 2 9 2" xfId="3023"/>
    <cellStyle name="Обычный 10 3" xfId="8"/>
    <cellStyle name="Обычный 10 3 2" xfId="1702"/>
    <cellStyle name="Обычный 10 3 3" xfId="3024"/>
    <cellStyle name="Обычный 10 4" xfId="3025"/>
    <cellStyle name="Обычный 10 4 2" xfId="3026"/>
    <cellStyle name="Обычный 10 5" xfId="3027"/>
    <cellStyle name="Обычный 10 6" xfId="3028"/>
    <cellStyle name="Обычный 10 7" xfId="3029"/>
    <cellStyle name="Обычный 11" xfId="9"/>
    <cellStyle name="Обычный 11 2" xfId="10"/>
    <cellStyle name="Обычный 11 2 2" xfId="669"/>
    <cellStyle name="Обычный 11 2 2 2" xfId="1706"/>
    <cellStyle name="Обычный 11 2 2 3" xfId="1705"/>
    <cellStyle name="Обычный 11 2 3" xfId="670"/>
    <cellStyle name="Обычный 11 3" xfId="3030"/>
    <cellStyle name="Обычный 11 4" xfId="3031"/>
    <cellStyle name="Обычный 12" xfId="11"/>
    <cellStyle name="Обычный 12 2" xfId="12"/>
    <cellStyle name="Обычный 12 2 2" xfId="3032"/>
    <cellStyle name="Обычный 12 2 3" xfId="3033"/>
    <cellStyle name="Обычный 12 2 4" xfId="3034"/>
    <cellStyle name="Обычный 12 2 5" xfId="3035"/>
    <cellStyle name="Обычный 12 3" xfId="3036"/>
    <cellStyle name="Обычный 12 4" xfId="3037"/>
    <cellStyle name="Обычный 13" xfId="13"/>
    <cellStyle name="Обычный 13 2" xfId="3038"/>
    <cellStyle name="Обычный 13 3" xfId="3039"/>
    <cellStyle name="Обычный 13 3 2" xfId="3040"/>
    <cellStyle name="Обычный 13 4" xfId="3041"/>
    <cellStyle name="Обычный 13 4 2" xfId="3042"/>
    <cellStyle name="Обычный 13 5" xfId="3043"/>
    <cellStyle name="Обычный 13 5 2" xfId="3044"/>
    <cellStyle name="Обычный 13 6" xfId="3045"/>
    <cellStyle name="Обычный 13 6 2" xfId="3046"/>
    <cellStyle name="Обычный 13 7" xfId="3047"/>
    <cellStyle name="Обычный 14" xfId="14"/>
    <cellStyle name="Обычный 14 2" xfId="15"/>
    <cellStyle name="Обычный 14 2 2" xfId="390"/>
    <cellStyle name="Обычный 14 2 2 2" xfId="671"/>
    <cellStyle name="Обычный 14 2 2 2 2" xfId="6550"/>
    <cellStyle name="Обычный 14 2 2 3" xfId="2458"/>
    <cellStyle name="Обычный 14 2 3" xfId="672"/>
    <cellStyle name="Обычный 14 2 3 2" xfId="1707"/>
    <cellStyle name="Обычный 14 2 3 2 2" xfId="6551"/>
    <cellStyle name="Обычный 14 2 3 3" xfId="2656"/>
    <cellStyle name="Обычный 14 2 4" xfId="673"/>
    <cellStyle name="Обычный 14 2 4 2" xfId="3048"/>
    <cellStyle name="Обычный 14 2 5" xfId="3049"/>
    <cellStyle name="Обычный 14 2 6" xfId="2070"/>
    <cellStyle name="Обычный 14 3" xfId="389"/>
    <cellStyle name="Обычный 14 3 2" xfId="674"/>
    <cellStyle name="Обычный 14 3 2 2" xfId="6552"/>
    <cellStyle name="Обычный 14 3 3" xfId="2353"/>
    <cellStyle name="Обычный 14 4" xfId="675"/>
    <cellStyle name="Обычный 14 4 2" xfId="1708"/>
    <cellStyle name="Обычный 14 4 2 2" xfId="6553"/>
    <cellStyle name="Обычный 14 4 3" xfId="2657"/>
    <cellStyle name="Обычный 14 5" xfId="676"/>
    <cellStyle name="Обычный 14 5 2" xfId="6549"/>
    <cellStyle name="Обычный 14 6" xfId="2069"/>
    <cellStyle name="Обычный 15" xfId="16"/>
    <cellStyle name="Обычный 15 2" xfId="17"/>
    <cellStyle name="Обычный 15 3" xfId="18"/>
    <cellStyle name="Обычный 15 3 2" xfId="272"/>
    <cellStyle name="Обычный 15 3 2 2" xfId="549"/>
    <cellStyle name="Обычный 15 3 2 2 2" xfId="677"/>
    <cellStyle name="Обычный 15 3 2 2 2 2" xfId="6557"/>
    <cellStyle name="Обычный 15 3 2 2 3" xfId="2460"/>
    <cellStyle name="Обычный 15 3 2 3" xfId="678"/>
    <cellStyle name="Обычный 15 3 2 3 2" xfId="1709"/>
    <cellStyle name="Обычный 15 3 2 3 2 2" xfId="6558"/>
    <cellStyle name="Обычный 15 3 2 3 3" xfId="2658"/>
    <cellStyle name="Обычный 15 3 2 4" xfId="679"/>
    <cellStyle name="Обычный 15 3 2 4 2" xfId="6556"/>
    <cellStyle name="Обычный 15 3 2 5" xfId="2073"/>
    <cellStyle name="Обычный 15 3 3" xfId="392"/>
    <cellStyle name="Обычный 15 3 3 2" xfId="680"/>
    <cellStyle name="Обычный 15 3 3 2 2" xfId="6559"/>
    <cellStyle name="Обычный 15 3 3 3" xfId="2459"/>
    <cellStyle name="Обычный 15 3 4" xfId="681"/>
    <cellStyle name="Обычный 15 3 4 2" xfId="1710"/>
    <cellStyle name="Обычный 15 3 4 2 2" xfId="6560"/>
    <cellStyle name="Обычный 15 3 4 3" xfId="2659"/>
    <cellStyle name="Обычный 15 3 5" xfId="682"/>
    <cellStyle name="Обычный 15 3 5 2" xfId="6555"/>
    <cellStyle name="Обычный 15 3 6" xfId="2072"/>
    <cellStyle name="Обычный 15 4" xfId="391"/>
    <cellStyle name="Обычный 15 4 2" xfId="683"/>
    <cellStyle name="Обычный 15 4 2 2" xfId="6561"/>
    <cellStyle name="Обычный 15 4 3" xfId="2354"/>
    <cellStyle name="Обычный 15 5" xfId="684"/>
    <cellStyle name="Обычный 15 5 2" xfId="1711"/>
    <cellStyle name="Обычный 15 5 2 2" xfId="6562"/>
    <cellStyle name="Обычный 15 5 3" xfId="2660"/>
    <cellStyle name="Обычный 15 6" xfId="685"/>
    <cellStyle name="Обычный 15 6 2" xfId="6554"/>
    <cellStyle name="Обычный 15 7" xfId="2071"/>
    <cellStyle name="Обычный 16" xfId="19"/>
    <cellStyle name="Обычный 16 2" xfId="20"/>
    <cellStyle name="Обычный 16 2 2" xfId="273"/>
    <cellStyle name="Обычный 16 2 2 2" xfId="376"/>
    <cellStyle name="Обычный 16 2 2 2 2" xfId="651"/>
    <cellStyle name="Обычный 16 2 2 2 2 2" xfId="686"/>
    <cellStyle name="Обычный 16 2 2 2 2 2 2" xfId="6567"/>
    <cellStyle name="Обычный 16 2 2 2 2 3" xfId="2463"/>
    <cellStyle name="Обычный 16 2 2 2 3" xfId="687"/>
    <cellStyle name="Обычный 16 2 2 2 3 2" xfId="1712"/>
    <cellStyle name="Обычный 16 2 2 2 3 2 2" xfId="6568"/>
    <cellStyle name="Обычный 16 2 2 2 3 3" xfId="2661"/>
    <cellStyle name="Обычный 16 2 2 2 4" xfId="688"/>
    <cellStyle name="Обычный 16 2 2 2 4 2" xfId="6566"/>
    <cellStyle name="Обычный 16 2 2 2 5" xfId="2077"/>
    <cellStyle name="Обычный 16 2 2 3" xfId="550"/>
    <cellStyle name="Обычный 16 2 2 3 2" xfId="689"/>
    <cellStyle name="Обычный 16 2 2 3 2 2" xfId="6569"/>
    <cellStyle name="Обычный 16 2 2 3 3" xfId="2462"/>
    <cellStyle name="Обычный 16 2 2 4" xfId="690"/>
    <cellStyle name="Обычный 16 2 2 4 2" xfId="1713"/>
    <cellStyle name="Обычный 16 2 2 4 2 2" xfId="6570"/>
    <cellStyle name="Обычный 16 2 2 4 3" xfId="2662"/>
    <cellStyle name="Обычный 16 2 2 5" xfId="691"/>
    <cellStyle name="Обычный 16 2 2 5 2" xfId="6565"/>
    <cellStyle name="Обычный 16 2 2 6" xfId="2076"/>
    <cellStyle name="Обычный 16 2 3" xfId="394"/>
    <cellStyle name="Обычный 16 2 3 2" xfId="692"/>
    <cellStyle name="Обычный 16 2 3 2 2" xfId="6571"/>
    <cellStyle name="Обычный 16 2 3 3" xfId="2461"/>
    <cellStyle name="Обычный 16 2 4" xfId="693"/>
    <cellStyle name="Обычный 16 2 4 2" xfId="1714"/>
    <cellStyle name="Обычный 16 2 4 2 2" xfId="6572"/>
    <cellStyle name="Обычный 16 2 4 3" xfId="2663"/>
    <cellStyle name="Обычный 16 2 5" xfId="694"/>
    <cellStyle name="Обычный 16 2 5 2" xfId="6564"/>
    <cellStyle name="Обычный 16 2 6" xfId="2075"/>
    <cellStyle name="Обычный 16 3" xfId="21"/>
    <cellStyle name="Обычный 16 3 2" xfId="377"/>
    <cellStyle name="Обычный 16 3 2 2" xfId="652"/>
    <cellStyle name="Обычный 16 3 2 2 2" xfId="695"/>
    <cellStyle name="Обычный 16 3 2 2 2 2" xfId="6575"/>
    <cellStyle name="Обычный 16 3 2 2 3" xfId="2465"/>
    <cellStyle name="Обычный 16 3 2 3" xfId="696"/>
    <cellStyle name="Обычный 16 3 2 3 2" xfId="1715"/>
    <cellStyle name="Обычный 16 3 2 3 2 2" xfId="6576"/>
    <cellStyle name="Обычный 16 3 2 3 3" xfId="2664"/>
    <cellStyle name="Обычный 16 3 2 4" xfId="697"/>
    <cellStyle name="Обычный 16 3 2 4 2" xfId="6574"/>
    <cellStyle name="Обычный 16 3 2 5" xfId="2078"/>
    <cellStyle name="Обычный 16 3 3" xfId="395"/>
    <cellStyle name="Обычный 16 3 3 2" xfId="698"/>
    <cellStyle name="Обычный 16 3 3 2 2" xfId="6577"/>
    <cellStyle name="Обычный 16 3 3 3" xfId="2464"/>
    <cellStyle name="Обычный 16 3 4" xfId="699"/>
    <cellStyle name="Обычный 16 3 4 2" xfId="1716"/>
    <cellStyle name="Обычный 16 3 4 2 2" xfId="6578"/>
    <cellStyle name="Обычный 16 3 4 3" xfId="2665"/>
    <cellStyle name="Обычный 16 3 5" xfId="700"/>
    <cellStyle name="Обычный 16 3 5 2" xfId="6573"/>
    <cellStyle name="Обычный 16 3 6" xfId="1682"/>
    <cellStyle name="Обычный 16 4" xfId="22"/>
    <cellStyle name="Обычный 16 4 2" xfId="396"/>
    <cellStyle name="Обычный 16 4 2 2" xfId="701"/>
    <cellStyle name="Обычный 16 4 2 2 2" xfId="6580"/>
    <cellStyle name="Обычный 16 4 2 3" xfId="2466"/>
    <cellStyle name="Обычный 16 4 3" xfId="702"/>
    <cellStyle name="Обычный 16 4 3 2" xfId="1717"/>
    <cellStyle name="Обычный 16 4 3 2 2" xfId="6581"/>
    <cellStyle name="Обычный 16 4 3 3" xfId="2666"/>
    <cellStyle name="Обычный 16 4 4" xfId="703"/>
    <cellStyle name="Обычный 16 4 4 2" xfId="6579"/>
    <cellStyle name="Обычный 16 4 5" xfId="2079"/>
    <cellStyle name="Обычный 16 5" xfId="274"/>
    <cellStyle name="Обычный 16 5 2" xfId="275"/>
    <cellStyle name="Обычный 16 5 2 2" xfId="552"/>
    <cellStyle name="Обычный 16 5 2 2 2" xfId="704"/>
    <cellStyle name="Обычный 16 5 2 2 2 2" xfId="705"/>
    <cellStyle name="Обычный 16 5 2 2 2 2 2" xfId="706"/>
    <cellStyle name="Обычный 16 5 2 2 2 2 2 2" xfId="1718"/>
    <cellStyle name="Обычный 16 5 2 2 2 2 2 2 2" xfId="6587"/>
    <cellStyle name="Обычный 16 5 2 2 2 2 2 3" xfId="2667"/>
    <cellStyle name="Обычный 16 5 2 2 2 2 3" xfId="707"/>
    <cellStyle name="Обычный 16 5 2 2 2 2 3 2" xfId="708"/>
    <cellStyle name="Обычный 16 5 2 2 2 2 3 2 2" xfId="1720"/>
    <cellStyle name="Обычный 16 5 2 2 2 2 3 2 2 2" xfId="6589"/>
    <cellStyle name="Обычный 16 5 2 2 2 2 3 2 3" xfId="2669"/>
    <cellStyle name="Обычный 16 5 2 2 2 2 3 3" xfId="1719"/>
    <cellStyle name="Обычный 16 5 2 2 2 2 3 3 2" xfId="6588"/>
    <cellStyle name="Обычный 16 5 2 2 2 2 3 4" xfId="2668"/>
    <cellStyle name="Обычный 16 5 2 2 2 2 4" xfId="709"/>
    <cellStyle name="Обычный 16 5 2 2 2 2 4 2" xfId="6586"/>
    <cellStyle name="Обычный 16 5 2 2 2 2 5" xfId="2084"/>
    <cellStyle name="Обычный 16 5 2 2 2 3" xfId="710"/>
    <cellStyle name="Обычный 16 5 2 2 2 3 2" xfId="1721"/>
    <cellStyle name="Обычный 16 5 2 2 2 3 2 2" xfId="6590"/>
    <cellStyle name="Обычный 16 5 2 2 2 3 3" xfId="2670"/>
    <cellStyle name="Обычный 16 5 2 2 2 4" xfId="711"/>
    <cellStyle name="Обычный 16 5 2 2 2 4 2" xfId="6585"/>
    <cellStyle name="Обычный 16 5 2 2 2 5" xfId="2083"/>
    <cellStyle name="Обычный 16 5 2 2 3" xfId="712"/>
    <cellStyle name="Обычный 16 5 2 2 3 2" xfId="713"/>
    <cellStyle name="Обычный 16 5 2 2 3 2 2" xfId="1722"/>
    <cellStyle name="Обычный 16 5 2 2 3 2 2 2" xfId="6592"/>
    <cellStyle name="Обычный 16 5 2 2 3 2 3" xfId="2671"/>
    <cellStyle name="Обычный 16 5 2 2 3 3" xfId="714"/>
    <cellStyle name="Обычный 16 5 2 2 3 3 2" xfId="6591"/>
    <cellStyle name="Обычный 16 5 2 2 3 4" xfId="2085"/>
    <cellStyle name="Обычный 16 5 2 2 4" xfId="715"/>
    <cellStyle name="Обычный 16 5 2 2 4 2" xfId="1723"/>
    <cellStyle name="Обычный 16 5 2 2 4 2 2" xfId="6593"/>
    <cellStyle name="Обычный 16 5 2 2 4 3" xfId="2672"/>
    <cellStyle name="Обычный 16 5 2 2 5" xfId="716"/>
    <cellStyle name="Обычный 16 5 2 2 5 2" xfId="6584"/>
    <cellStyle name="Обычный 16 5 2 2 6" xfId="2082"/>
    <cellStyle name="Обычный 16 5 2 3" xfId="717"/>
    <cellStyle name="Обычный 16 5 2 3 2" xfId="718"/>
    <cellStyle name="Обычный 16 5 2 3 2 2" xfId="6594"/>
    <cellStyle name="Обычный 16 5 2 3 3" xfId="2468"/>
    <cellStyle name="Обычный 16 5 2 4" xfId="719"/>
    <cellStyle name="Обычный 16 5 2 4 2" xfId="1724"/>
    <cellStyle name="Обычный 16 5 2 4 2 2" xfId="6595"/>
    <cellStyle name="Обычный 16 5 2 4 3" xfId="2673"/>
    <cellStyle name="Обычный 16 5 2 5" xfId="720"/>
    <cellStyle name="Обычный 16 5 2 5 2" xfId="6583"/>
    <cellStyle name="Обычный 16 5 2 6" xfId="2081"/>
    <cellStyle name="Обычный 16 5 3" xfId="551"/>
    <cellStyle name="Обычный 16 5 3 2" xfId="721"/>
    <cellStyle name="Обычный 16 5 3 2 2" xfId="6596"/>
    <cellStyle name="Обычный 16 5 3 3" xfId="2467"/>
    <cellStyle name="Обычный 16 5 4" xfId="722"/>
    <cellStyle name="Обычный 16 5 4 2" xfId="1725"/>
    <cellStyle name="Обычный 16 5 4 2 2" xfId="6597"/>
    <cellStyle name="Обычный 16 5 4 3" xfId="2674"/>
    <cellStyle name="Обычный 16 5 5" xfId="723"/>
    <cellStyle name="Обычный 16 5 5 2" xfId="6582"/>
    <cellStyle name="Обычный 16 5 6" xfId="2080"/>
    <cellStyle name="Обычный 16 6" xfId="393"/>
    <cellStyle name="Обычный 16 6 2" xfId="724"/>
    <cellStyle name="Обычный 16 6 2 2" xfId="6598"/>
    <cellStyle name="Обычный 16 6 3" xfId="2355"/>
    <cellStyle name="Обычный 16 7" xfId="725"/>
    <cellStyle name="Обычный 16 7 2" xfId="1726"/>
    <cellStyle name="Обычный 16 7 2 2" xfId="6599"/>
    <cellStyle name="Обычный 16 7 3" xfId="2675"/>
    <cellStyle name="Обычный 16 8" xfId="726"/>
    <cellStyle name="Обычный 16 8 2" xfId="6563"/>
    <cellStyle name="Обычный 16 9" xfId="2074"/>
    <cellStyle name="Обычный 17" xfId="23"/>
    <cellStyle name="Обычный 17 2" xfId="276"/>
    <cellStyle name="Обычный 17 2 2" xfId="553"/>
    <cellStyle name="Обычный 17 2 2 2" xfId="727"/>
    <cellStyle name="Обычный 17 2 2 2 2" xfId="6601"/>
    <cellStyle name="Обычный 17 2 2 3" xfId="2469"/>
    <cellStyle name="Обычный 17 2 3" xfId="728"/>
    <cellStyle name="Обычный 17 2 3 2" xfId="1727"/>
    <cellStyle name="Обычный 17 2 3 2 2" xfId="6602"/>
    <cellStyle name="Обычный 17 2 3 3" xfId="2676"/>
    <cellStyle name="Обычный 17 2 4" xfId="729"/>
    <cellStyle name="Обычный 17 2 4 2" xfId="6600"/>
    <cellStyle name="Обычный 17 2 5" xfId="2087"/>
    <cellStyle name="Обычный 17 3" xfId="397"/>
    <cellStyle name="Обычный 17 3 2" xfId="730"/>
    <cellStyle name="Обычный 17 3 2 2" xfId="3050"/>
    <cellStyle name="Обычный 17 3 3" xfId="2356"/>
    <cellStyle name="Обычный 17 4" xfId="731"/>
    <cellStyle name="Обычный 17 4 2" xfId="1728"/>
    <cellStyle name="Обычный 17 4 2 2" xfId="3051"/>
    <cellStyle name="Обычный 17 4 3" xfId="2677"/>
    <cellStyle name="Обычный 17 5" xfId="732"/>
    <cellStyle name="Обычный 17 5 2" xfId="3053"/>
    <cellStyle name="Обычный 17 5 3" xfId="3054"/>
    <cellStyle name="Обычный 17 5 4" xfId="3052"/>
    <cellStyle name="Обычный 17 6" xfId="3055"/>
    <cellStyle name="Обычный 17 6 2" xfId="3056"/>
    <cellStyle name="Обычный 17 7" xfId="3057"/>
    <cellStyle name="Обычный 17 8" xfId="2086"/>
    <cellStyle name="Обычный 18" xfId="261"/>
    <cellStyle name="Обычный 18 2" xfId="277"/>
    <cellStyle name="Обычный 18 2 2" xfId="278"/>
    <cellStyle name="Обычный 18 2 2 2" xfId="733"/>
    <cellStyle name="Обычный 18 2 2 2 2" xfId="1700"/>
    <cellStyle name="Обычный 18 2 2 3" xfId="1729"/>
    <cellStyle name="Обычный 18 2 2 3 2" xfId="2678"/>
    <cellStyle name="Обычный 18 2 3" xfId="554"/>
    <cellStyle name="Обычный 18 2 3 2" xfId="734"/>
    <cellStyle name="Обычный 18 2 3 2 2" xfId="735"/>
    <cellStyle name="Обычный 18 2 3 2 2 2" xfId="736"/>
    <cellStyle name="Обычный 18 2 3 2 2 2 2" xfId="737"/>
    <cellStyle name="Обычный 18 2 3 2 2 2 2 2" xfId="1731"/>
    <cellStyle name="Обычный 18 2 3 2 2 2 2 2 2" xfId="6609"/>
    <cellStyle name="Обычный 18 2 3 2 2 2 2 3" xfId="2680"/>
    <cellStyle name="Обычный 18 2 3 2 2 2 3" xfId="1605"/>
    <cellStyle name="Обычный 18 2 3 2 2 2 3 2" xfId="6608"/>
    <cellStyle name="Обычный 18 2 3 2 2 2 4" xfId="1611"/>
    <cellStyle name="Обычный 18 2 3 2 2 2 4 2" xfId="1685"/>
    <cellStyle name="Обычный 18 2 3 2 2 2 4 5" xfId="1691"/>
    <cellStyle name="Обычный 18 2 3 2 2 2 5" xfId="1623"/>
    <cellStyle name="Обычный 18 2 3 2 2 2 5 2" xfId="1624"/>
    <cellStyle name="Обычный 18 2 3 2 2 2 5 2 2" xfId="1625"/>
    <cellStyle name="Обычный 18 2 3 2 2 2 5 2 2 2" xfId="1626"/>
    <cellStyle name="Обычный 18 2 3 2 2 2 5 2 2 2 3 2 2 2 8" xfId="1692"/>
    <cellStyle name="Обычный 18 2 3 2 2 2 6" xfId="1627"/>
    <cellStyle name="Обычный 18 2 3 2 2 3" xfId="738"/>
    <cellStyle name="Обычный 18 2 3 2 2 3 2" xfId="1732"/>
    <cellStyle name="Обычный 18 2 3 2 2 3 2 2" xfId="6610"/>
    <cellStyle name="Обычный 18 2 3 2 2 3 3" xfId="2681"/>
    <cellStyle name="Обычный 18 2 3 2 2 4" xfId="1730"/>
    <cellStyle name="Обычный 18 2 3 2 2 4 2" xfId="6607"/>
    <cellStyle name="Обычный 18 2 3 2 2 5" xfId="2679"/>
    <cellStyle name="Обычный 18 2 3 2 3" xfId="739"/>
    <cellStyle name="Обычный 18 2 3 2 3 2" xfId="1733"/>
    <cellStyle name="Обычный 18 2 3 2 3 2 2" xfId="6611"/>
    <cellStyle name="Обычный 18 2 3 2 3 3" xfId="2682"/>
    <cellStyle name="Обычный 18 2 3 2 4" xfId="740"/>
    <cellStyle name="Обычный 18 2 3 2 4 2" xfId="6606"/>
    <cellStyle name="Обычный 18 2 3 2 5" xfId="2091"/>
    <cellStyle name="Обычный 18 2 3 3" xfId="741"/>
    <cellStyle name="Обычный 18 2 3 3 2" xfId="1734"/>
    <cellStyle name="Обычный 18 2 3 3 2 2" xfId="6612"/>
    <cellStyle name="Обычный 18 2 3 3 3" xfId="2683"/>
    <cellStyle name="Обычный 18 2 3 4" xfId="742"/>
    <cellStyle name="Обычный 18 2 3 4 2" xfId="6605"/>
    <cellStyle name="Обычный 18 2 3 5" xfId="2090"/>
    <cellStyle name="Обычный 18 2 4" xfId="743"/>
    <cellStyle name="Обычный 18 2 4 2" xfId="744"/>
    <cellStyle name="Обычный 18 2 4 2 2" xfId="6613"/>
    <cellStyle name="Обычный 18 2 4 3" xfId="2471"/>
    <cellStyle name="Обычный 18 2 5" xfId="745"/>
    <cellStyle name="Обычный 18 2 5 2" xfId="1735"/>
    <cellStyle name="Обычный 18 2 5 2 2" xfId="6614"/>
    <cellStyle name="Обычный 18 2 5 3" xfId="2684"/>
    <cellStyle name="Обычный 18 2 6" xfId="746"/>
    <cellStyle name="Обычный 18 2 6 2" xfId="6604"/>
    <cellStyle name="Обычный 18 2 7" xfId="2089"/>
    <cellStyle name="Обычный 18 3" xfId="279"/>
    <cellStyle name="Обычный 18 3 2" xfId="555"/>
    <cellStyle name="Обычный 18 3 2 2" xfId="747"/>
    <cellStyle name="Обычный 18 3 2 2 2" xfId="6616"/>
    <cellStyle name="Обычный 18 3 2 3" xfId="2472"/>
    <cellStyle name="Обычный 18 3 3" xfId="748"/>
    <cellStyle name="Обычный 18 3 3 2" xfId="1736"/>
    <cellStyle name="Обычный 18 3 3 2 2" xfId="6617"/>
    <cellStyle name="Обычный 18 3 3 3" xfId="2685"/>
    <cellStyle name="Обычный 18 3 4" xfId="749"/>
    <cellStyle name="Обычный 18 3 4 2" xfId="6615"/>
    <cellStyle name="Обычный 18 3 5" xfId="2092"/>
    <cellStyle name="Обычный 18 4" xfId="280"/>
    <cellStyle name="Обычный 18 4 2" xfId="556"/>
    <cellStyle name="Обычный 18 4 2 2" xfId="750"/>
    <cellStyle name="Обычный 18 4 2 2 2" xfId="751"/>
    <cellStyle name="Обычный 18 4 2 2 2 2" xfId="1737"/>
    <cellStyle name="Обычный 18 4 2 2 2 2 2" xfId="6621"/>
    <cellStyle name="Обычный 18 4 2 2 2 3" xfId="2686"/>
    <cellStyle name="Обычный 18 4 2 2 3" xfId="752"/>
    <cellStyle name="Обычный 18 4 2 2 3 2" xfId="1738"/>
    <cellStyle name="Обычный 18 4 2 2 3 2 2" xfId="6622"/>
    <cellStyle name="Обычный 18 4 2 2 3 3" xfId="2687"/>
    <cellStyle name="Обычный 18 4 2 2 4" xfId="753"/>
    <cellStyle name="Обычный 18 4 2 2 4 2" xfId="6620"/>
    <cellStyle name="Обычный 18 4 2 2 5" xfId="2095"/>
    <cellStyle name="Обычный 18 4 2 3" xfId="754"/>
    <cellStyle name="Обычный 18 4 2 3 2" xfId="1739"/>
    <cellStyle name="Обычный 18 4 2 3 2 2" xfId="6623"/>
    <cellStyle name="Обычный 18 4 2 3 3" xfId="2688"/>
    <cellStyle name="Обычный 18 4 2 4" xfId="755"/>
    <cellStyle name="Обычный 18 4 2 4 2" xfId="6619"/>
    <cellStyle name="Обычный 18 4 2 5" xfId="2094"/>
    <cellStyle name="Обычный 18 4 3" xfId="756"/>
    <cellStyle name="Обычный 18 4 3 2" xfId="757"/>
    <cellStyle name="Обычный 18 4 3 2 2" xfId="6624"/>
    <cellStyle name="Обычный 18 4 3 3" xfId="2473"/>
    <cellStyle name="Обычный 18 4 4" xfId="758"/>
    <cellStyle name="Обычный 18 4 4 2" xfId="1740"/>
    <cellStyle name="Обычный 18 4 4 2 2" xfId="6625"/>
    <cellStyle name="Обычный 18 4 4 3" xfId="2689"/>
    <cellStyle name="Обычный 18 4 5" xfId="759"/>
    <cellStyle name="Обычный 18 4 5 2" xfId="6618"/>
    <cellStyle name="Обычный 18 4 6" xfId="2093"/>
    <cellStyle name="Обычный 18 5" xfId="541"/>
    <cellStyle name="Обычный 18 5 2" xfId="760"/>
    <cellStyle name="Обычный 18 5 2 2" xfId="6626"/>
    <cellStyle name="Обычный 18 5 3" xfId="2470"/>
    <cellStyle name="Обычный 18 6" xfId="761"/>
    <cellStyle name="Обычный 18 6 2" xfId="1741"/>
    <cellStyle name="Обычный 18 6 2 2" xfId="6627"/>
    <cellStyle name="Обычный 18 6 3" xfId="2690"/>
    <cellStyle name="Обычный 18 7" xfId="762"/>
    <cellStyle name="Обычный 18 7 2" xfId="6603"/>
    <cellStyle name="Обычный 18 8" xfId="2088"/>
    <cellStyle name="Обычный 19" xfId="2"/>
    <cellStyle name="Обычный 19 2" xfId="1690"/>
    <cellStyle name="Обычный 19 2 2" xfId="6539"/>
    <cellStyle name="Обычный 19 3" xfId="1742"/>
    <cellStyle name="Обычный 19 4" xfId="1694"/>
    <cellStyle name="Обычный 2" xfId="1"/>
    <cellStyle name="Обычный 2 10" xfId="25"/>
    <cellStyle name="Обычный 2 10 10" xfId="3058"/>
    <cellStyle name="Обычный 2 10 10 2" xfId="3059"/>
    <cellStyle name="Обычный 2 10 10 2 2" xfId="3060"/>
    <cellStyle name="Обычный 2 10 10 2 2 2" xfId="3061"/>
    <cellStyle name="Обычный 2 10 10 2 2 3" xfId="3062"/>
    <cellStyle name="Обычный 2 10 10 2 2 3 2" xfId="3063"/>
    <cellStyle name="Обычный 2 10 10 2 2 4" xfId="3064"/>
    <cellStyle name="Обычный 2 10 10 2 3" xfId="3065"/>
    <cellStyle name="Обычный 2 10 10 2 4" xfId="3066"/>
    <cellStyle name="Обычный 2 10 10 2 4 2" xfId="3067"/>
    <cellStyle name="Обычный 2 10 10 2 5" xfId="3068"/>
    <cellStyle name="Обычный 2 10 10 3" xfId="3069"/>
    <cellStyle name="Обычный 2 10 10 3 2" xfId="3070"/>
    <cellStyle name="Обычный 2 10 10 4" xfId="3071"/>
    <cellStyle name="Обычный 2 10 10 4 2" xfId="3072"/>
    <cellStyle name="Обычный 2 10 10 5" xfId="3073"/>
    <cellStyle name="Обычный 2 10 10 5 2" xfId="3074"/>
    <cellStyle name="Обычный 2 10 10 5 2 2" xfId="3075"/>
    <cellStyle name="Обычный 2 10 10 6" xfId="3076"/>
    <cellStyle name="Обычный 2 10 11" xfId="3077"/>
    <cellStyle name="Обычный 2 10 11 2" xfId="3078"/>
    <cellStyle name="Обычный 2 10 11 2 2" xfId="3079"/>
    <cellStyle name="Обычный 2 10 11 2 2 2" xfId="3080"/>
    <cellStyle name="Обычный 2 10 11 2 3" xfId="3081"/>
    <cellStyle name="Обычный 2 10 11 3" xfId="3082"/>
    <cellStyle name="Обычный 2 10 11 3 2" xfId="3083"/>
    <cellStyle name="Обычный 2 10 11 3 2 2" xfId="3084"/>
    <cellStyle name="Обычный 2 10 11 3 2 2 2" xfId="3085"/>
    <cellStyle name="Обычный 2 10 11 3 2 3" xfId="3086"/>
    <cellStyle name="Обычный 2 10 11 3 2 4" xfId="3087"/>
    <cellStyle name="Обычный 2 10 11 3 3" xfId="3088"/>
    <cellStyle name="Обычный 2 10 11 4" xfId="3089"/>
    <cellStyle name="Обычный 2 10 11 4 2" xfId="3090"/>
    <cellStyle name="Обычный 2 10 11 5" xfId="3091"/>
    <cellStyle name="Обычный 2 10 11 5 2" xfId="3092"/>
    <cellStyle name="Обычный 2 10 11 6" xfId="3093"/>
    <cellStyle name="Обычный 2 10 11 6 2" xfId="3094"/>
    <cellStyle name="Обычный 2 10 11 7" xfId="3095"/>
    <cellStyle name="Обычный 2 10 12" xfId="3096"/>
    <cellStyle name="Обычный 2 10 12 2" xfId="3097"/>
    <cellStyle name="Обычный 2 10 12 2 2" xfId="3098"/>
    <cellStyle name="Обычный 2 10 12 3" xfId="3099"/>
    <cellStyle name="Обычный 2 10 12 3 2" xfId="3100"/>
    <cellStyle name="Обычный 2 10 12 4" xfId="3101"/>
    <cellStyle name="Обычный 2 10 12 4 2" xfId="3102"/>
    <cellStyle name="Обычный 2 10 12 4 3" xfId="3103"/>
    <cellStyle name="Обычный 2 10 12 4 3 2" xfId="3104"/>
    <cellStyle name="Обычный 2 10 12 5" xfId="3105"/>
    <cellStyle name="Обычный 2 10 12 5 2" xfId="3106"/>
    <cellStyle name="Обычный 2 10 12 6" xfId="3107"/>
    <cellStyle name="Обычный 2 10 12 6 2" xfId="3108"/>
    <cellStyle name="Обычный 2 10 12 7" xfId="3109"/>
    <cellStyle name="Обычный 2 10 13" xfId="3110"/>
    <cellStyle name="Обычный 2 10 13 2" xfId="3111"/>
    <cellStyle name="Обычный 2 10 13 2 2" xfId="3112"/>
    <cellStyle name="Обычный 2 10 13 3" xfId="3113"/>
    <cellStyle name="Обычный 2 10 14" xfId="3114"/>
    <cellStyle name="Обычный 2 10 14 2" xfId="3115"/>
    <cellStyle name="Обычный 2 10 14 2 2" xfId="3116"/>
    <cellStyle name="Обычный 2 10 14 3" xfId="3117"/>
    <cellStyle name="Обычный 2 10 14 3 2" xfId="3118"/>
    <cellStyle name="Обычный 2 10 14 4" xfId="3119"/>
    <cellStyle name="Обычный 2 10 14 4 2" xfId="3120"/>
    <cellStyle name="Обычный 2 10 14 5" xfId="3121"/>
    <cellStyle name="Обычный 2 10 15" xfId="3122"/>
    <cellStyle name="Обычный 2 10 15 2" xfId="3123"/>
    <cellStyle name="Обычный 2 10 15 2 2" xfId="3124"/>
    <cellStyle name="Обычный 2 10 15 2 2 2" xfId="3125"/>
    <cellStyle name="Обычный 2 10 15 2 2 3" xfId="3126"/>
    <cellStyle name="Обычный 2 10 15 2 3" xfId="3127"/>
    <cellStyle name="Обычный 2 10 15 3" xfId="3128"/>
    <cellStyle name="Обычный 2 10 16" xfId="3129"/>
    <cellStyle name="Обычный 2 10 16 2" xfId="3130"/>
    <cellStyle name="Обычный 2 10 16 2 2" xfId="3131"/>
    <cellStyle name="Обычный 2 10 16 3" xfId="3132"/>
    <cellStyle name="Обычный 2 10 17" xfId="3133"/>
    <cellStyle name="Обычный 2 10 17 2" xfId="3134"/>
    <cellStyle name="Обычный 2 10 17 2 2" xfId="3135"/>
    <cellStyle name="Обычный 2 10 17 2 2 2" xfId="3136"/>
    <cellStyle name="Обычный 2 10 17 2 2 3" xfId="3137"/>
    <cellStyle name="Обычный 2 10 17 2 2 4" xfId="3138"/>
    <cellStyle name="Обычный 2 10 17 2 3" xfId="3139"/>
    <cellStyle name="Обычный 2 10 17 3" xfId="3140"/>
    <cellStyle name="Обычный 2 10 18" xfId="3141"/>
    <cellStyle name="Обычный 2 10 18 2" xfId="3142"/>
    <cellStyle name="Обычный 2 10 19" xfId="3143"/>
    <cellStyle name="Обычный 2 10 19 2" xfId="3144"/>
    <cellStyle name="Обычный 2 10 2" xfId="26"/>
    <cellStyle name="Обычный 2 10 2 2" xfId="27"/>
    <cellStyle name="Обычный 2 10 2 2 10" xfId="3145"/>
    <cellStyle name="Обычный 2 10 2 2 10 2" xfId="3146"/>
    <cellStyle name="Обычный 2 10 2 2 11" xfId="3147"/>
    <cellStyle name="Обычный 2 10 2 2 11 2" xfId="3148"/>
    <cellStyle name="Обычный 2 10 2 2 11 2 2" xfId="3149"/>
    <cellStyle name="Обычный 2 10 2 2 11 2 2 2" xfId="3150"/>
    <cellStyle name="Обычный 2 10 2 2 11 2 2 3" xfId="3151"/>
    <cellStyle name="Обычный 2 10 2 2 11 2 3" xfId="3152"/>
    <cellStyle name="Обычный 2 10 2 2 11 3" xfId="3153"/>
    <cellStyle name="Обычный 2 10 2 2 11 3 2" xfId="3154"/>
    <cellStyle name="Обычный 2 10 2 2 11 4" xfId="3155"/>
    <cellStyle name="Обычный 2 10 2 2 11 4 2" xfId="3156"/>
    <cellStyle name="Обычный 2 10 2 2 11 4 3" xfId="3157"/>
    <cellStyle name="Обычный 2 10 2 2 11 5" xfId="3158"/>
    <cellStyle name="Обычный 2 10 2 2 11 6" xfId="3159"/>
    <cellStyle name="Обычный 2 10 2 2 11 7" xfId="3160"/>
    <cellStyle name="Обычный 2 10 2 2 11 8" xfId="3161"/>
    <cellStyle name="Обычный 2 10 2 2 12" xfId="3162"/>
    <cellStyle name="Обычный 2 10 2 2 12 2" xfId="3163"/>
    <cellStyle name="Обычный 2 10 2 2 12 3" xfId="3164"/>
    <cellStyle name="Обычный 2 10 2 2 13" xfId="3165"/>
    <cellStyle name="Обычный 2 10 2 2 13 2" xfId="3166"/>
    <cellStyle name="Обычный 2 10 2 2 14" xfId="3167"/>
    <cellStyle name="Обычный 2 10 2 2 14 2" xfId="3168"/>
    <cellStyle name="Обычный 2 10 2 2 15" xfId="3169"/>
    <cellStyle name="Обычный 2 10 2 2 16" xfId="2097"/>
    <cellStyle name="Обычный 2 10 2 2 2" xfId="281"/>
    <cellStyle name="Обычный 2 10 2 2 2 10" xfId="3170"/>
    <cellStyle name="Обычный 2 10 2 2 2 11" xfId="3171"/>
    <cellStyle name="Обычный 2 10 2 2 2 11 2" xfId="3172"/>
    <cellStyle name="Обычный 2 10 2 2 2 12" xfId="3173"/>
    <cellStyle name="Обычный 2 10 2 2 2 13" xfId="3174"/>
    <cellStyle name="Обычный 2 10 2 2 2 14" xfId="2098"/>
    <cellStyle name="Обычный 2 10 2 2 2 2" xfId="557"/>
    <cellStyle name="Обычный 2 10 2 2 2 2 2" xfId="763"/>
    <cellStyle name="Обычный 2 10 2 2 2 2 2 2" xfId="3176"/>
    <cellStyle name="Обычный 2 10 2 2 2 2 2 2 2" xfId="3177"/>
    <cellStyle name="Обычный 2 10 2 2 2 2 2 2 2 2" xfId="3178"/>
    <cellStyle name="Обычный 2 10 2 2 2 2 2 3" xfId="3179"/>
    <cellStyle name="Обычный 2 10 2 2 2 2 2 4" xfId="3175"/>
    <cellStyle name="Обычный 2 10 2 2 2 2 3" xfId="3180"/>
    <cellStyle name="Обычный 2 10 2 2 2 2 3 2" xfId="3181"/>
    <cellStyle name="Обычный 2 10 2 2 2 2 4" xfId="3182"/>
    <cellStyle name="Обычный 2 10 2 2 2 2 4 2" xfId="3183"/>
    <cellStyle name="Обычный 2 10 2 2 2 2 4 2 2" xfId="3184"/>
    <cellStyle name="Обычный 2 10 2 2 2 2 5" xfId="3185"/>
    <cellStyle name="Обычный 2 10 2 2 2 2 6" xfId="2474"/>
    <cellStyle name="Обычный 2 10 2 2 2 3" xfId="764"/>
    <cellStyle name="Обычный 2 10 2 2 2 3 2" xfId="1743"/>
    <cellStyle name="Обычный 2 10 2 2 2 3 2 2" xfId="3186"/>
    <cellStyle name="Обычный 2 10 2 2 2 3 3" xfId="2691"/>
    <cellStyle name="Обычный 2 10 2 2 2 4" xfId="765"/>
    <cellStyle name="Обычный 2 10 2 2 2 4 2" xfId="3188"/>
    <cellStyle name="Обычный 2 10 2 2 2 4 2 2" xfId="3189"/>
    <cellStyle name="Обычный 2 10 2 2 2 4 2 3" xfId="3190"/>
    <cellStyle name="Обычный 2 10 2 2 2 4 2 3 2" xfId="3191"/>
    <cellStyle name="Обычный 2 10 2 2 2 4 2 3 3" xfId="3192"/>
    <cellStyle name="Обычный 2 10 2 2 2 4 2 3 4" xfId="3193"/>
    <cellStyle name="Обычный 2 10 2 2 2 4 2 4" xfId="3194"/>
    <cellStyle name="Обычный 2 10 2 2 2 4 2 5" xfId="3195"/>
    <cellStyle name="Обычный 2 10 2 2 2 4 2 6" xfId="3196"/>
    <cellStyle name="Обычный 2 10 2 2 2 4 3" xfId="3197"/>
    <cellStyle name="Обычный 2 10 2 2 2 4 4" xfId="3187"/>
    <cellStyle name="Обычный 2 10 2 2 2 5" xfId="3198"/>
    <cellStyle name="Обычный 2 10 2 2 2 5 2" xfId="3199"/>
    <cellStyle name="Обычный 2 10 2 2 2 6" xfId="3200"/>
    <cellStyle name="Обычный 2 10 2 2 2 6 2" xfId="3201"/>
    <cellStyle name="Обычный 2 10 2 2 2 7" xfId="3202"/>
    <cellStyle name="Обычный 2 10 2 2 2 7 2" xfId="3203"/>
    <cellStyle name="Обычный 2 10 2 2 2 7 3" xfId="3204"/>
    <cellStyle name="Обычный 2 10 2 2 2 7 3 2" xfId="3205"/>
    <cellStyle name="Обычный 2 10 2 2 2 7 3 3" xfId="3206"/>
    <cellStyle name="Обычный 2 10 2 2 2 7 4" xfId="3207"/>
    <cellStyle name="Обычный 2 10 2 2 2 7 5" xfId="3208"/>
    <cellStyle name="Обычный 2 10 2 2 2 7 6" xfId="3209"/>
    <cellStyle name="Обычный 2 10 2 2 2 8" xfId="3210"/>
    <cellStyle name="Обычный 2 10 2 2 2 8 2" xfId="3211"/>
    <cellStyle name="Обычный 2 10 2 2 2 9" xfId="3212"/>
    <cellStyle name="Обычный 2 10 2 2 2 9 2" xfId="3213"/>
    <cellStyle name="Обычный 2 10 2 2 3" xfId="399"/>
    <cellStyle name="Обычный 2 10 2 2 3 10" xfId="3214"/>
    <cellStyle name="Обычный 2 10 2 2 3 10 2" xfId="3215"/>
    <cellStyle name="Обычный 2 10 2 2 3 11" xfId="3216"/>
    <cellStyle name="Обычный 2 10 2 2 3 12" xfId="3217"/>
    <cellStyle name="Обычный 2 10 2 2 3 13" xfId="3218"/>
    <cellStyle name="Обычный 2 10 2 2 3 14" xfId="2358"/>
    <cellStyle name="Обычный 2 10 2 2 3 2" xfId="766"/>
    <cellStyle name="Обычный 2 10 2 2 3 2 2" xfId="3220"/>
    <cellStyle name="Обычный 2 10 2 2 3 2 2 2" xfId="3221"/>
    <cellStyle name="Обычный 2 10 2 2 3 2 2 2 2" xfId="3222"/>
    <cellStyle name="Обычный 2 10 2 2 3 2 2 2 3" xfId="3223"/>
    <cellStyle name="Обычный 2 10 2 2 3 2 2 3" xfId="3224"/>
    <cellStyle name="Обычный 2 10 2 2 3 2 2 3 2" xfId="3225"/>
    <cellStyle name="Обычный 2 10 2 2 3 2 2 4" xfId="3226"/>
    <cellStyle name="Обычный 2 10 2 2 3 2 3" xfId="3227"/>
    <cellStyle name="Обычный 2 10 2 2 3 2 3 2" xfId="3228"/>
    <cellStyle name="Обычный 2 10 2 2 3 2 3 2 2" xfId="3229"/>
    <cellStyle name="Обычный 2 10 2 2 3 2 3 2 3" xfId="3230"/>
    <cellStyle name="Обычный 2 10 2 2 3 2 3 3" xfId="3231"/>
    <cellStyle name="Обычный 2 10 2 2 3 2 4" xfId="3232"/>
    <cellStyle name="Обычный 2 10 2 2 3 2 4 2" xfId="3233"/>
    <cellStyle name="Обычный 2 10 2 2 3 2 5" xfId="3234"/>
    <cellStyle name="Обычный 2 10 2 2 3 2 6" xfId="3219"/>
    <cellStyle name="Обычный 2 10 2 2 3 3" xfId="3235"/>
    <cellStyle name="Обычный 2 10 2 2 3 3 2" xfId="3236"/>
    <cellStyle name="Обычный 2 10 2 2 3 4" xfId="3237"/>
    <cellStyle name="Обычный 2 10 2 2 3 4 2" xfId="3238"/>
    <cellStyle name="Обычный 2 10 2 2 3 4 2 2" xfId="3239"/>
    <cellStyle name="Обычный 2 10 2 2 3 4 3" xfId="3240"/>
    <cellStyle name="Обычный 2 10 2 2 3 5" xfId="3241"/>
    <cellStyle name="Обычный 2 10 2 2 3 5 2" xfId="3242"/>
    <cellStyle name="Обычный 2 10 2 2 3 6" xfId="3243"/>
    <cellStyle name="Обычный 2 10 2 2 3 6 2" xfId="3244"/>
    <cellStyle name="Обычный 2 10 2 2 3 6 3" xfId="3245"/>
    <cellStyle name="Обычный 2 10 2 2 3 7" xfId="3246"/>
    <cellStyle name="Обычный 2 10 2 2 3 7 2" xfId="3247"/>
    <cellStyle name="Обычный 2 10 2 2 3 7 2 2" xfId="3248"/>
    <cellStyle name="Обычный 2 10 2 2 3 7 3" xfId="3249"/>
    <cellStyle name="Обычный 2 10 2 2 3 7 3 2" xfId="3250"/>
    <cellStyle name="Обычный 2 10 2 2 3 7 4" xfId="3251"/>
    <cellStyle name="Обычный 2 10 2 2 3 7 4 2" xfId="3252"/>
    <cellStyle name="Обычный 2 10 2 2 3 7 4 3" xfId="3253"/>
    <cellStyle name="Обычный 2 10 2 2 3 7 5" xfId="3254"/>
    <cellStyle name="Обычный 2 10 2 2 3 7 5 2" xfId="3255"/>
    <cellStyle name="Обычный 2 10 2 2 3 7 5 3" xfId="3256"/>
    <cellStyle name="Обычный 2 10 2 2 3 7 6" xfId="3257"/>
    <cellStyle name="Обычный 2 10 2 2 3 8" xfId="3258"/>
    <cellStyle name="Обычный 2 10 2 2 3 8 2" xfId="3259"/>
    <cellStyle name="Обычный 2 10 2 2 3 9" xfId="3260"/>
    <cellStyle name="Обычный 2 10 2 2 3 9 2" xfId="3261"/>
    <cellStyle name="Обычный 2 10 2 2 4" xfId="767"/>
    <cellStyle name="Обычный 2 10 2 2 4 2" xfId="1744"/>
    <cellStyle name="Обычный 2 10 2 2 4 2 2" xfId="3263"/>
    <cellStyle name="Обычный 2 10 2 2 4 2 2 2" xfId="3264"/>
    <cellStyle name="Обычный 2 10 2 2 4 2 3" xfId="3265"/>
    <cellStyle name="Обычный 2 10 2 2 4 2 4" xfId="3262"/>
    <cellStyle name="Обычный 2 10 2 2 4 3" xfId="3266"/>
    <cellStyle name="Обычный 2 10 2 2 4 3 2" xfId="3267"/>
    <cellStyle name="Обычный 2 10 2 2 4 4" xfId="3268"/>
    <cellStyle name="Обычный 2 10 2 2 4 4 2" xfId="3269"/>
    <cellStyle name="Обычный 2 10 2 2 4 5" xfId="3270"/>
    <cellStyle name="Обычный 2 10 2 2 4 5 2" xfId="3271"/>
    <cellStyle name="Обычный 2 10 2 2 4 6" xfId="3272"/>
    <cellStyle name="Обычный 2 10 2 2 4 7" xfId="2692"/>
    <cellStyle name="Обычный 2 10 2 2 5" xfId="768"/>
    <cellStyle name="Обычный 2 10 2 2 5 2" xfId="3274"/>
    <cellStyle name="Обычный 2 10 2 2 5 2 2" xfId="3275"/>
    <cellStyle name="Обычный 2 10 2 2 5 3" xfId="3276"/>
    <cellStyle name="Обычный 2 10 2 2 5 3 2" xfId="3277"/>
    <cellStyle name="Обычный 2 10 2 2 5 4" xfId="3278"/>
    <cellStyle name="Обычный 2 10 2 2 5 5" xfId="3273"/>
    <cellStyle name="Обычный 2 10 2 2 6" xfId="3279"/>
    <cellStyle name="Обычный 2 10 2 2 6 2" xfId="3280"/>
    <cellStyle name="Обычный 2 10 2 2 6 2 2" xfId="3281"/>
    <cellStyle name="Обычный 2 10 2 2 6 2 2 2" xfId="3282"/>
    <cellStyle name="Обычный 2 10 2 2 6 2 2 3" xfId="3283"/>
    <cellStyle name="Обычный 2 10 2 2 6 2 3" xfId="3284"/>
    <cellStyle name="Обычный 2 10 2 2 6 2 4" xfId="3285"/>
    <cellStyle name="Обычный 2 10 2 2 6 2 5" xfId="3286"/>
    <cellStyle name="Обычный 2 10 2 2 6 3" xfId="3287"/>
    <cellStyle name="Обычный 2 10 2 2 6 3 2" xfId="3288"/>
    <cellStyle name="Обычный 2 10 2 2 6 4" xfId="3289"/>
    <cellStyle name="Обычный 2 10 2 2 7" xfId="3290"/>
    <cellStyle name="Обычный 2 10 2 2 7 2" xfId="3291"/>
    <cellStyle name="Обычный 2 10 2 2 7 2 2" xfId="3292"/>
    <cellStyle name="Обычный 2 10 2 2 7 2 2 2" xfId="3293"/>
    <cellStyle name="Обычный 2 10 2 2 7 2 2 2 2" xfId="3294"/>
    <cellStyle name="Обычный 2 10 2 2 7 2 2 2 3" xfId="3295"/>
    <cellStyle name="Обычный 2 10 2 2 7 2 2 3" xfId="3296"/>
    <cellStyle name="Обычный 2 10 2 2 7 2 3" xfId="3297"/>
    <cellStyle name="Обычный 2 10 2 2 7 2 3 2" xfId="3298"/>
    <cellStyle name="Обычный 2 10 2 2 7 2 3 3" xfId="3299"/>
    <cellStyle name="Обычный 2 10 2 2 7 2 4" xfId="3300"/>
    <cellStyle name="Обычный 2 10 2 2 7 2 4 2" xfId="3301"/>
    <cellStyle name="Обычный 2 10 2 2 7 2 5" xfId="3302"/>
    <cellStyle name="Обычный 2 10 2 2 7 2 6" xfId="3303"/>
    <cellStyle name="Обычный 2 10 2 2 7 3" xfId="3304"/>
    <cellStyle name="Обычный 2 10 2 2 7 3 2" xfId="3305"/>
    <cellStyle name="Обычный 2 10 2 2 7 4" xfId="3306"/>
    <cellStyle name="Обычный 2 10 2 2 8" xfId="3307"/>
    <cellStyle name="Обычный 2 10 2 2 8 2" xfId="3308"/>
    <cellStyle name="Обычный 2 10 2 2 9" xfId="3309"/>
    <cellStyle name="Обычный 2 10 2 2 9 2" xfId="3310"/>
    <cellStyle name="Обычный 2 10 2 2 9 2 2" xfId="3311"/>
    <cellStyle name="Обычный 2 10 2 2 9 2 2 2" xfId="3312"/>
    <cellStyle name="Обычный 2 10 2 2 9 2 3" xfId="3313"/>
    <cellStyle name="Обычный 2 10 2 2 9 3" xfId="3314"/>
    <cellStyle name="Обычный 2 10 2 3" xfId="282"/>
    <cellStyle name="Обычный 2 10 2 3 2" xfId="558"/>
    <cellStyle name="Обычный 2 10 2 3 2 2" xfId="769"/>
    <cellStyle name="Обычный 2 10 2 3 2 2 2" xfId="3316"/>
    <cellStyle name="Обычный 2 10 2 3 2 2 3" xfId="3315"/>
    <cellStyle name="Обычный 2 10 2 3 2 3" xfId="3317"/>
    <cellStyle name="Обычный 2 10 2 3 2 4" xfId="2475"/>
    <cellStyle name="Обычный 2 10 2 3 3" xfId="770"/>
    <cellStyle name="Обычный 2 10 2 3 3 2" xfId="1745"/>
    <cellStyle name="Обычный 2 10 2 3 3 2 2" xfId="6629"/>
    <cellStyle name="Обычный 2 10 2 3 3 3" xfId="2693"/>
    <cellStyle name="Обычный 2 10 2 3 4" xfId="771"/>
    <cellStyle name="Обычный 2 10 2 3 4 2" xfId="6628"/>
    <cellStyle name="Обычный 2 10 2 3 5" xfId="2099"/>
    <cellStyle name="Обычный 2 10 2 4" xfId="398"/>
    <cellStyle name="Обычный 2 10 2 4 2" xfId="772"/>
    <cellStyle name="Обычный 2 10 2 4 2 2" xfId="3319"/>
    <cellStyle name="Обычный 2 10 2 4 2 3" xfId="3318"/>
    <cellStyle name="Обычный 2 10 2 4 3" xfId="3320"/>
    <cellStyle name="Обычный 2 10 2 4 4" xfId="2357"/>
    <cellStyle name="Обычный 2 10 2 5" xfId="773"/>
    <cellStyle name="Обычный 2 10 2 5 2" xfId="1746"/>
    <cellStyle name="Обычный 2 10 2 5 2 2" xfId="3322"/>
    <cellStyle name="Обычный 2 10 2 5 2 2 2" xfId="3323"/>
    <cellStyle name="Обычный 2 10 2 5 2 2 3" xfId="3324"/>
    <cellStyle name="Обычный 2 10 2 5 2 3" xfId="3325"/>
    <cellStyle name="Обычный 2 10 2 5 2 4" xfId="3321"/>
    <cellStyle name="Обычный 2 10 2 5 3" xfId="3326"/>
    <cellStyle name="Обычный 2 10 2 5 3 2" xfId="3327"/>
    <cellStyle name="Обычный 2 10 2 5 3 3" xfId="3328"/>
    <cellStyle name="Обычный 2 10 2 5 4" xfId="3329"/>
    <cellStyle name="Обычный 2 10 2 5 5" xfId="2694"/>
    <cellStyle name="Обычный 2 10 2 6" xfId="774"/>
    <cellStyle name="Обычный 2 10 2 6 2" xfId="3330"/>
    <cellStyle name="Обычный 2 10 2 7" xfId="2064"/>
    <cellStyle name="Обычный 2 10 2 7 2" xfId="7195"/>
    <cellStyle name="Обычный 2 10 2 8" xfId="2096"/>
    <cellStyle name="Обычный 2 10 20" xfId="3331"/>
    <cellStyle name="Обычный 2 10 20 2" xfId="3332"/>
    <cellStyle name="Обычный 2 10 21" xfId="3333"/>
    <cellStyle name="Обычный 2 10 3" xfId="28"/>
    <cellStyle name="Обычный 2 10 3 2" xfId="283"/>
    <cellStyle name="Обычный 2 10 3 2 2" xfId="559"/>
    <cellStyle name="Обычный 2 10 3 2 2 2" xfId="775"/>
    <cellStyle name="Обычный 2 10 3 2 2 2 2" xfId="3334"/>
    <cellStyle name="Обычный 2 10 3 2 2 3" xfId="2476"/>
    <cellStyle name="Обычный 2 10 3 2 3" xfId="776"/>
    <cellStyle name="Обычный 2 10 3 2 3 2" xfId="1747"/>
    <cellStyle name="Обычный 2 10 3 2 3 2 2" xfId="6631"/>
    <cellStyle name="Обычный 2 10 3 2 3 3" xfId="2695"/>
    <cellStyle name="Обычный 2 10 3 2 4" xfId="777"/>
    <cellStyle name="Обычный 2 10 3 2 4 2" xfId="6630"/>
    <cellStyle name="Обычный 2 10 3 2 5" xfId="2101"/>
    <cellStyle name="Обычный 2 10 3 3" xfId="400"/>
    <cellStyle name="Обычный 2 10 3 3 2" xfId="778"/>
    <cellStyle name="Обычный 2 10 3 3 2 2" xfId="3336"/>
    <cellStyle name="Обычный 2 10 3 3 2 3" xfId="3335"/>
    <cellStyle name="Обычный 2 10 3 3 3" xfId="3337"/>
    <cellStyle name="Обычный 2 10 3 3 3 2" xfId="3338"/>
    <cellStyle name="Обычный 2 10 3 3 4" xfId="3339"/>
    <cellStyle name="Обычный 2 10 3 3 5" xfId="2359"/>
    <cellStyle name="Обычный 2 10 3 4" xfId="779"/>
    <cellStyle name="Обычный 2 10 3 4 2" xfId="1748"/>
    <cellStyle name="Обычный 2 10 3 4 2 2" xfId="3341"/>
    <cellStyle name="Обычный 2 10 3 4 2 3" xfId="3340"/>
    <cellStyle name="Обычный 2 10 3 4 3" xfId="3342"/>
    <cellStyle name="Обычный 2 10 3 4 3 2" xfId="3343"/>
    <cellStyle name="Обычный 2 10 3 4 4" xfId="3344"/>
    <cellStyle name="Обычный 2 10 3 4 5" xfId="2696"/>
    <cellStyle name="Обычный 2 10 3 5" xfId="780"/>
    <cellStyle name="Обычный 2 10 3 5 2" xfId="3346"/>
    <cellStyle name="Обычный 2 10 3 5 2 2" xfId="3347"/>
    <cellStyle name="Обычный 2 10 3 5 3" xfId="3348"/>
    <cellStyle name="Обычный 2 10 3 5 3 2" xfId="3349"/>
    <cellStyle name="Обычный 2 10 3 5 4" xfId="3350"/>
    <cellStyle name="Обычный 2 10 3 5 5" xfId="3345"/>
    <cellStyle name="Обычный 2 10 3 6" xfId="3351"/>
    <cellStyle name="Обычный 2 10 3 6 2" xfId="3352"/>
    <cellStyle name="Обычный 2 10 3 7" xfId="3353"/>
    <cellStyle name="Обычный 2 10 3 8" xfId="2100"/>
    <cellStyle name="Обычный 2 10 4" xfId="3354"/>
    <cellStyle name="Обычный 2 10 4 10" xfId="3355"/>
    <cellStyle name="Обычный 2 10 4 2" xfId="3356"/>
    <cellStyle name="Обычный 2 10 4 2 2" xfId="3357"/>
    <cellStyle name="Обычный 2 10 4 2 2 2" xfId="3358"/>
    <cellStyle name="Обычный 2 10 4 2 3" xfId="3359"/>
    <cellStyle name="Обычный 2 10 4 2 3 2" xfId="3360"/>
    <cellStyle name="Обычный 2 10 4 2 4" xfId="3361"/>
    <cellStyle name="Обычный 2 10 4 3" xfId="3362"/>
    <cellStyle name="Обычный 2 10 4 3 2" xfId="3363"/>
    <cellStyle name="Обычный 2 10 4 3 2 2" xfId="3364"/>
    <cellStyle name="Обычный 2 10 4 3 3" xfId="3365"/>
    <cellStyle name="Обычный 2 10 4 3 3 2" xfId="3366"/>
    <cellStyle name="Обычный 2 10 4 3 4" xfId="3367"/>
    <cellStyle name="Обычный 2 10 4 4" xfId="3368"/>
    <cellStyle name="Обычный 2 10 4 4 2" xfId="3369"/>
    <cellStyle name="Обычный 2 10 4 5" xfId="3370"/>
    <cellStyle name="Обычный 2 10 4 5 2" xfId="3371"/>
    <cellStyle name="Обычный 2 10 4 6" xfId="3372"/>
    <cellStyle name="Обычный 2 10 4 7" xfId="3373"/>
    <cellStyle name="Обычный 2 10 4 8" xfId="3374"/>
    <cellStyle name="Обычный 2 10 4 9" xfId="3375"/>
    <cellStyle name="Обычный 2 10 5" xfId="3376"/>
    <cellStyle name="Обычный 2 10 5 2" xfId="3377"/>
    <cellStyle name="Обычный 2 10 5 2 10" xfId="3378"/>
    <cellStyle name="Обычный 2 10 5 2 11" xfId="3379"/>
    <cellStyle name="Обычный 2 10 5 2 12" xfId="3380"/>
    <cellStyle name="Обычный 2 10 5 2 13" xfId="3381"/>
    <cellStyle name="Обычный 2 10 5 2 14" xfId="3382"/>
    <cellStyle name="Обычный 2 10 5 2 14 2" xfId="3383"/>
    <cellStyle name="Обычный 2 10 5 2 14 2 2" xfId="3384"/>
    <cellStyle name="Обычный 2 10 5 2 15" xfId="3385"/>
    <cellStyle name="Обычный 2 10 5 2 2" xfId="3386"/>
    <cellStyle name="Обычный 2 10 5 2 2 2" xfId="3387"/>
    <cellStyle name="Обычный 2 10 5 2 2 2 2" xfId="3388"/>
    <cellStyle name="Обычный 2 10 5 2 2 3" xfId="3389"/>
    <cellStyle name="Обычный 2 10 5 2 2 3 2" xfId="3390"/>
    <cellStyle name="Обычный 2 10 5 2 2 4" xfId="3391"/>
    <cellStyle name="Обычный 2 10 5 2 2 4 2" xfId="3392"/>
    <cellStyle name="Обычный 2 10 5 2 2 5" xfId="3393"/>
    <cellStyle name="Обычный 2 10 5 2 3" xfId="3394"/>
    <cellStyle name="Обычный 2 10 5 2 3 2" xfId="3395"/>
    <cellStyle name="Обычный 2 10 5 2 4" xfId="3396"/>
    <cellStyle name="Обычный 2 10 5 2 4 2" xfId="3397"/>
    <cellStyle name="Обычный 2 10 5 2 5" xfId="3398"/>
    <cellStyle name="Обычный 2 10 5 2 5 2" xfId="3399"/>
    <cellStyle name="Обычный 2 10 5 2 5 3" xfId="3400"/>
    <cellStyle name="Обычный 2 10 5 2 5 4" xfId="3401"/>
    <cellStyle name="Обычный 2 10 5 2 5 5" xfId="3402"/>
    <cellStyle name="Обычный 2 10 5 2 5 6" xfId="3403"/>
    <cellStyle name="Обычный 2 10 5 2 5 7" xfId="3404"/>
    <cellStyle name="Обычный 2 10 5 2 5 8" xfId="3405"/>
    <cellStyle name="Обычный 2 10 5 2 6" xfId="3406"/>
    <cellStyle name="Обычный 2 10 5 2 7" xfId="3407"/>
    <cellStyle name="Обычный 2 10 5 2 8" xfId="3408"/>
    <cellStyle name="Обычный 2 10 5 2 9" xfId="3409"/>
    <cellStyle name="Обычный 2 10 5 3" xfId="3410"/>
    <cellStyle name="Обычный 2 10 5 3 2" xfId="3411"/>
    <cellStyle name="Обычный 2 10 5 3 2 2" xfId="3412"/>
    <cellStyle name="Обычный 2 10 5 3 3" xfId="3413"/>
    <cellStyle name="Обычный 2 10 5 4" xfId="3414"/>
    <cellStyle name="Обычный 2 10 5 4 2" xfId="3415"/>
    <cellStyle name="Обычный 2 10 5 5" xfId="3416"/>
    <cellStyle name="Обычный 2 10 5 5 2" xfId="3417"/>
    <cellStyle name="Обычный 2 10 5 6" xfId="3418"/>
    <cellStyle name="Обычный 2 10 5 6 2" xfId="3419"/>
    <cellStyle name="Обычный 2 10 5 7" xfId="3420"/>
    <cellStyle name="Обычный 2 10 5 7 2" xfId="3421"/>
    <cellStyle name="Обычный 2 10 5 8" xfId="3422"/>
    <cellStyle name="Обычный 2 10 6" xfId="3423"/>
    <cellStyle name="Обычный 2 10 6 2" xfId="3424"/>
    <cellStyle name="Обычный 2 10 6 2 2" xfId="3425"/>
    <cellStyle name="Обычный 2 10 6 3" xfId="3426"/>
    <cellStyle name="Обычный 2 10 6 3 2" xfId="3427"/>
    <cellStyle name="Обычный 2 10 6 4" xfId="3428"/>
    <cellStyle name="Обычный 2 10 7" xfId="3429"/>
    <cellStyle name="Обычный 2 10 7 2" xfId="3430"/>
    <cellStyle name="Обычный 2 10 7 2 2" xfId="3431"/>
    <cellStyle name="Обычный 2 10 7 3" xfId="3432"/>
    <cellStyle name="Обычный 2 10 8" xfId="3433"/>
    <cellStyle name="Обычный 2 10 8 2" xfId="3434"/>
    <cellStyle name="Обычный 2 10 8 2 2" xfId="3435"/>
    <cellStyle name="Обычный 2 10 8 2 2 2" xfId="3436"/>
    <cellStyle name="Обычный 2 10 8 2 3" xfId="3437"/>
    <cellStyle name="Обычный 2 10 8 3" xfId="3438"/>
    <cellStyle name="Обычный 2 10 8 3 2" xfId="3439"/>
    <cellStyle name="Обычный 2 10 8 3 2 2" xfId="3440"/>
    <cellStyle name="Обычный 2 10 8 3 3" xfId="3441"/>
    <cellStyle name="Обычный 2 10 8 4" xfId="3442"/>
    <cellStyle name="Обычный 2 10 8 4 2" xfId="3443"/>
    <cellStyle name="Обычный 2 10 8 5" xfId="3444"/>
    <cellStyle name="Обычный 2 10 8 5 2" xfId="3445"/>
    <cellStyle name="Обычный 2 10 8 6" xfId="3446"/>
    <cellStyle name="Обычный 2 10 8 6 2" xfId="3447"/>
    <cellStyle name="Обычный 2 10 8 6 3" xfId="3448"/>
    <cellStyle name="Обычный 2 10 8 7" xfId="3449"/>
    <cellStyle name="Обычный 2 10 8 7 2" xfId="3450"/>
    <cellStyle name="Обычный 2 10 8 7 3" xfId="3451"/>
    <cellStyle name="Обычный 2 10 8 8" xfId="3452"/>
    <cellStyle name="Обычный 2 10 8 9" xfId="3453"/>
    <cellStyle name="Обычный 2 10 9" xfId="3454"/>
    <cellStyle name="Обычный 2 10 9 2" xfId="3455"/>
    <cellStyle name="Обычный 2 10 9 2 2" xfId="3456"/>
    <cellStyle name="Обычный 2 10 9 3" xfId="3457"/>
    <cellStyle name="Обычный 2 10 9 3 2" xfId="3458"/>
    <cellStyle name="Обычный 2 10 9 4" xfId="3459"/>
    <cellStyle name="Обычный 2 10 9 4 2" xfId="3460"/>
    <cellStyle name="Обычный 2 10 9 5" xfId="3461"/>
    <cellStyle name="Обычный 2 10 9 5 2" xfId="3462"/>
    <cellStyle name="Обычный 2 10 9 5 3" xfId="3463"/>
    <cellStyle name="Обычный 2 10 9 6" xfId="3464"/>
    <cellStyle name="Обычный 2 10 9 7" xfId="3465"/>
    <cellStyle name="Обычный 2 10 9 8" xfId="3466"/>
    <cellStyle name="Обычный 2 11" xfId="29"/>
    <cellStyle name="Обычный 2 11 2" xfId="30"/>
    <cellStyle name="Обычный 2 11 2 2" xfId="284"/>
    <cellStyle name="Обычный 2 11 2 2 2" xfId="560"/>
    <cellStyle name="Обычный 2 11 2 2 2 2" xfId="781"/>
    <cellStyle name="Обычный 2 11 2 2 2 2 2" xfId="6634"/>
    <cellStyle name="Обычный 2 11 2 2 2 3" xfId="2477"/>
    <cellStyle name="Обычный 2 11 2 2 3" xfId="782"/>
    <cellStyle name="Обычный 2 11 2 2 3 2" xfId="1749"/>
    <cellStyle name="Обычный 2 11 2 2 3 2 2" xfId="6635"/>
    <cellStyle name="Обычный 2 11 2 2 3 3" xfId="2697"/>
    <cellStyle name="Обычный 2 11 2 2 4" xfId="783"/>
    <cellStyle name="Обычный 2 11 2 2 4 2" xfId="6633"/>
    <cellStyle name="Обычный 2 11 2 2 5" xfId="2103"/>
    <cellStyle name="Обычный 2 11 2 3" xfId="401"/>
    <cellStyle name="Обычный 2 11 2 3 2" xfId="784"/>
    <cellStyle name="Обычный 2 11 2 3 2 2" xfId="6636"/>
    <cellStyle name="Обычный 2 11 2 3 3" xfId="2360"/>
    <cellStyle name="Обычный 2 11 2 4" xfId="785"/>
    <cellStyle name="Обычный 2 11 2 4 2" xfId="1750"/>
    <cellStyle name="Обычный 2 11 2 4 2 2" xfId="6637"/>
    <cellStyle name="Обычный 2 11 2 4 3" xfId="2698"/>
    <cellStyle name="Обычный 2 11 2 5" xfId="786"/>
    <cellStyle name="Обычный 2 11 2 5 2" xfId="6632"/>
    <cellStyle name="Обычный 2 11 2 6" xfId="2102"/>
    <cellStyle name="Обычный 2 11 3" xfId="3467"/>
    <cellStyle name="Обычный 2 12" xfId="31"/>
    <cellStyle name="Обычный 2 12 2" xfId="32"/>
    <cellStyle name="Обычный 2 12 2 2" xfId="3468"/>
    <cellStyle name="Обычный 2 12 2 3" xfId="3469"/>
    <cellStyle name="Обычный 2 12 3" xfId="3470"/>
    <cellStyle name="Обычный 2 12 4" xfId="3471"/>
    <cellStyle name="Обычный 2 12 4 2" xfId="3472"/>
    <cellStyle name="Обычный 2 12 4 3" xfId="3473"/>
    <cellStyle name="Обычный 2 12 4 4" xfId="3474"/>
    <cellStyle name="Обычный 2 12 5" xfId="3475"/>
    <cellStyle name="Обычный 2 12 5 2" xfId="3476"/>
    <cellStyle name="Обычный 2 12 5 2 2" xfId="3477"/>
    <cellStyle name="Обычный 2 12 5 3" xfId="3478"/>
    <cellStyle name="Обычный 2 12 5 4" xfId="3479"/>
    <cellStyle name="Обычный 2 12 6" xfId="3480"/>
    <cellStyle name="Обычный 2 12 6 2" xfId="3481"/>
    <cellStyle name="Обычный 2 13" xfId="33"/>
    <cellStyle name="Обычный 2 13 2" xfId="34"/>
    <cellStyle name="Обычный 2 13 2 2" xfId="285"/>
    <cellStyle name="Обычный 2 13 2 2 2" xfId="561"/>
    <cellStyle name="Обычный 2 13 2 2 2 2" xfId="787"/>
    <cellStyle name="Обычный 2 13 2 2 2 2 2" xfId="6640"/>
    <cellStyle name="Обычный 2 13 2 2 2 3" xfId="2478"/>
    <cellStyle name="Обычный 2 13 2 2 3" xfId="788"/>
    <cellStyle name="Обычный 2 13 2 2 3 2" xfId="1751"/>
    <cellStyle name="Обычный 2 13 2 2 3 2 2" xfId="6641"/>
    <cellStyle name="Обычный 2 13 2 2 3 3" xfId="2699"/>
    <cellStyle name="Обычный 2 13 2 2 4" xfId="789"/>
    <cellStyle name="Обычный 2 13 2 2 4 2" xfId="6639"/>
    <cellStyle name="Обычный 2 13 2 2 5" xfId="2105"/>
    <cellStyle name="Обычный 2 13 2 3" xfId="402"/>
    <cellStyle name="Обычный 2 13 2 3 2" xfId="790"/>
    <cellStyle name="Обычный 2 13 2 3 2 2" xfId="6642"/>
    <cellStyle name="Обычный 2 13 2 3 3" xfId="2361"/>
    <cellStyle name="Обычный 2 13 2 4" xfId="791"/>
    <cellStyle name="Обычный 2 13 2 4 2" xfId="1752"/>
    <cellStyle name="Обычный 2 13 2 4 2 2" xfId="6643"/>
    <cellStyle name="Обычный 2 13 2 4 3" xfId="2700"/>
    <cellStyle name="Обычный 2 13 2 5" xfId="792"/>
    <cellStyle name="Обычный 2 13 2 5 2" xfId="6638"/>
    <cellStyle name="Обычный 2 13 2 6" xfId="2104"/>
    <cellStyle name="Обычный 2 13 3" xfId="3482"/>
    <cellStyle name="Обычный 2 13 3 2" xfId="3483"/>
    <cellStyle name="Обычный 2 13 4" xfId="3484"/>
    <cellStyle name="Обычный 2 13 4 2" xfId="3485"/>
    <cellStyle name="Обычный 2 13 5" xfId="3486"/>
    <cellStyle name="Обычный 2 13 5 2" xfId="3487"/>
    <cellStyle name="Обычный 2 13 6" xfId="3488"/>
    <cellStyle name="Обычный 2 13 7" xfId="3489"/>
    <cellStyle name="Обычный 2 14" xfId="35"/>
    <cellStyle name="Обычный 2 14 10" xfId="3490"/>
    <cellStyle name="Обычный 2 14 10 2" xfId="3491"/>
    <cellStyle name="Обычный 2 14 10 2 2" xfId="3492"/>
    <cellStyle name="Обычный 2 14 10 3" xfId="3493"/>
    <cellStyle name="Обычный 2 14 11" xfId="3494"/>
    <cellStyle name="Обычный 2 14 11 2" xfId="3495"/>
    <cellStyle name="Обычный 2 14 12" xfId="3496"/>
    <cellStyle name="Обычный 2 14 12 2" xfId="3497"/>
    <cellStyle name="Обычный 2 14 13" xfId="3498"/>
    <cellStyle name="Обычный 2 14 13 2" xfId="3499"/>
    <cellStyle name="Обычный 2 14 13 2 2" xfId="3500"/>
    <cellStyle name="Обычный 2 14 13 3" xfId="3501"/>
    <cellStyle name="Обычный 2 14 13 4" xfId="3502"/>
    <cellStyle name="Обычный 2 14 13 4 2" xfId="3503"/>
    <cellStyle name="Обычный 2 14 13 4 3" xfId="3504"/>
    <cellStyle name="Обычный 2 14 13 4 4" xfId="3505"/>
    <cellStyle name="Обычный 2 14 13 5" xfId="3506"/>
    <cellStyle name="Обычный 2 14 13 6" xfId="3507"/>
    <cellStyle name="Обычный 2 14 13 7" xfId="3508"/>
    <cellStyle name="Обычный 2 14 14" xfId="3509"/>
    <cellStyle name="Обычный 2 14 14 2" xfId="3510"/>
    <cellStyle name="Обычный 2 14 15" xfId="3511"/>
    <cellStyle name="Обычный 2 14 15 2" xfId="3512"/>
    <cellStyle name="Обычный 2 14 16" xfId="3513"/>
    <cellStyle name="Обычный 2 14 16 2" xfId="3514"/>
    <cellStyle name="Обычный 2 14 16 2 2" xfId="3515"/>
    <cellStyle name="Обычный 2 14 17" xfId="3516"/>
    <cellStyle name="Обычный 2 14 17 2" xfId="3517"/>
    <cellStyle name="Обычный 2 14 18" xfId="3518"/>
    <cellStyle name="Обычный 2 14 19" xfId="3519"/>
    <cellStyle name="Обычный 2 14 2" xfId="3520"/>
    <cellStyle name="Обычный 2 14 2 2" xfId="3521"/>
    <cellStyle name="Обычный 2 14 2 2 2" xfId="3522"/>
    <cellStyle name="Обычный 2 14 2 3" xfId="3523"/>
    <cellStyle name="Обычный 2 14 2 3 2" xfId="3524"/>
    <cellStyle name="Обычный 2 14 2 4" xfId="3525"/>
    <cellStyle name="Обычный 2 14 20" xfId="3526"/>
    <cellStyle name="Обычный 2 14 20 2" xfId="3527"/>
    <cellStyle name="Обычный 2 14 21" xfId="3528"/>
    <cellStyle name="Обычный 2 14 22" xfId="3529"/>
    <cellStyle name="Обычный 2 14 23" xfId="3530"/>
    <cellStyle name="Обычный 2 14 3" xfId="3531"/>
    <cellStyle name="Обычный 2 14 3 2" xfId="3532"/>
    <cellStyle name="Обычный 2 14 3 2 2" xfId="3533"/>
    <cellStyle name="Обычный 2 14 3 2 2 2" xfId="3534"/>
    <cellStyle name="Обычный 2 14 3 2 3" xfId="3535"/>
    <cellStyle name="Обычный 2 14 3 3" xfId="3536"/>
    <cellStyle name="Обычный 2 14 3 3 2" xfId="3537"/>
    <cellStyle name="Обычный 2 14 3 4" xfId="3538"/>
    <cellStyle name="Обычный 2 14 3 4 2" xfId="3539"/>
    <cellStyle name="Обычный 2 14 3 5" xfId="3540"/>
    <cellStyle name="Обычный 2 14 3 5 2" xfId="3541"/>
    <cellStyle name="Обычный 2 14 3 6" xfId="3542"/>
    <cellStyle name="Обычный 2 14 4" xfId="3543"/>
    <cellStyle name="Обычный 2 14 4 2" xfId="3544"/>
    <cellStyle name="Обычный 2 14 4 2 2" xfId="3545"/>
    <cellStyle name="Обычный 2 14 4 3" xfId="3546"/>
    <cellStyle name="Обычный 2 14 5" xfId="3547"/>
    <cellStyle name="Обычный 2 14 5 2" xfId="3548"/>
    <cellStyle name="Обычный 2 14 5 2 2" xfId="3549"/>
    <cellStyle name="Обычный 2 14 5 2 2 2" xfId="3550"/>
    <cellStyle name="Обычный 2 14 5 2 3" xfId="3551"/>
    <cellStyle name="Обычный 2 14 5 3" xfId="3552"/>
    <cellStyle name="Обычный 2 14 5 3 2" xfId="3553"/>
    <cellStyle name="Обычный 2 14 5 4" xfId="3554"/>
    <cellStyle name="Обычный 2 14 6" xfId="3555"/>
    <cellStyle name="Обычный 2 14 6 2" xfId="3556"/>
    <cellStyle name="Обычный 2 14 6 2 2" xfId="3557"/>
    <cellStyle name="Обычный 2 14 6 3" xfId="3558"/>
    <cellStyle name="Обычный 2 14 7" xfId="3559"/>
    <cellStyle name="Обычный 2 14 7 2" xfId="3560"/>
    <cellStyle name="Обычный 2 14 7 2 2" xfId="3561"/>
    <cellStyle name="Обычный 2 14 7 3" xfId="3562"/>
    <cellStyle name="Обычный 2 14 7 3 2" xfId="3563"/>
    <cellStyle name="Обычный 2 14 8" xfId="3564"/>
    <cellStyle name="Обычный 2 14 8 2" xfId="3565"/>
    <cellStyle name="Обычный 2 14 8 2 2" xfId="3566"/>
    <cellStyle name="Обычный 2 14 8 3" xfId="3567"/>
    <cellStyle name="Обычный 2 14 9" xfId="3568"/>
    <cellStyle name="Обычный 2 14 9 2" xfId="3569"/>
    <cellStyle name="Обычный 2 15" xfId="36"/>
    <cellStyle name="Обычный 2 15 2" xfId="3570"/>
    <cellStyle name="Обычный 2 15 2 2" xfId="3571"/>
    <cellStyle name="Обычный 2 15 2 2 2" xfId="3572"/>
    <cellStyle name="Обычный 2 15 2 3" xfId="3573"/>
    <cellStyle name="Обычный 2 15 2 3 2" xfId="3574"/>
    <cellStyle name="Обычный 2 15 2 4" xfId="3575"/>
    <cellStyle name="Обычный 2 15 2 4 2" xfId="3576"/>
    <cellStyle name="Обычный 2 15 2 4 2 2" xfId="3577"/>
    <cellStyle name="Обычный 2 15 2 5" xfId="3578"/>
    <cellStyle name="Обычный 2 15 3" xfId="3579"/>
    <cellStyle name="Обычный 2 15 3 2" xfId="3580"/>
    <cellStyle name="Обычный 2 15 3 2 2" xfId="3581"/>
    <cellStyle name="Обычный 2 15 3 3" xfId="3582"/>
    <cellStyle name="Обычный 2 15 4" xfId="3583"/>
    <cellStyle name="Обычный 2 16" xfId="37"/>
    <cellStyle name="Обычный 2 16 2" xfId="3584"/>
    <cellStyle name="Обычный 2 16 2 2" xfId="3585"/>
    <cellStyle name="Обычный 2 16 2 2 2" xfId="3586"/>
    <cellStyle name="Обычный 2 16 2 3" xfId="3587"/>
    <cellStyle name="Обычный 2 16 3" xfId="3588"/>
    <cellStyle name="Обычный 2 16 3 2" xfId="3589"/>
    <cellStyle name="Обычный 2 16 4" xfId="3590"/>
    <cellStyle name="Обычный 2 16 4 2" xfId="3591"/>
    <cellStyle name="Обычный 2 16 5" xfId="3592"/>
    <cellStyle name="Обычный 2 17" xfId="38"/>
    <cellStyle name="Обычный 2 17 2" xfId="3593"/>
    <cellStyle name="Обычный 2 17 2 2" xfId="3594"/>
    <cellStyle name="Обычный 2 17 3" xfId="3595"/>
    <cellStyle name="Обычный 2 17 3 2" xfId="3596"/>
    <cellStyle name="Обычный 2 17 4" xfId="3597"/>
    <cellStyle name="Обычный 2 18" xfId="39"/>
    <cellStyle name="Обычный 2 18 2" xfId="3598"/>
    <cellStyle name="Обычный 2 18 2 2" xfId="3599"/>
    <cellStyle name="Обычный 2 18 3" xfId="3600"/>
    <cellStyle name="Обычный 2 19" xfId="40"/>
    <cellStyle name="Обычный 2 19 2" xfId="3601"/>
    <cellStyle name="Обычный 2 19 2 2" xfId="3602"/>
    <cellStyle name="Обычный 2 19 3" xfId="3603"/>
    <cellStyle name="Обычный 2 19 3 2" xfId="3604"/>
    <cellStyle name="Обычный 2 19 4" xfId="3605"/>
    <cellStyle name="Обычный 2 2" xfId="41"/>
    <cellStyle name="Обычный 2 2 2" xfId="42"/>
    <cellStyle name="Обычный 2 2 2 10" xfId="3606"/>
    <cellStyle name="Обычный 2 2 2 10 2" xfId="3607"/>
    <cellStyle name="Обычный 2 2 2 10 2 2" xfId="3608"/>
    <cellStyle name="Обычный 2 2 2 10 3" xfId="3609"/>
    <cellStyle name="Обычный 2 2 2 10 3 2" xfId="3610"/>
    <cellStyle name="Обычный 2 2 2 10 4" xfId="3611"/>
    <cellStyle name="Обычный 2 2 2 10 4 2" xfId="3612"/>
    <cellStyle name="Обычный 2 2 2 11" xfId="3613"/>
    <cellStyle name="Обычный 2 2 2 11 2" xfId="3614"/>
    <cellStyle name="Обычный 2 2 2 11 2 2" xfId="3615"/>
    <cellStyle name="Обычный 2 2 2 11 3" xfId="3616"/>
    <cellStyle name="Обычный 2 2 2 11 3 2" xfId="3617"/>
    <cellStyle name="Обычный 2 2 2 11 4" xfId="3618"/>
    <cellStyle name="Обычный 2 2 2 12" xfId="3619"/>
    <cellStyle name="Обычный 2 2 2 12 2" xfId="3620"/>
    <cellStyle name="Обычный 2 2 2 12 2 2" xfId="3621"/>
    <cellStyle name="Обычный 2 2 2 12 2 2 2" xfId="3622"/>
    <cellStyle name="Обычный 2 2 2 12 2 3" xfId="3623"/>
    <cellStyle name="Обычный 2 2 2 12 3" xfId="3624"/>
    <cellStyle name="Обычный 2 2 2 12 3 2" xfId="3625"/>
    <cellStyle name="Обычный 2 2 2 12 4" xfId="3626"/>
    <cellStyle name="Обычный 2 2 2 12 4 2" xfId="3627"/>
    <cellStyle name="Обычный 2 2 2 12 5" xfId="3628"/>
    <cellStyle name="Обычный 2 2 2 12 5 2" xfId="3629"/>
    <cellStyle name="Обычный 2 2 2 12 6" xfId="3630"/>
    <cellStyle name="Обычный 2 2 2 13" xfId="3631"/>
    <cellStyle name="Обычный 2 2 2 13 2" xfId="3632"/>
    <cellStyle name="Обычный 2 2 2 14" xfId="3633"/>
    <cellStyle name="Обычный 2 2 2 15" xfId="3634"/>
    <cellStyle name="Обычный 2 2 2 15 2" xfId="3635"/>
    <cellStyle name="Обычный 2 2 2 16" xfId="3636"/>
    <cellStyle name="Обычный 2 2 2 16 2" xfId="3637"/>
    <cellStyle name="Обычный 2 2 2 17" xfId="3638"/>
    <cellStyle name="Обычный 2 2 2 17 2" xfId="3639"/>
    <cellStyle name="Обычный 2 2 2 18" xfId="3640"/>
    <cellStyle name="Обычный 2 2 2 2" xfId="43"/>
    <cellStyle name="Обычный 2 2 2 2 10" xfId="3641"/>
    <cellStyle name="Обычный 2 2 2 2 10 2" xfId="3642"/>
    <cellStyle name="Обычный 2 2 2 2 10 2 2" xfId="3643"/>
    <cellStyle name="Обычный 2 2 2 2 10 3" xfId="3644"/>
    <cellStyle name="Обычный 2 2 2 2 11" xfId="3645"/>
    <cellStyle name="Обычный 2 2 2 2 11 2" xfId="3646"/>
    <cellStyle name="Обычный 2 2 2 2 11 3" xfId="3647"/>
    <cellStyle name="Обычный 2 2 2 2 12" xfId="3648"/>
    <cellStyle name="Обычный 2 2 2 2 13" xfId="2106"/>
    <cellStyle name="Обычный 2 2 2 2 2" xfId="44"/>
    <cellStyle name="Обычный 2 2 2 2 2 10" xfId="2107"/>
    <cellStyle name="Обычный 2 2 2 2 2 2" xfId="286"/>
    <cellStyle name="Обычный 2 2 2 2 2 2 2" xfId="562"/>
    <cellStyle name="Обычный 2 2 2 2 2 2 2 2" xfId="793"/>
    <cellStyle name="Обычный 2 2 2 2 2 2 2 2 2" xfId="3649"/>
    <cellStyle name="Обычный 2 2 2 2 2 2 2 3" xfId="2479"/>
    <cellStyle name="Обычный 2 2 2 2 2 2 3" xfId="794"/>
    <cellStyle name="Обычный 2 2 2 2 2 2 3 2" xfId="1753"/>
    <cellStyle name="Обычный 2 2 2 2 2 2 3 2 2" xfId="3651"/>
    <cellStyle name="Обычный 2 2 2 2 2 2 3 2 3" xfId="3650"/>
    <cellStyle name="Обычный 2 2 2 2 2 2 3 3" xfId="3652"/>
    <cellStyle name="Обычный 2 2 2 2 2 2 3 4" xfId="2701"/>
    <cellStyle name="Обычный 2 2 2 2 2 2 4" xfId="795"/>
    <cellStyle name="Обычный 2 2 2 2 2 2 4 2" xfId="3653"/>
    <cellStyle name="Обычный 2 2 2 2 2 2 5" xfId="2108"/>
    <cellStyle name="Обычный 2 2 2 2 2 3" xfId="404"/>
    <cellStyle name="Обычный 2 2 2 2 2 3 10" xfId="3654"/>
    <cellStyle name="Обычный 2 2 2 2 2 3 11" xfId="3655"/>
    <cellStyle name="Обычный 2 2 2 2 2 3 12" xfId="2363"/>
    <cellStyle name="Обычный 2 2 2 2 2 3 2" xfId="796"/>
    <cellStyle name="Обычный 2 2 2 2 2 3 2 2" xfId="3657"/>
    <cellStyle name="Обычный 2 2 2 2 2 3 2 3" xfId="3658"/>
    <cellStyle name="Обычный 2 2 2 2 2 3 2 4" xfId="3656"/>
    <cellStyle name="Обычный 2 2 2 2 2 3 3" xfId="3659"/>
    <cellStyle name="Обычный 2 2 2 2 2 3 3 2" xfId="3660"/>
    <cellStyle name="Обычный 2 2 2 2 2 3 4" xfId="3661"/>
    <cellStyle name="Обычный 2 2 2 2 2 3 4 2" xfId="3662"/>
    <cellStyle name="Обычный 2 2 2 2 2 3 4 2 2" xfId="3663"/>
    <cellStyle name="Обычный 2 2 2 2 2 3 4 3" xfId="3664"/>
    <cellStyle name="Обычный 2 2 2 2 2 3 5" xfId="3665"/>
    <cellStyle name="Обычный 2 2 2 2 2 3 5 2" xfId="3666"/>
    <cellStyle name="Обычный 2 2 2 2 2 3 6" xfId="3667"/>
    <cellStyle name="Обычный 2 2 2 2 2 3 6 2" xfId="3668"/>
    <cellStyle name="Обычный 2 2 2 2 2 3 7" xfId="3669"/>
    <cellStyle name="Обычный 2 2 2 2 2 3 7 2" xfId="3670"/>
    <cellStyle name="Обычный 2 2 2 2 2 3 8" xfId="3671"/>
    <cellStyle name="Обычный 2 2 2 2 2 3 8 2" xfId="3672"/>
    <cellStyle name="Обычный 2 2 2 2 2 3 9" xfId="3673"/>
    <cellStyle name="Обычный 2 2 2 2 2 4" xfId="797"/>
    <cellStyle name="Обычный 2 2 2 2 2 4 2" xfId="1754"/>
    <cellStyle name="Обычный 2 2 2 2 2 4 2 2" xfId="3675"/>
    <cellStyle name="Обычный 2 2 2 2 2 4 2 2 2" xfId="3676"/>
    <cellStyle name="Обычный 2 2 2 2 2 4 2 3" xfId="3677"/>
    <cellStyle name="Обычный 2 2 2 2 2 4 2 4" xfId="3674"/>
    <cellStyle name="Обычный 2 2 2 2 2 4 3" xfId="3678"/>
    <cellStyle name="Обычный 2 2 2 2 2 4 4" xfId="2702"/>
    <cellStyle name="Обычный 2 2 2 2 2 5" xfId="798"/>
    <cellStyle name="Обычный 2 2 2 2 2 5 2" xfId="3680"/>
    <cellStyle name="Обычный 2 2 2 2 2 5 2 2" xfId="3681"/>
    <cellStyle name="Обычный 2 2 2 2 2 5 2 2 2" xfId="3682"/>
    <cellStyle name="Обычный 2 2 2 2 2 5 2 2 3" xfId="3683"/>
    <cellStyle name="Обычный 2 2 2 2 2 5 2 3" xfId="3684"/>
    <cellStyle name="Обычный 2 2 2 2 2 5 3" xfId="3685"/>
    <cellStyle name="Обычный 2 2 2 2 2 5 4" xfId="3679"/>
    <cellStyle name="Обычный 2 2 2 2 2 6" xfId="3686"/>
    <cellStyle name="Обычный 2 2 2 2 2 6 2" xfId="3687"/>
    <cellStyle name="Обычный 2 2 2 2 2 7" xfId="3688"/>
    <cellStyle name="Обычный 2 2 2 2 2 7 2" xfId="3689"/>
    <cellStyle name="Обычный 2 2 2 2 2 7 2 2" xfId="3690"/>
    <cellStyle name="Обычный 2 2 2 2 2 7 3" xfId="3691"/>
    <cellStyle name="Обычный 2 2 2 2 2 8" xfId="3692"/>
    <cellStyle name="Обычный 2 2 2 2 2 8 2" xfId="3693"/>
    <cellStyle name="Обычный 2 2 2 2 2 9" xfId="3694"/>
    <cellStyle name="Обычный 2 2 2 2 3" xfId="45"/>
    <cellStyle name="Обычный 2 2 2 2 3 2" xfId="287"/>
    <cellStyle name="Обычный 2 2 2 2 3 2 2" xfId="563"/>
    <cellStyle name="Обычный 2 2 2 2 3 2 2 2" xfId="799"/>
    <cellStyle name="Обычный 2 2 2 2 3 2 2 2 2" xfId="3696"/>
    <cellStyle name="Обычный 2 2 2 2 3 2 2 2 3" xfId="3695"/>
    <cellStyle name="Обычный 2 2 2 2 3 2 2 3" xfId="3697"/>
    <cellStyle name="Обычный 2 2 2 2 3 2 2 3 2" xfId="3698"/>
    <cellStyle name="Обычный 2 2 2 2 3 2 2 3 2 2" xfId="3699"/>
    <cellStyle name="Обычный 2 2 2 2 3 2 2 3 3" xfId="3700"/>
    <cellStyle name="Обычный 2 2 2 2 3 2 2 4" xfId="3701"/>
    <cellStyle name="Обычный 2 2 2 2 3 2 2 4 2" xfId="3702"/>
    <cellStyle name="Обычный 2 2 2 2 3 2 2 5" xfId="3703"/>
    <cellStyle name="Обычный 2 2 2 2 3 2 2 5 2" xfId="3704"/>
    <cellStyle name="Обычный 2 2 2 2 3 2 2 6" xfId="3705"/>
    <cellStyle name="Обычный 2 2 2 2 3 2 2 6 2" xfId="3706"/>
    <cellStyle name="Обычный 2 2 2 2 3 2 2 7" xfId="3707"/>
    <cellStyle name="Обычный 2 2 2 2 3 2 2 8" xfId="3708"/>
    <cellStyle name="Обычный 2 2 2 2 3 2 2 8 2" xfId="3709"/>
    <cellStyle name="Обычный 2 2 2 2 3 2 2 9" xfId="2480"/>
    <cellStyle name="Обычный 2 2 2 2 3 2 3" xfId="800"/>
    <cellStyle name="Обычный 2 2 2 2 3 2 3 2" xfId="1755"/>
    <cellStyle name="Обычный 2 2 2 2 3 2 3 2 2" xfId="6646"/>
    <cellStyle name="Обычный 2 2 2 2 3 2 3 3" xfId="2703"/>
    <cellStyle name="Обычный 2 2 2 2 3 2 4" xfId="801"/>
    <cellStyle name="Обычный 2 2 2 2 3 2 4 2" xfId="6645"/>
    <cellStyle name="Обычный 2 2 2 2 3 2 5" xfId="2110"/>
    <cellStyle name="Обычный 2 2 2 2 3 3" xfId="405"/>
    <cellStyle name="Обычный 2 2 2 2 3 3 2" xfId="802"/>
    <cellStyle name="Обычный 2 2 2 2 3 3 2 2" xfId="6647"/>
    <cellStyle name="Обычный 2 2 2 2 3 3 3" xfId="2364"/>
    <cellStyle name="Обычный 2 2 2 2 3 4" xfId="803"/>
    <cellStyle name="Обычный 2 2 2 2 3 4 2" xfId="1756"/>
    <cellStyle name="Обычный 2 2 2 2 3 4 2 2" xfId="6648"/>
    <cellStyle name="Обычный 2 2 2 2 3 4 3" xfId="2704"/>
    <cellStyle name="Обычный 2 2 2 2 3 5" xfId="804"/>
    <cellStyle name="Обычный 2 2 2 2 3 5 2" xfId="6644"/>
    <cellStyle name="Обычный 2 2 2 2 3 6" xfId="2109"/>
    <cellStyle name="Обычный 2 2 2 2 4" xfId="46"/>
    <cellStyle name="Обычный 2 2 2 2 4 10" xfId="3710"/>
    <cellStyle name="Обычный 2 2 2 2 4 10 2" xfId="3711"/>
    <cellStyle name="Обычный 2 2 2 2 4 11" xfId="3712"/>
    <cellStyle name="Обычный 2 2 2 2 4 11 2" xfId="3713"/>
    <cellStyle name="Обычный 2 2 2 2 4 12" xfId="3714"/>
    <cellStyle name="Обычный 2 2 2 2 4 12 2" xfId="3715"/>
    <cellStyle name="Обычный 2 2 2 2 4 13" xfId="3716"/>
    <cellStyle name="Обычный 2 2 2 2 4 13 2" xfId="3717"/>
    <cellStyle name="Обычный 2 2 2 2 4 14" xfId="3718"/>
    <cellStyle name="Обычный 2 2 2 2 4 14 2" xfId="3719"/>
    <cellStyle name="Обычный 2 2 2 2 4 14 3" xfId="3720"/>
    <cellStyle name="Обычный 2 2 2 2 4 15" xfId="3721"/>
    <cellStyle name="Обычный 2 2 2 2 4 15 2" xfId="3722"/>
    <cellStyle name="Обычный 2 2 2 2 4 16" xfId="3723"/>
    <cellStyle name="Обычный 2 2 2 2 4 17" xfId="2111"/>
    <cellStyle name="Обычный 2 2 2 2 4 2" xfId="47"/>
    <cellStyle name="Обычный 2 2 2 2 4 2 10" xfId="3724"/>
    <cellStyle name="Обычный 2 2 2 2 4 2 11" xfId="3725"/>
    <cellStyle name="Обычный 2 2 2 2 4 2 12" xfId="2112"/>
    <cellStyle name="Обычный 2 2 2 2 4 2 2" xfId="407"/>
    <cellStyle name="Обычный 2 2 2 2 4 2 2 2" xfId="805"/>
    <cellStyle name="Обычный 2 2 2 2 4 2 2 2 2" xfId="3727"/>
    <cellStyle name="Обычный 2 2 2 2 4 2 2 2 3" xfId="3726"/>
    <cellStyle name="Обычный 2 2 2 2 4 2 2 3" xfId="3728"/>
    <cellStyle name="Обычный 2 2 2 2 4 2 2 3 2" xfId="3729"/>
    <cellStyle name="Обычный 2 2 2 2 4 2 2 4" xfId="3730"/>
    <cellStyle name="Обычный 2 2 2 2 4 2 2 5" xfId="2481"/>
    <cellStyle name="Обычный 2 2 2 2 4 2 3" xfId="806"/>
    <cellStyle name="Обычный 2 2 2 2 4 2 3 2" xfId="1757"/>
    <cellStyle name="Обычный 2 2 2 2 4 2 3 2 2" xfId="3732"/>
    <cellStyle name="Обычный 2 2 2 2 4 2 3 2 2 2" xfId="3733"/>
    <cellStyle name="Обычный 2 2 2 2 4 2 3 2 3" xfId="3734"/>
    <cellStyle name="Обычный 2 2 2 2 4 2 3 2 4" xfId="3731"/>
    <cellStyle name="Обычный 2 2 2 2 4 2 3 3" xfId="3735"/>
    <cellStyle name="Обычный 2 2 2 2 4 2 3 3 2" xfId="3736"/>
    <cellStyle name="Обычный 2 2 2 2 4 2 3 4" xfId="3737"/>
    <cellStyle name="Обычный 2 2 2 2 4 2 3 4 2" xfId="3738"/>
    <cellStyle name="Обычный 2 2 2 2 4 2 3 5" xfId="3739"/>
    <cellStyle name="Обычный 2 2 2 2 4 2 3 5 2" xfId="3740"/>
    <cellStyle name="Обычный 2 2 2 2 4 2 3 6" xfId="3741"/>
    <cellStyle name="Обычный 2 2 2 2 4 2 3 6 2" xfId="3742"/>
    <cellStyle name="Обычный 2 2 2 2 4 2 3 7" xfId="3743"/>
    <cellStyle name="Обычный 2 2 2 2 4 2 3 7 2" xfId="3744"/>
    <cellStyle name="Обычный 2 2 2 2 4 2 3 8" xfId="3745"/>
    <cellStyle name="Обычный 2 2 2 2 4 2 3 9" xfId="2705"/>
    <cellStyle name="Обычный 2 2 2 2 4 2 4" xfId="807"/>
    <cellStyle name="Обычный 2 2 2 2 4 2 4 2" xfId="3747"/>
    <cellStyle name="Обычный 2 2 2 2 4 2 4 2 2" xfId="3748"/>
    <cellStyle name="Обычный 2 2 2 2 4 2 4 3" xfId="3749"/>
    <cellStyle name="Обычный 2 2 2 2 4 2 4 4" xfId="3746"/>
    <cellStyle name="Обычный 2 2 2 2 4 2 5" xfId="3750"/>
    <cellStyle name="Обычный 2 2 2 2 4 2 5 2" xfId="3751"/>
    <cellStyle name="Обычный 2 2 2 2 4 2 6" xfId="3752"/>
    <cellStyle name="Обычный 2 2 2 2 4 2 6 2" xfId="3753"/>
    <cellStyle name="Обычный 2 2 2 2 4 2 6 2 2" xfId="3754"/>
    <cellStyle name="Обычный 2 2 2 2 4 2 6 2 2 2" xfId="3755"/>
    <cellStyle name="Обычный 2 2 2 2 4 2 6 2 2 3" xfId="3756"/>
    <cellStyle name="Обычный 2 2 2 2 4 2 6 2 3" xfId="3757"/>
    <cellStyle name="Обычный 2 2 2 2 4 2 6 3" xfId="3758"/>
    <cellStyle name="Обычный 2 2 2 2 4 2 7" xfId="3759"/>
    <cellStyle name="Обычный 2 2 2 2 4 2 7 2" xfId="3760"/>
    <cellStyle name="Обычный 2 2 2 2 4 2 8" xfId="3761"/>
    <cellStyle name="Обычный 2 2 2 2 4 2 8 2" xfId="3762"/>
    <cellStyle name="Обычный 2 2 2 2 4 2 9" xfId="3763"/>
    <cellStyle name="Обычный 2 2 2 2 4 2 9 2" xfId="3764"/>
    <cellStyle name="Обычный 2 2 2 2 4 2 9 3" xfId="3765"/>
    <cellStyle name="Обычный 2 2 2 2 4 2 9 4" xfId="3766"/>
    <cellStyle name="Обычный 2 2 2 2 4 3" xfId="406"/>
    <cellStyle name="Обычный 2 2 2 2 4 3 2" xfId="808"/>
    <cellStyle name="Обычный 2 2 2 2 4 3 2 2" xfId="3768"/>
    <cellStyle name="Обычный 2 2 2 2 4 3 2 3" xfId="3767"/>
    <cellStyle name="Обычный 2 2 2 2 4 3 3" xfId="3769"/>
    <cellStyle name="Обычный 2 2 2 2 4 3 3 2" xfId="3770"/>
    <cellStyle name="Обычный 2 2 2 2 4 3 3 2 2" xfId="3771"/>
    <cellStyle name="Обычный 2 2 2 2 4 3 3 2 3" xfId="3772"/>
    <cellStyle name="Обычный 2 2 2 2 4 3 3 2 3 2" xfId="3773"/>
    <cellStyle name="Обычный 2 2 2 2 4 3 3 2 3 3" xfId="3774"/>
    <cellStyle name="Обычный 2 2 2 2 4 3 3 2 4" xfId="3775"/>
    <cellStyle name="Обычный 2 2 2 2 4 3 3 2 5" xfId="3776"/>
    <cellStyle name="Обычный 2 2 2 2 4 3 3 3" xfId="3777"/>
    <cellStyle name="Обычный 2 2 2 2 4 3 4" xfId="3778"/>
    <cellStyle name="Обычный 2 2 2 2 4 3 4 2" xfId="3779"/>
    <cellStyle name="Обычный 2 2 2 2 4 3 5" xfId="3780"/>
    <cellStyle name="Обычный 2 2 2 2 4 3 5 2" xfId="3781"/>
    <cellStyle name="Обычный 2 2 2 2 4 3 6" xfId="3782"/>
    <cellStyle name="Обычный 2 2 2 2 4 3 7" xfId="2365"/>
    <cellStyle name="Обычный 2 2 2 2 4 4" xfId="809"/>
    <cellStyle name="Обычный 2 2 2 2 4 4 2" xfId="1758"/>
    <cellStyle name="Обычный 2 2 2 2 4 4 2 2" xfId="3784"/>
    <cellStyle name="Обычный 2 2 2 2 4 4 2 3" xfId="3783"/>
    <cellStyle name="Обычный 2 2 2 2 4 4 3" xfId="3785"/>
    <cellStyle name="Обычный 2 2 2 2 4 4 3 2" xfId="3786"/>
    <cellStyle name="Обычный 2 2 2 2 4 4 4" xfId="3787"/>
    <cellStyle name="Обычный 2 2 2 2 4 4 4 2" xfId="3788"/>
    <cellStyle name="Обычный 2 2 2 2 4 4 5" xfId="3789"/>
    <cellStyle name="Обычный 2 2 2 2 4 4 6" xfId="2706"/>
    <cellStyle name="Обычный 2 2 2 2 4 5" xfId="810"/>
    <cellStyle name="Обычный 2 2 2 2 4 5 2" xfId="3791"/>
    <cellStyle name="Обычный 2 2 2 2 4 5 2 2" xfId="3792"/>
    <cellStyle name="Обычный 2 2 2 2 4 5 3" xfId="3793"/>
    <cellStyle name="Обычный 2 2 2 2 4 5 4" xfId="3790"/>
    <cellStyle name="Обычный 2 2 2 2 4 6" xfId="3794"/>
    <cellStyle name="Обычный 2 2 2 2 4 6 2" xfId="3795"/>
    <cellStyle name="Обычный 2 2 2 2 4 7" xfId="3796"/>
    <cellStyle name="Обычный 2 2 2 2 4 7 2" xfId="3797"/>
    <cellStyle name="Обычный 2 2 2 2 4 7 2 2" xfId="3798"/>
    <cellStyle name="Обычный 2 2 2 2 4 7 2 2 2" xfId="3799"/>
    <cellStyle name="Обычный 2 2 2 2 4 7 2 3" xfId="3800"/>
    <cellStyle name="Обычный 2 2 2 2 4 7 3" xfId="3801"/>
    <cellStyle name="Обычный 2 2 2 2 4 7 3 2" xfId="3802"/>
    <cellStyle name="Обычный 2 2 2 2 4 7 4" xfId="3803"/>
    <cellStyle name="Обычный 2 2 2 2 4 8" xfId="3804"/>
    <cellStyle name="Обычный 2 2 2 2 4 8 2" xfId="3805"/>
    <cellStyle name="Обычный 2 2 2 2 4 8 2 2" xfId="3806"/>
    <cellStyle name="Обычный 2 2 2 2 4 8 2 2 2" xfId="3807"/>
    <cellStyle name="Обычный 2 2 2 2 4 8 2 2 3" xfId="3808"/>
    <cellStyle name="Обычный 2 2 2 2 4 8 3" xfId="3809"/>
    <cellStyle name="Обычный 2 2 2 2 4 8 3 2" xfId="3810"/>
    <cellStyle name="Обычный 2 2 2 2 4 8 4" xfId="3811"/>
    <cellStyle name="Обычный 2 2 2 2 4 8 5" xfId="3812"/>
    <cellStyle name="Обычный 2 2 2 2 4 8 6" xfId="3813"/>
    <cellStyle name="Обычный 2 2 2 2 4 9" xfId="3814"/>
    <cellStyle name="Обычный 2 2 2 2 4 9 2" xfId="3815"/>
    <cellStyle name="Обычный 2 2 2 2 4 9 2 2" xfId="3816"/>
    <cellStyle name="Обычный 2 2 2 2 4 9 3" xfId="3817"/>
    <cellStyle name="Обычный 2 2 2 2 4 9 3 2" xfId="3818"/>
    <cellStyle name="Обычный 2 2 2 2 4 9 4" xfId="3819"/>
    <cellStyle name="Обычный 2 2 2 2 4 9 4 2" xfId="3820"/>
    <cellStyle name="Обычный 2 2 2 2 5" xfId="48"/>
    <cellStyle name="Обычный 2 2 2 2 5 2" xfId="3821"/>
    <cellStyle name="Обычный 2 2 2 2 5 2 2" xfId="3822"/>
    <cellStyle name="Обычный 2 2 2 2 5 2 2 2" xfId="3823"/>
    <cellStyle name="Обычный 2 2 2 2 5 2 2 2 2" xfId="3824"/>
    <cellStyle name="Обычный 2 2 2 2 5 2 2 2 2 2" xfId="3825"/>
    <cellStyle name="Обычный 2 2 2 2 5 2 2 2 3" xfId="3826"/>
    <cellStyle name="Обычный 2 2 2 2 5 2 2 3" xfId="3827"/>
    <cellStyle name="Обычный 2 2 2 2 5 2 2 3 2" xfId="3828"/>
    <cellStyle name="Обычный 2 2 2 2 5 2 2 3 2 2" xfId="3829"/>
    <cellStyle name="Обычный 2 2 2 2 5 2 2 3 3" xfId="3830"/>
    <cellStyle name="Обычный 2 2 2 2 5 2 2 4" xfId="3831"/>
    <cellStyle name="Обычный 2 2 2 2 5 2 2 4 2" xfId="3832"/>
    <cellStyle name="Обычный 2 2 2 2 5 2 2 5" xfId="3833"/>
    <cellStyle name="Обычный 2 2 2 2 5 2 2 5 2" xfId="3834"/>
    <cellStyle name="Обычный 2 2 2 2 5 2 2 6" xfId="3835"/>
    <cellStyle name="Обычный 2 2 2 2 5 2 3" xfId="3836"/>
    <cellStyle name="Обычный 2 2 2 2 5 2 3 2" xfId="3837"/>
    <cellStyle name="Обычный 2 2 2 2 5 2 3 2 2" xfId="3838"/>
    <cellStyle name="Обычный 2 2 2 2 5 2 3 3" xfId="3839"/>
    <cellStyle name="Обычный 2 2 2 2 5 2 4" xfId="3840"/>
    <cellStyle name="Обычный 2 2 2 2 5 2 4 2" xfId="3841"/>
    <cellStyle name="Обычный 2 2 2 2 5 2 4 2 2" xfId="3842"/>
    <cellStyle name="Обычный 2 2 2 2 5 2 4 2 2 2" xfId="3843"/>
    <cellStyle name="Обычный 2 2 2 2 5 2 4 2 3" xfId="3844"/>
    <cellStyle name="Обычный 2 2 2 2 5 2 4 3" xfId="3845"/>
    <cellStyle name="Обычный 2 2 2 2 5 2 5" xfId="3846"/>
    <cellStyle name="Обычный 2 2 2 2 5 3" xfId="3847"/>
    <cellStyle name="Обычный 2 2 2 2 5 3 2" xfId="3848"/>
    <cellStyle name="Обычный 2 2 2 2 5 3 2 2" xfId="3849"/>
    <cellStyle name="Обычный 2 2 2 2 5 4" xfId="3850"/>
    <cellStyle name="Обычный 2 2 2 2 5 4 2" xfId="3851"/>
    <cellStyle name="Обычный 2 2 2 2 6" xfId="288"/>
    <cellStyle name="Обычный 2 2 2 2 6 2" xfId="564"/>
    <cellStyle name="Обычный 2 2 2 2 6 2 2" xfId="811"/>
    <cellStyle name="Обычный 2 2 2 2 6 2 2 2" xfId="6650"/>
    <cellStyle name="Обычный 2 2 2 2 6 2 3" xfId="2482"/>
    <cellStyle name="Обычный 2 2 2 2 6 3" xfId="812"/>
    <cellStyle name="Обычный 2 2 2 2 6 3 2" xfId="1759"/>
    <cellStyle name="Обычный 2 2 2 2 6 3 2 2" xfId="6651"/>
    <cellStyle name="Обычный 2 2 2 2 6 3 3" xfId="2707"/>
    <cellStyle name="Обычный 2 2 2 2 6 4" xfId="813"/>
    <cellStyle name="Обычный 2 2 2 2 6 4 2" xfId="6649"/>
    <cellStyle name="Обычный 2 2 2 2 6 5" xfId="2113"/>
    <cellStyle name="Обычный 2 2 2 2 7" xfId="403"/>
    <cellStyle name="Обычный 2 2 2 2 7 2" xfId="814"/>
    <cellStyle name="Обычный 2 2 2 2 7 2 2" xfId="3852"/>
    <cellStyle name="Обычный 2 2 2 2 7 3" xfId="2362"/>
    <cellStyle name="Обычный 2 2 2 2 8" xfId="815"/>
    <cellStyle name="Обычный 2 2 2 2 8 2" xfId="1760"/>
    <cellStyle name="Обычный 2 2 2 2 8 2 2" xfId="3853"/>
    <cellStyle name="Обычный 2 2 2 2 8 3" xfId="2708"/>
    <cellStyle name="Обычный 2 2 2 2 9" xfId="816"/>
    <cellStyle name="Обычный 2 2 2 2 9 2" xfId="3855"/>
    <cellStyle name="Обычный 2 2 2 2 9 2 2" xfId="3856"/>
    <cellStyle name="Обычный 2 2 2 2 9 2 2 2" xfId="3857"/>
    <cellStyle name="Обычный 2 2 2 2 9 2 3" xfId="3858"/>
    <cellStyle name="Обычный 2 2 2 2 9 3" xfId="3859"/>
    <cellStyle name="Обычный 2 2 2 2 9 4" xfId="3854"/>
    <cellStyle name="Обычный 2 2 2 3" xfId="49"/>
    <cellStyle name="Обычный 2 2 2 3 10" xfId="3860"/>
    <cellStyle name="Обычный 2 2 2 3 10 2" xfId="3861"/>
    <cellStyle name="Обычный 2 2 2 3 11" xfId="2114"/>
    <cellStyle name="Обычный 2 2 2 3 2" xfId="50"/>
    <cellStyle name="Обычный 2 2 2 3 2 2" xfId="817"/>
    <cellStyle name="Обычный 2 2 2 3 2 2 10" xfId="2709"/>
    <cellStyle name="Обычный 2 2 2 3 2 2 2" xfId="1762"/>
    <cellStyle name="Обычный 2 2 2 3 2 2 2 2" xfId="3863"/>
    <cellStyle name="Обычный 2 2 2 3 2 2 2 2 2" xfId="3864"/>
    <cellStyle name="Обычный 2 2 2 3 2 2 2 3" xfId="3865"/>
    <cellStyle name="Обычный 2 2 2 3 2 2 2 4" xfId="3862"/>
    <cellStyle name="Обычный 2 2 2 3 2 2 3" xfId="3866"/>
    <cellStyle name="Обычный 2 2 2 3 2 2 3 2" xfId="3867"/>
    <cellStyle name="Обычный 2 2 2 3 2 2 4" xfId="3868"/>
    <cellStyle name="Обычный 2 2 2 3 2 2 4 2" xfId="3869"/>
    <cellStyle name="Обычный 2 2 2 3 2 2 5" xfId="3870"/>
    <cellStyle name="Обычный 2 2 2 3 2 2 5 2" xfId="3871"/>
    <cellStyle name="Обычный 2 2 2 3 2 2 6" xfId="3872"/>
    <cellStyle name="Обычный 2 2 2 3 2 2 6 2" xfId="3873"/>
    <cellStyle name="Обычный 2 2 2 3 2 2 7" xfId="3874"/>
    <cellStyle name="Обычный 2 2 2 3 2 2 7 2" xfId="3875"/>
    <cellStyle name="Обычный 2 2 2 3 2 2 8" xfId="3876"/>
    <cellStyle name="Обычный 2 2 2 3 2 2 8 2" xfId="3877"/>
    <cellStyle name="Обычный 2 2 2 3 2 2 9" xfId="3878"/>
    <cellStyle name="Обычный 2 2 2 3 2 3" xfId="1763"/>
    <cellStyle name="Обычный 2 2 2 3 2 3 2" xfId="2710"/>
    <cellStyle name="Обычный 2 2 2 3 2 4" xfId="1761"/>
    <cellStyle name="Обычный 2 2 2 3 2 4 2" xfId="6652"/>
    <cellStyle name="Обычный 2 2 2 3 2 4 3" xfId="3879"/>
    <cellStyle name="Обычный 2 2 2 3 3" xfId="408"/>
    <cellStyle name="Обычный 2 2 2 3 3 2" xfId="818"/>
    <cellStyle name="Обычный 2 2 2 3 3 2 2" xfId="2366"/>
    <cellStyle name="Обычный 2 2 2 3 3 3" xfId="1764"/>
    <cellStyle name="Обычный 2 2 2 3 4" xfId="819"/>
    <cellStyle name="Обычный 2 2 2 3 4 2" xfId="1765"/>
    <cellStyle name="Обычный 2 2 2 3 4 2 2" xfId="3881"/>
    <cellStyle name="Обычный 2 2 2 3 4 2 3" xfId="3880"/>
    <cellStyle name="Обычный 2 2 2 3 4 3" xfId="3882"/>
    <cellStyle name="Обычный 2 2 2 3 4 3 2" xfId="3883"/>
    <cellStyle name="Обычный 2 2 2 3 4 4" xfId="3884"/>
    <cellStyle name="Обычный 2 2 2 3 4 4 2" xfId="3885"/>
    <cellStyle name="Обычный 2 2 2 3 4 5" xfId="3886"/>
    <cellStyle name="Обычный 2 2 2 3 4 6" xfId="3887"/>
    <cellStyle name="Обычный 2 2 2 3 4 7" xfId="3888"/>
    <cellStyle name="Обычный 2 2 2 3 4 8" xfId="3889"/>
    <cellStyle name="Обычный 2 2 2 3 4 9" xfId="2711"/>
    <cellStyle name="Обычный 2 2 2 3 5" xfId="820"/>
    <cellStyle name="Обычный 2 2 2 3 5 2" xfId="3891"/>
    <cellStyle name="Обычный 2 2 2 3 5 2 2" xfId="3892"/>
    <cellStyle name="Обычный 2 2 2 3 5 3" xfId="3893"/>
    <cellStyle name="Обычный 2 2 2 3 5 3 2" xfId="3894"/>
    <cellStyle name="Обычный 2 2 2 3 5 4" xfId="3895"/>
    <cellStyle name="Обычный 2 2 2 3 5 4 2" xfId="3896"/>
    <cellStyle name="Обычный 2 2 2 3 5 5" xfId="3897"/>
    <cellStyle name="Обычный 2 2 2 3 5 5 2" xfId="3898"/>
    <cellStyle name="Обычный 2 2 2 3 5 6" xfId="3899"/>
    <cellStyle name="Обычный 2 2 2 3 5 7" xfId="3890"/>
    <cellStyle name="Обычный 2 2 2 3 6" xfId="3900"/>
    <cellStyle name="Обычный 2 2 2 3 6 10" xfId="3901"/>
    <cellStyle name="Обычный 2 2 2 3 6 10 2" xfId="3902"/>
    <cellStyle name="Обычный 2 2 2 3 6 11" xfId="3903"/>
    <cellStyle name="Обычный 2 2 2 3 6 2" xfId="3904"/>
    <cellStyle name="Обычный 2 2 2 3 6 2 2" xfId="3905"/>
    <cellStyle name="Обычный 2 2 2 3 6 2 2 2" xfId="3906"/>
    <cellStyle name="Обычный 2 2 2 3 6 2 3" xfId="3907"/>
    <cellStyle name="Обычный 2 2 2 3 6 3" xfId="3908"/>
    <cellStyle name="Обычный 2 2 2 3 6 3 2" xfId="3909"/>
    <cellStyle name="Обычный 2 2 2 3 6 4" xfId="3910"/>
    <cellStyle name="Обычный 2 2 2 3 6 4 2" xfId="3911"/>
    <cellStyle name="Обычный 2 2 2 3 6 5" xfId="3912"/>
    <cellStyle name="Обычный 2 2 2 3 6 5 2" xfId="3913"/>
    <cellStyle name="Обычный 2 2 2 3 6 6" xfId="3914"/>
    <cellStyle name="Обычный 2 2 2 3 6 6 2" xfId="3915"/>
    <cellStyle name="Обычный 2 2 2 3 6 7" xfId="3916"/>
    <cellStyle name="Обычный 2 2 2 3 6 7 2" xfId="3917"/>
    <cellStyle name="Обычный 2 2 2 3 6 8" xfId="3918"/>
    <cellStyle name="Обычный 2 2 2 3 6 8 2" xfId="3919"/>
    <cellStyle name="Обычный 2 2 2 3 6 9" xfId="3920"/>
    <cellStyle name="Обычный 2 2 2 3 6 9 2" xfId="3921"/>
    <cellStyle name="Обычный 2 2 2 3 7" xfId="3922"/>
    <cellStyle name="Обычный 2 2 2 3 7 2" xfId="3923"/>
    <cellStyle name="Обычный 2 2 2 3 8" xfId="3924"/>
    <cellStyle name="Обычный 2 2 2 3 8 2" xfId="3925"/>
    <cellStyle name="Обычный 2 2 2 3 8 2 2" xfId="3926"/>
    <cellStyle name="Обычный 2 2 2 3 8 3" xfId="3927"/>
    <cellStyle name="Обычный 2 2 2 3 8 3 2" xfId="3928"/>
    <cellStyle name="Обычный 2 2 2 3 8 4" xfId="3929"/>
    <cellStyle name="Обычный 2 2 2 3 9" xfId="3930"/>
    <cellStyle name="Обычный 2 2 2 3 9 2" xfId="3931"/>
    <cellStyle name="Обычный 2 2 2 4" xfId="51"/>
    <cellStyle name="Обычный 2 2 2 4 10" xfId="3932"/>
    <cellStyle name="Обычный 2 2 2 4 10 2" xfId="3933"/>
    <cellStyle name="Обычный 2 2 2 4 11" xfId="3934"/>
    <cellStyle name="Обычный 2 2 2 4 11 2" xfId="3935"/>
    <cellStyle name="Обычный 2 2 2 4 11 2 2" xfId="3936"/>
    <cellStyle name="Обычный 2 2 2 4 11 2 2 2" xfId="3937"/>
    <cellStyle name="Обычный 2 2 2 4 11 2 3" xfId="3938"/>
    <cellStyle name="Обычный 2 2 2 4 11 3" xfId="3939"/>
    <cellStyle name="Обычный 2 2 2 4 12" xfId="3940"/>
    <cellStyle name="Обычный 2 2 2 4 12 2" xfId="3941"/>
    <cellStyle name="Обычный 2 2 2 4 13" xfId="3942"/>
    <cellStyle name="Обычный 2 2 2 4 13 2" xfId="3943"/>
    <cellStyle name="Обычный 2 2 2 4 14" xfId="3944"/>
    <cellStyle name="Обычный 2 2 2 4 14 2" xfId="3945"/>
    <cellStyle name="Обычный 2 2 2 4 14 3" xfId="3946"/>
    <cellStyle name="Обычный 2 2 2 4 15" xfId="3947"/>
    <cellStyle name="Обычный 2 2 2 4 15 2" xfId="3948"/>
    <cellStyle name="Обычный 2 2 2 4 16" xfId="3949"/>
    <cellStyle name="Обычный 2 2 2 4 17" xfId="3950"/>
    <cellStyle name="Обычный 2 2 2 4 18" xfId="2115"/>
    <cellStyle name="Обычный 2 2 2 4 2" xfId="52"/>
    <cellStyle name="Обычный 2 2 2 4 2 10" xfId="3951"/>
    <cellStyle name="Обычный 2 2 2 4 2 10 2" xfId="3952"/>
    <cellStyle name="Обычный 2 2 2 4 2 11" xfId="3953"/>
    <cellStyle name="Обычный 2 2 2 4 2 12" xfId="2116"/>
    <cellStyle name="Обычный 2 2 2 4 2 2" xfId="410"/>
    <cellStyle name="Обычный 2 2 2 4 2 2 2" xfId="821"/>
    <cellStyle name="Обычный 2 2 2 4 2 2 2 2" xfId="3955"/>
    <cellStyle name="Обычный 2 2 2 4 2 2 2 2 2" xfId="3956"/>
    <cellStyle name="Обычный 2 2 2 4 2 2 2 3" xfId="3957"/>
    <cellStyle name="Обычный 2 2 2 4 2 2 2 3 2" xfId="3958"/>
    <cellStyle name="Обычный 2 2 2 4 2 2 2 3 2 2" xfId="3959"/>
    <cellStyle name="Обычный 2 2 2 4 2 2 2 4" xfId="3960"/>
    <cellStyle name="Обычный 2 2 2 4 2 2 2 5" xfId="3954"/>
    <cellStyle name="Обычный 2 2 2 4 2 2 3" xfId="3961"/>
    <cellStyle name="Обычный 2 2 2 4 2 2 3 2" xfId="3962"/>
    <cellStyle name="Обычный 2 2 2 4 2 2 4" xfId="3963"/>
    <cellStyle name="Обычный 2 2 2 4 2 2 5" xfId="2483"/>
    <cellStyle name="Обычный 2 2 2 4 2 3" xfId="822"/>
    <cellStyle name="Обычный 2 2 2 4 2 3 2" xfId="1766"/>
    <cellStyle name="Обычный 2 2 2 4 2 3 2 2" xfId="3965"/>
    <cellStyle name="Обычный 2 2 2 4 2 3 2 2 2" xfId="3966"/>
    <cellStyle name="Обычный 2 2 2 4 2 3 2 3" xfId="3967"/>
    <cellStyle name="Обычный 2 2 2 4 2 3 2 4" xfId="3964"/>
    <cellStyle name="Обычный 2 2 2 4 2 3 3" xfId="3968"/>
    <cellStyle name="Обычный 2 2 2 4 2 3 3 2" xfId="3969"/>
    <cellStyle name="Обычный 2 2 2 4 2 3 4" xfId="3970"/>
    <cellStyle name="Обычный 2 2 2 4 2 3 4 2" xfId="3971"/>
    <cellStyle name="Обычный 2 2 2 4 2 3 5" xfId="3972"/>
    <cellStyle name="Обычный 2 2 2 4 2 3 5 2" xfId="3973"/>
    <cellStyle name="Обычный 2 2 2 4 2 3 6" xfId="3974"/>
    <cellStyle name="Обычный 2 2 2 4 2 3 6 2" xfId="3975"/>
    <cellStyle name="Обычный 2 2 2 4 2 3 7" xfId="3976"/>
    <cellStyle name="Обычный 2 2 2 4 2 3 7 2" xfId="3977"/>
    <cellStyle name="Обычный 2 2 2 4 2 3 8" xfId="3978"/>
    <cellStyle name="Обычный 2 2 2 4 2 3 9" xfId="2712"/>
    <cellStyle name="Обычный 2 2 2 4 2 4" xfId="823"/>
    <cellStyle name="Обычный 2 2 2 4 2 4 2" xfId="3980"/>
    <cellStyle name="Обычный 2 2 2 4 2 4 2 2" xfId="3981"/>
    <cellStyle name="Обычный 2 2 2 4 2 4 3" xfId="3982"/>
    <cellStyle name="Обычный 2 2 2 4 2 4 4" xfId="3979"/>
    <cellStyle name="Обычный 2 2 2 4 2 5" xfId="3983"/>
    <cellStyle name="Обычный 2 2 2 4 2 5 2" xfId="3984"/>
    <cellStyle name="Обычный 2 2 2 4 2 5 2 2" xfId="3985"/>
    <cellStyle name="Обычный 2 2 2 4 2 5 2 2 2" xfId="3986"/>
    <cellStyle name="Обычный 2 2 2 4 2 5 2 3" xfId="3987"/>
    <cellStyle name="Обычный 2 2 2 4 2 5 3" xfId="3988"/>
    <cellStyle name="Обычный 2 2 2 4 2 5 3 2" xfId="3989"/>
    <cellStyle name="Обычный 2 2 2 4 2 5 4" xfId="3990"/>
    <cellStyle name="Обычный 2 2 2 4 2 5 4 2" xfId="3991"/>
    <cellStyle name="Обычный 2 2 2 4 2 5 5" xfId="3992"/>
    <cellStyle name="Обычный 2 2 2 4 2 6" xfId="3993"/>
    <cellStyle name="Обычный 2 2 2 4 2 6 2" xfId="3994"/>
    <cellStyle name="Обычный 2 2 2 4 2 6 2 2" xfId="3995"/>
    <cellStyle name="Обычный 2 2 2 4 2 6 2 2 2" xfId="3996"/>
    <cellStyle name="Обычный 2 2 2 4 2 6 2 2 3" xfId="3997"/>
    <cellStyle name="Обычный 2 2 2 4 2 6 2 3" xfId="3998"/>
    <cellStyle name="Обычный 2 2 2 4 2 6 3" xfId="3999"/>
    <cellStyle name="Обычный 2 2 2 4 2 7" xfId="4000"/>
    <cellStyle name="Обычный 2 2 2 4 2 7 2" xfId="4001"/>
    <cellStyle name="Обычный 2 2 2 4 2 8" xfId="4002"/>
    <cellStyle name="Обычный 2 2 2 4 2 8 2" xfId="4003"/>
    <cellStyle name="Обычный 2 2 2 4 2 8 2 2" xfId="4004"/>
    <cellStyle name="Обычный 2 2 2 4 2 8 2 2 2" xfId="4005"/>
    <cellStyle name="Обычный 2 2 2 4 2 8 2 2 3" xfId="4006"/>
    <cellStyle name="Обычный 2 2 2 4 2 8 2 2 4" xfId="4007"/>
    <cellStyle name="Обычный 2 2 2 4 2 8 2 3" xfId="4008"/>
    <cellStyle name="Обычный 2 2 2 4 2 8 2 4" xfId="4009"/>
    <cellStyle name="Обычный 2 2 2 4 2 8 2 4 2" xfId="4010"/>
    <cellStyle name="Обычный 2 2 2 4 2 8 2 4 3" xfId="4011"/>
    <cellStyle name="Обычный 2 2 2 4 2 8 2 5" xfId="4012"/>
    <cellStyle name="Обычный 2 2 2 4 2 8 2 6" xfId="4013"/>
    <cellStyle name="Обычный 2 2 2 4 2 8 3" xfId="4014"/>
    <cellStyle name="Обычный 2 2 2 4 2 8 4" xfId="4015"/>
    <cellStyle name="Обычный 2 2 2 4 2 8 5" xfId="4016"/>
    <cellStyle name="Обычный 2 2 2 4 2 9" xfId="4017"/>
    <cellStyle name="Обычный 2 2 2 4 2 9 2" xfId="4018"/>
    <cellStyle name="Обычный 2 2 2 4 3" xfId="409"/>
    <cellStyle name="Обычный 2 2 2 4 3 2" xfId="824"/>
    <cellStyle name="Обычный 2 2 2 4 3 2 2" xfId="4020"/>
    <cellStyle name="Обычный 2 2 2 4 3 2 3" xfId="4019"/>
    <cellStyle name="Обычный 2 2 2 4 3 3" xfId="4021"/>
    <cellStyle name="Обычный 2 2 2 4 3 3 2" xfId="4022"/>
    <cellStyle name="Обычный 2 2 2 4 3 3 2 2" xfId="4023"/>
    <cellStyle name="Обычный 2 2 2 4 3 3 2 3" xfId="4024"/>
    <cellStyle name="Обычный 2 2 2 4 3 3 2 3 2" xfId="4025"/>
    <cellStyle name="Обычный 2 2 2 4 3 3 2 3 3" xfId="4026"/>
    <cellStyle name="Обычный 2 2 2 4 3 3 2 4" xfId="4027"/>
    <cellStyle name="Обычный 2 2 2 4 3 3 2 5" xfId="4028"/>
    <cellStyle name="Обычный 2 2 2 4 3 3 2 6" xfId="4029"/>
    <cellStyle name="Обычный 2 2 2 4 3 3 3" xfId="4030"/>
    <cellStyle name="Обычный 2 2 2 4 3 4" xfId="4031"/>
    <cellStyle name="Обычный 2 2 2 4 3 4 2" xfId="4032"/>
    <cellStyle name="Обычный 2 2 2 4 3 5" xfId="4033"/>
    <cellStyle name="Обычный 2 2 2 4 3 5 2" xfId="4034"/>
    <cellStyle name="Обычный 2 2 2 4 3 6" xfId="4035"/>
    <cellStyle name="Обычный 2 2 2 4 3 6 2" xfId="4036"/>
    <cellStyle name="Обычный 2 2 2 4 3 7" xfId="4037"/>
    <cellStyle name="Обычный 2 2 2 4 3 8" xfId="2367"/>
    <cellStyle name="Обычный 2 2 2 4 4" xfId="825"/>
    <cellStyle name="Обычный 2 2 2 4 4 2" xfId="1767"/>
    <cellStyle name="Обычный 2 2 2 4 4 2 2" xfId="4039"/>
    <cellStyle name="Обычный 2 2 2 4 4 2 3" xfId="4038"/>
    <cellStyle name="Обычный 2 2 2 4 4 3" xfId="4040"/>
    <cellStyle name="Обычный 2 2 2 4 4 3 2" xfId="4041"/>
    <cellStyle name="Обычный 2 2 2 4 4 4" xfId="4042"/>
    <cellStyle name="Обычный 2 2 2 4 4 4 2" xfId="4043"/>
    <cellStyle name="Обычный 2 2 2 4 4 5" xfId="4044"/>
    <cellStyle name="Обычный 2 2 2 4 4 6" xfId="2713"/>
    <cellStyle name="Обычный 2 2 2 4 5" xfId="826"/>
    <cellStyle name="Обычный 2 2 2 4 5 2" xfId="4046"/>
    <cellStyle name="Обычный 2 2 2 4 5 2 2" xfId="4047"/>
    <cellStyle name="Обычный 2 2 2 4 5 3" xfId="4048"/>
    <cellStyle name="Обычный 2 2 2 4 5 4" xfId="4045"/>
    <cellStyle name="Обычный 2 2 2 4 6" xfId="4049"/>
    <cellStyle name="Обычный 2 2 2 4 6 2" xfId="4050"/>
    <cellStyle name="Обычный 2 2 2 4 6 2 2" xfId="4051"/>
    <cellStyle name="Обычный 2 2 2 4 6 3" xfId="4052"/>
    <cellStyle name="Обычный 2 2 2 4 6 3 2" xfId="4053"/>
    <cellStyle name="Обычный 2 2 2 4 6 4" xfId="4054"/>
    <cellStyle name="Обычный 2 2 2 4 7" xfId="4055"/>
    <cellStyle name="Обычный 2 2 2 4 7 2" xfId="4056"/>
    <cellStyle name="Обычный 2 2 2 4 7 2 2" xfId="4057"/>
    <cellStyle name="Обычный 2 2 2 4 7 2 2 2" xfId="4058"/>
    <cellStyle name="Обычный 2 2 2 4 7 2 2 3" xfId="4059"/>
    <cellStyle name="Обычный 2 2 2 4 7 2 3" xfId="4060"/>
    <cellStyle name="Обычный 2 2 2 4 7 3" xfId="4061"/>
    <cellStyle name="Обычный 2 2 2 4 7 3 2" xfId="4062"/>
    <cellStyle name="Обычный 2 2 2 4 7 4" xfId="4063"/>
    <cellStyle name="Обычный 2 2 2 4 7 4 2" xfId="4064"/>
    <cellStyle name="Обычный 2 2 2 4 7 5" xfId="4065"/>
    <cellStyle name="Обычный 2 2 2 4 7 6" xfId="4066"/>
    <cellStyle name="Обычный 2 2 2 4 7 7" xfId="4067"/>
    <cellStyle name="Обычный 2 2 2 4 8" xfId="4068"/>
    <cellStyle name="Обычный 2 2 2 4 8 2" xfId="4069"/>
    <cellStyle name="Обычный 2 2 2 4 8 2 2" xfId="4070"/>
    <cellStyle name="Обычный 2 2 2 4 8 3" xfId="4071"/>
    <cellStyle name="Обычный 2 2 2 4 8 3 2" xfId="4072"/>
    <cellStyle name="Обычный 2 2 2 4 8 4" xfId="4073"/>
    <cellStyle name="Обычный 2 2 2 4 8 4 2" xfId="4074"/>
    <cellStyle name="Обычный 2 2 2 4 9" xfId="4075"/>
    <cellStyle name="Обычный 2 2 2 4 9 2" xfId="4076"/>
    <cellStyle name="Обычный 2 2 2 5" xfId="53"/>
    <cellStyle name="Обычный 2 2 2 5 2" xfId="289"/>
    <cellStyle name="Обычный 2 2 2 5 2 2" xfId="565"/>
    <cellStyle name="Обычный 2 2 2 5 2 2 2" xfId="827"/>
    <cellStyle name="Обычный 2 2 2 5 2 2 2 2" xfId="6655"/>
    <cellStyle name="Обычный 2 2 2 5 2 2 3" xfId="2484"/>
    <cellStyle name="Обычный 2 2 2 5 2 3" xfId="828"/>
    <cellStyle name="Обычный 2 2 2 5 2 3 2" xfId="1768"/>
    <cellStyle name="Обычный 2 2 2 5 2 3 2 2" xfId="6656"/>
    <cellStyle name="Обычный 2 2 2 5 2 3 3" xfId="2714"/>
    <cellStyle name="Обычный 2 2 2 5 2 4" xfId="829"/>
    <cellStyle name="Обычный 2 2 2 5 2 4 2" xfId="6654"/>
    <cellStyle name="Обычный 2 2 2 5 2 5" xfId="2118"/>
    <cellStyle name="Обычный 2 2 2 5 3" xfId="411"/>
    <cellStyle name="Обычный 2 2 2 5 3 2" xfId="830"/>
    <cellStyle name="Обычный 2 2 2 5 3 2 2" xfId="4077"/>
    <cellStyle name="Обычный 2 2 2 5 3 3" xfId="2368"/>
    <cellStyle name="Обычный 2 2 2 5 4" xfId="831"/>
    <cellStyle name="Обычный 2 2 2 5 4 2" xfId="1769"/>
    <cellStyle name="Обычный 2 2 2 5 4 2 2" xfId="6657"/>
    <cellStyle name="Обычный 2 2 2 5 4 3" xfId="2715"/>
    <cellStyle name="Обычный 2 2 2 5 5" xfId="832"/>
    <cellStyle name="Обычный 2 2 2 5 5 2" xfId="6653"/>
    <cellStyle name="Обычный 2 2 2 5 6" xfId="2117"/>
    <cellStyle name="Обычный 2 2 2 6" xfId="54"/>
    <cellStyle name="Обычный 2 2 2 6 10" xfId="4078"/>
    <cellStyle name="Обычный 2 2 2 6 10 2" xfId="4079"/>
    <cellStyle name="Обычный 2 2 2 6 10 2 2" xfId="4080"/>
    <cellStyle name="Обычный 2 2 2 6 10 3" xfId="4081"/>
    <cellStyle name="Обычный 2 2 2 6 11" xfId="4082"/>
    <cellStyle name="Обычный 2 2 2 6 11 2" xfId="4083"/>
    <cellStyle name="Обычный 2 2 2 6 11 2 2" xfId="4084"/>
    <cellStyle name="Обычный 2 2 2 6 11 2 2 2" xfId="4085"/>
    <cellStyle name="Обычный 2 2 2 6 11 2 2 3" xfId="4086"/>
    <cellStyle name="Обычный 2 2 2 6 11 2 3" xfId="4087"/>
    <cellStyle name="Обычный 2 2 2 6 11 3" xfId="4088"/>
    <cellStyle name="Обычный 2 2 2 6 12" xfId="4089"/>
    <cellStyle name="Обычный 2 2 2 6 12 2" xfId="4090"/>
    <cellStyle name="Обычный 2 2 2 6 13" xfId="4091"/>
    <cellStyle name="Обычный 2 2 2 6 14" xfId="2119"/>
    <cellStyle name="Обычный 2 2 2 6 2" xfId="290"/>
    <cellStyle name="Обычный 2 2 2 6 2 10" xfId="4092"/>
    <cellStyle name="Обычный 2 2 2 6 2 11" xfId="4093"/>
    <cellStyle name="Обычный 2 2 2 6 2 12" xfId="4094"/>
    <cellStyle name="Обычный 2 2 2 6 2 13" xfId="4095"/>
    <cellStyle name="Обычный 2 2 2 6 2 14" xfId="2120"/>
    <cellStyle name="Обычный 2 2 2 6 2 2" xfId="566"/>
    <cellStyle name="Обычный 2 2 2 6 2 2 10" xfId="2485"/>
    <cellStyle name="Обычный 2 2 2 6 2 2 2" xfId="833"/>
    <cellStyle name="Обычный 2 2 2 6 2 2 2 2" xfId="4097"/>
    <cellStyle name="Обычный 2 2 2 6 2 2 2 2 2" xfId="4098"/>
    <cellStyle name="Обычный 2 2 2 6 2 2 2 3" xfId="4096"/>
    <cellStyle name="Обычный 2 2 2 6 2 2 3" xfId="4099"/>
    <cellStyle name="Обычный 2 2 2 6 2 2 3 2" xfId="4100"/>
    <cellStyle name="Обычный 2 2 2 6 2 2 3 2 2" xfId="4101"/>
    <cellStyle name="Обычный 2 2 2 6 2 2 3 3" xfId="4102"/>
    <cellStyle name="Обычный 2 2 2 6 2 2 4" xfId="4103"/>
    <cellStyle name="Обычный 2 2 2 6 2 2 4 2" xfId="4104"/>
    <cellStyle name="Обычный 2 2 2 6 2 2 4 2 2" xfId="4105"/>
    <cellStyle name="Обычный 2 2 2 6 2 2 4 3" xfId="4106"/>
    <cellStyle name="Обычный 2 2 2 6 2 2 5" xfId="4107"/>
    <cellStyle name="Обычный 2 2 2 6 2 2 5 2" xfId="4108"/>
    <cellStyle name="Обычный 2 2 2 6 2 2 5 2 2" xfId="4109"/>
    <cellStyle name="Обычный 2 2 2 6 2 2 6" xfId="4110"/>
    <cellStyle name="Обычный 2 2 2 6 2 2 6 2" xfId="4111"/>
    <cellStyle name="Обычный 2 2 2 6 2 2 7" xfId="4112"/>
    <cellStyle name="Обычный 2 2 2 6 2 2 7 2" xfId="4113"/>
    <cellStyle name="Обычный 2 2 2 6 2 2 8" xfId="4114"/>
    <cellStyle name="Обычный 2 2 2 6 2 2 8 2" xfId="4115"/>
    <cellStyle name="Обычный 2 2 2 6 2 2 8 3" xfId="4116"/>
    <cellStyle name="Обычный 2 2 2 6 2 2 9" xfId="4117"/>
    <cellStyle name="Обычный 2 2 2 6 2 3" xfId="834"/>
    <cellStyle name="Обычный 2 2 2 6 2 3 2" xfId="1770"/>
    <cellStyle name="Обычный 2 2 2 6 2 3 2 2" xfId="4119"/>
    <cellStyle name="Обычный 2 2 2 6 2 3 2 3" xfId="4118"/>
    <cellStyle name="Обычный 2 2 2 6 2 3 3" xfId="4120"/>
    <cellStyle name="Обычный 2 2 2 6 2 3 3 2" xfId="4121"/>
    <cellStyle name="Обычный 2 2 2 6 2 3 4" xfId="4122"/>
    <cellStyle name="Обычный 2 2 2 6 2 3 5" xfId="2716"/>
    <cellStyle name="Обычный 2 2 2 6 2 4" xfId="835"/>
    <cellStyle name="Обычный 2 2 2 6 2 4 2" xfId="4124"/>
    <cellStyle name="Обычный 2 2 2 6 2 4 2 2" xfId="4125"/>
    <cellStyle name="Обычный 2 2 2 6 2 4 3" xfId="4126"/>
    <cellStyle name="Обычный 2 2 2 6 2 4 3 2" xfId="4127"/>
    <cellStyle name="Обычный 2 2 2 6 2 4 4" xfId="4128"/>
    <cellStyle name="Обычный 2 2 2 6 2 4 5" xfId="4123"/>
    <cellStyle name="Обычный 2 2 2 6 2 5" xfId="4129"/>
    <cellStyle name="Обычный 2 2 2 6 2 5 2" xfId="4130"/>
    <cellStyle name="Обычный 2 2 2 6 2 5 2 2" xfId="4131"/>
    <cellStyle name="Обычный 2 2 2 6 2 5 3" xfId="4132"/>
    <cellStyle name="Обычный 2 2 2 6 2 6" xfId="4133"/>
    <cellStyle name="Обычный 2 2 2 6 2 6 2" xfId="4134"/>
    <cellStyle name="Обычный 2 2 2 6 2 7" xfId="4135"/>
    <cellStyle name="Обычный 2 2 2 6 2 8" xfId="4136"/>
    <cellStyle name="Обычный 2 2 2 6 2 9" xfId="4137"/>
    <cellStyle name="Обычный 2 2 2 6 3" xfId="412"/>
    <cellStyle name="Обычный 2 2 2 6 3 10" xfId="4138"/>
    <cellStyle name="Обычный 2 2 2 6 3 10 2" xfId="4139"/>
    <cellStyle name="Обычный 2 2 2 6 3 10 3" xfId="4140"/>
    <cellStyle name="Обычный 2 2 2 6 3 10 4" xfId="4141"/>
    <cellStyle name="Обычный 2 2 2 6 3 10 5" xfId="4142"/>
    <cellStyle name="Обычный 2 2 2 6 3 10 6" xfId="4143"/>
    <cellStyle name="Обычный 2 2 2 6 3 10 7" xfId="4144"/>
    <cellStyle name="Обычный 2 2 2 6 3 11" xfId="4145"/>
    <cellStyle name="Обычный 2 2 2 6 3 12" xfId="4146"/>
    <cellStyle name="Обычный 2 2 2 6 3 13" xfId="4147"/>
    <cellStyle name="Обычный 2 2 2 6 3 14" xfId="4148"/>
    <cellStyle name="Обычный 2 2 2 6 3 15" xfId="4149"/>
    <cellStyle name="Обычный 2 2 2 6 3 16" xfId="4150"/>
    <cellStyle name="Обычный 2 2 2 6 3 17" xfId="4151"/>
    <cellStyle name="Обычный 2 2 2 6 3 18" xfId="4152"/>
    <cellStyle name="Обычный 2 2 2 6 3 19" xfId="4153"/>
    <cellStyle name="Обычный 2 2 2 6 3 2" xfId="836"/>
    <cellStyle name="Обычный 2 2 2 6 3 2 2" xfId="4155"/>
    <cellStyle name="Обычный 2 2 2 6 3 2 2 2" xfId="4156"/>
    <cellStyle name="Обычный 2 2 2 6 3 2 2 2 2" xfId="4157"/>
    <cellStyle name="Обычный 2 2 2 6 3 2 3" xfId="4158"/>
    <cellStyle name="Обычный 2 2 2 6 3 2 3 2" xfId="4159"/>
    <cellStyle name="Обычный 2 2 2 6 3 2 4" xfId="4160"/>
    <cellStyle name="Обычный 2 2 2 6 3 2 4 2" xfId="4161"/>
    <cellStyle name="Обычный 2 2 2 6 3 2 5" xfId="4162"/>
    <cellStyle name="Обычный 2 2 2 6 3 2 6" xfId="4154"/>
    <cellStyle name="Обычный 2 2 2 6 3 20" xfId="4163"/>
    <cellStyle name="Обычный 2 2 2 6 3 21" xfId="4164"/>
    <cellStyle name="Обычный 2 2 2 6 3 22" xfId="4165"/>
    <cellStyle name="Обычный 2 2 2 6 3 23" xfId="4166"/>
    <cellStyle name="Обычный 2 2 2 6 3 24" xfId="4167"/>
    <cellStyle name="Обычный 2 2 2 6 3 25" xfId="2369"/>
    <cellStyle name="Обычный 2 2 2 6 3 3" xfId="4168"/>
    <cellStyle name="Обычный 2 2 2 6 3 3 2" xfId="4169"/>
    <cellStyle name="Обычный 2 2 2 6 3 3 2 2" xfId="4170"/>
    <cellStyle name="Обычный 2 2 2 6 3 3 3" xfId="4171"/>
    <cellStyle name="Обычный 2 2 2 6 3 3 3 2" xfId="4172"/>
    <cellStyle name="Обычный 2 2 2 6 3 3 4" xfId="4173"/>
    <cellStyle name="Обычный 2 2 2 6 3 4" xfId="4174"/>
    <cellStyle name="Обычный 2 2 2 6 3 4 2" xfId="4175"/>
    <cellStyle name="Обычный 2 2 2 6 3 5" xfId="4176"/>
    <cellStyle name="Обычный 2 2 2 6 3 5 2" xfId="4177"/>
    <cellStyle name="Обычный 2 2 2 6 3 6" xfId="4178"/>
    <cellStyle name="Обычный 2 2 2 6 3 6 2" xfId="4179"/>
    <cellStyle name="Обычный 2 2 2 6 3 7" xfId="4180"/>
    <cellStyle name="Обычный 2 2 2 6 3 7 2" xfId="4181"/>
    <cellStyle name="Обычный 2 2 2 6 3 7 2 2" xfId="4182"/>
    <cellStyle name="Обычный 2 2 2 6 3 7 3" xfId="4183"/>
    <cellStyle name="Обычный 2 2 2 6 3 7 3 2" xfId="4184"/>
    <cellStyle name="Обычный 2 2 2 6 3 7 4" xfId="4185"/>
    <cellStyle name="Обычный 2 2 2 6 3 7 4 2" xfId="4186"/>
    <cellStyle name="Обычный 2 2 2 6 3 7 4 3" xfId="4187"/>
    <cellStyle name="Обычный 2 2 2 6 3 7 5" xfId="4188"/>
    <cellStyle name="Обычный 2 2 2 6 3 7 6" xfId="4189"/>
    <cellStyle name="Обычный 2 2 2 6 3 8" xfId="4190"/>
    <cellStyle name="Обычный 2 2 2 6 3 8 2" xfId="4191"/>
    <cellStyle name="Обычный 2 2 2 6 3 9" xfId="4192"/>
    <cellStyle name="Обычный 2 2 2 6 3 9 2" xfId="4193"/>
    <cellStyle name="Обычный 2 2 2 6 4" xfId="837"/>
    <cellStyle name="Обычный 2 2 2 6 4 2" xfId="1771"/>
    <cellStyle name="Обычный 2 2 2 6 4 2 2" xfId="4195"/>
    <cellStyle name="Обычный 2 2 2 6 4 2 2 2" xfId="4196"/>
    <cellStyle name="Обычный 2 2 2 6 4 2 3" xfId="4197"/>
    <cellStyle name="Обычный 2 2 2 6 4 2 4" xfId="4194"/>
    <cellStyle name="Обычный 2 2 2 6 4 3" xfId="4198"/>
    <cellStyle name="Обычный 2 2 2 6 4 3 2" xfId="4199"/>
    <cellStyle name="Обычный 2 2 2 6 4 4" xfId="4200"/>
    <cellStyle name="Обычный 2 2 2 6 4 4 2" xfId="4201"/>
    <cellStyle name="Обычный 2 2 2 6 4 5" xfId="4202"/>
    <cellStyle name="Обычный 2 2 2 6 4 5 2" xfId="4203"/>
    <cellStyle name="Обычный 2 2 2 6 4 6" xfId="4204"/>
    <cellStyle name="Обычный 2 2 2 6 4 6 2" xfId="4205"/>
    <cellStyle name="Обычный 2 2 2 6 4 7" xfId="4206"/>
    <cellStyle name="Обычный 2 2 2 6 4 7 2" xfId="4207"/>
    <cellStyle name="Обычный 2 2 2 6 4 8" xfId="4208"/>
    <cellStyle name="Обычный 2 2 2 6 4 9" xfId="2121"/>
    <cellStyle name="Обычный 2 2 2 6 5" xfId="838"/>
    <cellStyle name="Обычный 2 2 2 6 5 2" xfId="4210"/>
    <cellStyle name="Обычный 2 2 2 6 5 2 2" xfId="4211"/>
    <cellStyle name="Обычный 2 2 2 6 5 3" xfId="4212"/>
    <cellStyle name="Обычный 2 2 2 6 5 4" xfId="4209"/>
    <cellStyle name="Обычный 2 2 2 6 6" xfId="4213"/>
    <cellStyle name="Обычный 2 2 2 6 6 2" xfId="4214"/>
    <cellStyle name="Обычный 2 2 2 6 6 2 2" xfId="4215"/>
    <cellStyle name="Обычный 2 2 2 6 6 2 2 2" xfId="4216"/>
    <cellStyle name="Обычный 2 2 2 6 6 2 3" xfId="4217"/>
    <cellStyle name="Обычный 2 2 2 6 6 2 3 2" xfId="4218"/>
    <cellStyle name="Обычный 2 2 2 6 6 2 3 2 2" xfId="4219"/>
    <cellStyle name="Обычный 2 2 2 6 6 2 4" xfId="4220"/>
    <cellStyle name="Обычный 2 2 2 6 6 3" xfId="4221"/>
    <cellStyle name="Обычный 2 2 2 6 6 3 2" xfId="4222"/>
    <cellStyle name="Обычный 2 2 2 6 6 4" xfId="4223"/>
    <cellStyle name="Обычный 2 2 2 6 6 4 2" xfId="4224"/>
    <cellStyle name="Обычный 2 2 2 6 6 5" xfId="4225"/>
    <cellStyle name="Обычный 2 2 2 6 6 5 2" xfId="4226"/>
    <cellStyle name="Обычный 2 2 2 6 6 6" xfId="4227"/>
    <cellStyle name="Обычный 2 2 2 6 6 6 2" xfId="4228"/>
    <cellStyle name="Обычный 2 2 2 6 6 7" xfId="4229"/>
    <cellStyle name="Обычный 2 2 2 6 6 7 2" xfId="4230"/>
    <cellStyle name="Обычный 2 2 2 6 6 7 2 2" xfId="4231"/>
    <cellStyle name="Обычный 2 2 2 6 6 7 3" xfId="4232"/>
    <cellStyle name="Обычный 2 2 2 6 6 8" xfId="4233"/>
    <cellStyle name="Обычный 2 2 2 6 7" xfId="4234"/>
    <cellStyle name="Обычный 2 2 2 6 7 2" xfId="4235"/>
    <cellStyle name="Обычный 2 2 2 6 7 2 2" xfId="4236"/>
    <cellStyle name="Обычный 2 2 2 6 7 2 2 2" xfId="4237"/>
    <cellStyle name="Обычный 2 2 2 6 7 2 3" xfId="4238"/>
    <cellStyle name="Обычный 2 2 2 6 7 3" xfId="4239"/>
    <cellStyle name="Обычный 2 2 2 6 7 3 2" xfId="4240"/>
    <cellStyle name="Обычный 2 2 2 6 7 4" xfId="4241"/>
    <cellStyle name="Обычный 2 2 2 6 8" xfId="4242"/>
    <cellStyle name="Обычный 2 2 2 6 8 2" xfId="4243"/>
    <cellStyle name="Обычный 2 2 2 6 8 2 2" xfId="4244"/>
    <cellStyle name="Обычный 2 2 2 6 8 3" xfId="4245"/>
    <cellStyle name="Обычный 2 2 2 6 8 4" xfId="4246"/>
    <cellStyle name="Обычный 2 2 2 6 9" xfId="4247"/>
    <cellStyle name="Обычный 2 2 2 6 9 2" xfId="4248"/>
    <cellStyle name="Обычный 2 2 2 6 9 2 2" xfId="4249"/>
    <cellStyle name="Обычный 2 2 2 6 9 3" xfId="4250"/>
    <cellStyle name="Обычный 2 2 2 6 9 3 2" xfId="4251"/>
    <cellStyle name="Обычный 2 2 2 6 9 4" xfId="4252"/>
    <cellStyle name="Обычный 2 2 2 7" xfId="55"/>
    <cellStyle name="Обычный 2 2 2 8" xfId="4253"/>
    <cellStyle name="Обычный 2 2 2 8 10" xfId="4254"/>
    <cellStyle name="Обычный 2 2 2 8 10 2" xfId="4255"/>
    <cellStyle name="Обычный 2 2 2 8 11" xfId="4256"/>
    <cellStyle name="Обычный 2 2 2 8 12" xfId="4257"/>
    <cellStyle name="Обычный 2 2 2 8 13" xfId="4258"/>
    <cellStyle name="Обычный 2 2 2 8 14" xfId="4259"/>
    <cellStyle name="Обычный 2 2 2 8 14 2" xfId="4260"/>
    <cellStyle name="Обычный 2 2 2 8 15" xfId="4261"/>
    <cellStyle name="Обычный 2 2 2 8 16" xfId="4262"/>
    <cellStyle name="Обычный 2 2 2 8 17" xfId="4263"/>
    <cellStyle name="Обычный 2 2 2 8 2" xfId="4264"/>
    <cellStyle name="Обычный 2 2 2 8 2 10" xfId="4265"/>
    <cellStyle name="Обычный 2 2 2 8 2 11" xfId="4266"/>
    <cellStyle name="Обычный 2 2 2 8 2 12" xfId="4267"/>
    <cellStyle name="Обычный 2 2 2 8 2 2" xfId="4268"/>
    <cellStyle name="Обычный 2 2 2 8 2 2 2" xfId="4269"/>
    <cellStyle name="Обычный 2 2 2 8 2 3" xfId="4270"/>
    <cellStyle name="Обычный 2 2 2 8 2 3 2" xfId="4271"/>
    <cellStyle name="Обычный 2 2 2 8 2 3 3" xfId="4272"/>
    <cellStyle name="Обычный 2 2 2 8 2 3 3 2" xfId="4273"/>
    <cellStyle name="Обычный 2 2 2 8 2 3 4" xfId="4274"/>
    <cellStyle name="Обычный 2 2 2 8 2 3 5" xfId="4275"/>
    <cellStyle name="Обычный 2 2 2 8 2 3 6" xfId="4276"/>
    <cellStyle name="Обычный 2 2 2 8 2 3 7" xfId="4277"/>
    <cellStyle name="Обычный 2 2 2 8 2 3 8" xfId="4278"/>
    <cellStyle name="Обычный 2 2 2 8 2 4" xfId="4279"/>
    <cellStyle name="Обычный 2 2 2 8 2 5" xfId="4280"/>
    <cellStyle name="Обычный 2 2 2 8 2 6" xfId="4281"/>
    <cellStyle name="Обычный 2 2 2 8 2 7" xfId="4282"/>
    <cellStyle name="Обычный 2 2 2 8 2 8" xfId="4283"/>
    <cellStyle name="Обычный 2 2 2 8 2 9" xfId="4284"/>
    <cellStyle name="Обычный 2 2 2 8 3" xfId="4285"/>
    <cellStyle name="Обычный 2 2 2 8 3 2" xfId="4286"/>
    <cellStyle name="Обычный 2 2 2 8 3 2 2" xfId="4287"/>
    <cellStyle name="Обычный 2 2 2 8 3 3" xfId="4288"/>
    <cellStyle name="Обычный 2 2 2 8 4" xfId="4289"/>
    <cellStyle name="Обычный 2 2 2 8 4 2" xfId="4290"/>
    <cellStyle name="Обычный 2 2 2 8 5" xfId="4291"/>
    <cellStyle name="Обычный 2 2 2 8 5 2" xfId="4292"/>
    <cellStyle name="Обычный 2 2 2 8 6" xfId="4293"/>
    <cellStyle name="Обычный 2 2 2 8 7" xfId="4294"/>
    <cellStyle name="Обычный 2 2 2 8 7 2" xfId="4295"/>
    <cellStyle name="Обычный 2 2 2 8 7 2 2" xfId="4296"/>
    <cellStyle name="Обычный 2 2 2 8 7 3" xfId="4297"/>
    <cellStyle name="Обычный 2 2 2 8 7 3 2" xfId="4298"/>
    <cellStyle name="Обычный 2 2 2 8 7 4" xfId="4299"/>
    <cellStyle name="Обычный 2 2 2 8 7 4 2" xfId="4300"/>
    <cellStyle name="Обычный 2 2 2 8 7 4 3" xfId="4301"/>
    <cellStyle name="Обычный 2 2 2 8 7 5" xfId="4302"/>
    <cellStyle name="Обычный 2 2 2 8 7 6" xfId="4303"/>
    <cellStyle name="Обычный 2 2 2 8 8" xfId="4304"/>
    <cellStyle name="Обычный 2 2 2 8 8 2" xfId="4305"/>
    <cellStyle name="Обычный 2 2 2 8 8 2 2" xfId="4306"/>
    <cellStyle name="Обычный 2 2 2 8 9" xfId="4307"/>
    <cellStyle name="Обычный 2 2 2 8 9 2" xfId="4308"/>
    <cellStyle name="Обычный 2 2 2 8 9 3" xfId="4309"/>
    <cellStyle name="Обычный 2 2 2 9" xfId="4310"/>
    <cellStyle name="Обычный 2 2 2 9 2" xfId="4311"/>
    <cellStyle name="Обычный 2 2 2 9 2 2" xfId="4312"/>
    <cellStyle name="Обычный 2 2 2 9 3" xfId="4313"/>
    <cellStyle name="Обычный 2 2 2 9 3 2" xfId="4314"/>
    <cellStyle name="Обычный 2 2 2 9 4" xfId="4315"/>
    <cellStyle name="Обычный 2 2 3" xfId="56"/>
    <cellStyle name="Обычный 2 2 3 2" xfId="57"/>
    <cellStyle name="Обычный 2 2 3 2 2" xfId="291"/>
    <cellStyle name="Обычный 2 2 3 2 2 2" xfId="567"/>
    <cellStyle name="Обычный 2 2 3 2 2 2 2" xfId="839"/>
    <cellStyle name="Обычный 2 2 3 2 2 2 2 2" xfId="6659"/>
    <cellStyle name="Обычный 2 2 3 2 2 2 3" xfId="2486"/>
    <cellStyle name="Обычный 2 2 3 2 2 3" xfId="840"/>
    <cellStyle name="Обычный 2 2 3 2 2 3 2" xfId="1773"/>
    <cellStyle name="Обычный 2 2 3 2 2 3 2 2" xfId="6660"/>
    <cellStyle name="Обычный 2 2 3 2 2 3 3" xfId="2717"/>
    <cellStyle name="Обычный 2 2 3 2 2 4" xfId="841"/>
    <cellStyle name="Обычный 2 2 3 2 2 4 2" xfId="6658"/>
    <cellStyle name="Обычный 2 2 3 2 2 5" xfId="2122"/>
    <cellStyle name="Обычный 2 2 3 2 3" xfId="413"/>
    <cellStyle name="Обычный 2 2 3 2 3 2" xfId="842"/>
    <cellStyle name="Обычный 2 2 3 2 3 2 2" xfId="6661"/>
    <cellStyle name="Обычный 2 2 3 2 3 3" xfId="2123"/>
    <cellStyle name="Обычный 2 2 3 2 4" xfId="843"/>
    <cellStyle name="Обычный 2 2 3 2 4 2" xfId="1774"/>
    <cellStyle name="Обычный 2 2 3 2 4 2 2" xfId="6662"/>
    <cellStyle name="Обычный 2 2 3 2 4 3" xfId="2718"/>
    <cellStyle name="Обычный 2 2 3 2 5" xfId="844"/>
    <cellStyle name="Обычный 2 2 3 2 5 2" xfId="1772"/>
    <cellStyle name="Обычный 2 2 3 3" xfId="58"/>
    <cellStyle name="Обычный 2 2 3 4" xfId="845"/>
    <cellStyle name="Обычный 2 2 3 4 2" xfId="1776"/>
    <cellStyle name="Обычный 2 2 3 4 3" xfId="1775"/>
    <cellStyle name="Обычный 2 2 4" xfId="59"/>
    <cellStyle name="Обычный 2 2 4 2" xfId="292"/>
    <cellStyle name="Обычный 2 2 4 2 2" xfId="568"/>
    <cellStyle name="Обычный 2 2 4 2 2 2" xfId="846"/>
    <cellStyle name="Обычный 2 2 4 2 2 2 2" xfId="4316"/>
    <cellStyle name="Обычный 2 2 4 2 2 3" xfId="2487"/>
    <cellStyle name="Обычный 2 2 4 2 3" xfId="847"/>
    <cellStyle name="Обычный 2 2 4 2 3 2" xfId="1777"/>
    <cellStyle name="Обычный 2 2 4 2 3 2 2" xfId="6665"/>
    <cellStyle name="Обычный 2 2 4 2 3 3" xfId="2719"/>
    <cellStyle name="Обычный 2 2 4 2 4" xfId="848"/>
    <cellStyle name="Обычный 2 2 4 2 4 2" xfId="6664"/>
    <cellStyle name="Обычный 2 2 4 2 5" xfId="2125"/>
    <cellStyle name="Обычный 2 2 4 3" xfId="414"/>
    <cellStyle name="Обычный 2 2 4 3 2" xfId="849"/>
    <cellStyle name="Обычный 2 2 4 3 2 2" xfId="4317"/>
    <cellStyle name="Обычный 2 2 4 3 3" xfId="2370"/>
    <cellStyle name="Обычный 2 2 4 4" xfId="850"/>
    <cellStyle name="Обычный 2 2 4 4 2" xfId="1778"/>
    <cellStyle name="Обычный 2 2 4 4 2 2" xfId="6666"/>
    <cellStyle name="Обычный 2 2 4 4 3" xfId="2720"/>
    <cellStyle name="Обычный 2 2 4 5" xfId="851"/>
    <cellStyle name="Обычный 2 2 4 5 2" xfId="6663"/>
    <cellStyle name="Обычный 2 2 4 6" xfId="2124"/>
    <cellStyle name="Обычный 2 2 5" xfId="60"/>
    <cellStyle name="Обычный 2 2 6" xfId="4318"/>
    <cellStyle name="Обычный 2 2 6 2" xfId="4319"/>
    <cellStyle name="Обычный 2 2 6 2 2" xfId="4320"/>
    <cellStyle name="Обычный 2 2 6 2 2 2" xfId="4321"/>
    <cellStyle name="Обычный 2 2 6 2 3" xfId="4322"/>
    <cellStyle name="Обычный 2 2 6 3" xfId="4323"/>
    <cellStyle name="Обычный 2 2 6 3 2" xfId="4324"/>
    <cellStyle name="Обычный 2 2 6 4" xfId="4325"/>
    <cellStyle name="Обычный 2 2 6 4 2" xfId="4326"/>
    <cellStyle name="Обычный 2 2 6 4 3" xfId="4327"/>
    <cellStyle name="Обычный 2 2 6 4 4" xfId="4328"/>
    <cellStyle name="Обычный 2 2 6 5" xfId="4329"/>
    <cellStyle name="Обычный 2 2 6 5 2" xfId="4330"/>
    <cellStyle name="Обычный 2 2 6 6" xfId="4331"/>
    <cellStyle name="Обычный 2 2 6 6 2" xfId="4332"/>
    <cellStyle name="Обычный 2 2 6 7" xfId="4333"/>
    <cellStyle name="Обычный 2 2 6 7 2" xfId="4334"/>
    <cellStyle name="Обычный 2 2 6 8" xfId="4335"/>
    <cellStyle name="Обычный 2 2 6 9" xfId="4336"/>
    <cellStyle name="Обычный 2 2 7" xfId="7206"/>
    <cellStyle name="Обычный 2 20" xfId="61"/>
    <cellStyle name="Обычный 2 20 2" xfId="4337"/>
    <cellStyle name="Обычный 2 20 2 2" xfId="4338"/>
    <cellStyle name="Обычный 2 20 3" xfId="4339"/>
    <cellStyle name="Обычный 2 21" xfId="62"/>
    <cellStyle name="Обычный 2 22" xfId="262"/>
    <cellStyle name="Обычный 2 22 2" xfId="4340"/>
    <cellStyle name="Обычный 2 23" xfId="24"/>
    <cellStyle name="Обычный 2 23 2" xfId="4342"/>
    <cellStyle name="Обычный 2 23 3" xfId="4341"/>
    <cellStyle name="Обычный 2 24" xfId="4343"/>
    <cellStyle name="Обычный 2 3" xfId="63"/>
    <cellStyle name="Обычный 2 3 10" xfId="4344"/>
    <cellStyle name="Обычный 2 3 10 2" xfId="4345"/>
    <cellStyle name="Обычный 2 3 10 2 2" xfId="4346"/>
    <cellStyle name="Обычный 2 3 10 2 2 2" xfId="4347"/>
    <cellStyle name="Обычный 2 3 10 2 2 2 2" xfId="4348"/>
    <cellStyle name="Обычный 2 3 10 2 2 3" xfId="4349"/>
    <cellStyle name="Обычный 2 3 10 2 3" xfId="4350"/>
    <cellStyle name="Обычный 2 3 10 2 3 2" xfId="4351"/>
    <cellStyle name="Обычный 2 3 10 2 4" xfId="4352"/>
    <cellStyle name="Обычный 2 3 10 3" xfId="4353"/>
    <cellStyle name="Обычный 2 3 10 3 2" xfId="4354"/>
    <cellStyle name="Обычный 2 3 10 4" xfId="4355"/>
    <cellStyle name="Обычный 2 3 10 4 2" xfId="4356"/>
    <cellStyle name="Обычный 2 3 10 5" xfId="4357"/>
    <cellStyle name="Обычный 2 3 11" xfId="4358"/>
    <cellStyle name="Обычный 2 3 11 2" xfId="4359"/>
    <cellStyle name="Обычный 2 3 11 2 2" xfId="4360"/>
    <cellStyle name="Обычный 2 3 11 2 2 2" xfId="4361"/>
    <cellStyle name="Обычный 2 3 11 2 2 3" xfId="4362"/>
    <cellStyle name="Обычный 2 3 11 2 3" xfId="4363"/>
    <cellStyle name="Обычный 2 3 11 3" xfId="4364"/>
    <cellStyle name="Обычный 2 3 11 3 2" xfId="4365"/>
    <cellStyle name="Обычный 2 3 11 4" xfId="4366"/>
    <cellStyle name="Обычный 2 3 11 4 2" xfId="4367"/>
    <cellStyle name="Обычный 2 3 11 5" xfId="4368"/>
    <cellStyle name="Обычный 2 3 12" xfId="4369"/>
    <cellStyle name="Обычный 2 3 12 2" xfId="4370"/>
    <cellStyle name="Обычный 2 3 12 2 2" xfId="4371"/>
    <cellStyle name="Обычный 2 3 12 3" xfId="4372"/>
    <cellStyle name="Обычный 2 3 12 3 2" xfId="4373"/>
    <cellStyle name="Обычный 2 3 12 3 2 2" xfId="4374"/>
    <cellStyle name="Обычный 2 3 12 3 3" xfId="4375"/>
    <cellStyle name="Обычный 2 3 12 4" xfId="4376"/>
    <cellStyle name="Обычный 2 3 12 4 2" xfId="4377"/>
    <cellStyle name="Обычный 2 3 12 5" xfId="4378"/>
    <cellStyle name="Обычный 2 3 12 5 2" xfId="4379"/>
    <cellStyle name="Обычный 2 3 12 5 2 2" xfId="4380"/>
    <cellStyle name="Обычный 2 3 12 5 2 2 2" xfId="4381"/>
    <cellStyle name="Обычный 2 3 12 5 2 3" xfId="4382"/>
    <cellStyle name="Обычный 2 3 12 5 2 4" xfId="4383"/>
    <cellStyle name="Обычный 2 3 12 5 2 5" xfId="4384"/>
    <cellStyle name="Обычный 2 3 12 5 2 6" xfId="4385"/>
    <cellStyle name="Обычный 2 3 12 5 2 7" xfId="4386"/>
    <cellStyle name="Обычный 2 3 12 5 2 8" xfId="4387"/>
    <cellStyle name="Обычный 2 3 12 5 2 8 2" xfId="4388"/>
    <cellStyle name="Обычный 2 3 12 5 2 9" xfId="4389"/>
    <cellStyle name="Обычный 2 3 12 5 3" xfId="4390"/>
    <cellStyle name="Обычный 2 3 12 5 3 2" xfId="4391"/>
    <cellStyle name="Обычный 2 3 12 5 3 3" xfId="4392"/>
    <cellStyle name="Обычный 2 3 12 5 3 4" xfId="4393"/>
    <cellStyle name="Обычный 2 3 12 5 3 5" xfId="4394"/>
    <cellStyle name="Обычный 2 3 12 5 3 6" xfId="4395"/>
    <cellStyle name="Обычный 2 3 12 5 3 7" xfId="4396"/>
    <cellStyle name="Обычный 2 3 12 5 4" xfId="4397"/>
    <cellStyle name="Обычный 2 3 12 6" xfId="4398"/>
    <cellStyle name="Обычный 2 3 12 6 2" xfId="4399"/>
    <cellStyle name="Обычный 2 3 12 6 2 2" xfId="4400"/>
    <cellStyle name="Обычный 2 3 12 7" xfId="4401"/>
    <cellStyle name="Обычный 2 3 13" xfId="4402"/>
    <cellStyle name="Обычный 2 3 13 2" xfId="4403"/>
    <cellStyle name="Обычный 2 3 13 2 2" xfId="4404"/>
    <cellStyle name="Обычный 2 3 13 2 2 2" xfId="4405"/>
    <cellStyle name="Обычный 2 3 13 2 3" xfId="4406"/>
    <cellStyle name="Обычный 2 3 13 3" xfId="4407"/>
    <cellStyle name="Обычный 2 3 13 3 2" xfId="4408"/>
    <cellStyle name="Обычный 2 3 13 4" xfId="4409"/>
    <cellStyle name="Обычный 2 3 13 4 2" xfId="4410"/>
    <cellStyle name="Обычный 2 3 13 5" xfId="4411"/>
    <cellStyle name="Обычный 2 3 13 5 2" xfId="4412"/>
    <cellStyle name="Обычный 2 3 13 6" xfId="4413"/>
    <cellStyle name="Обычный 2 3 13 6 2" xfId="4414"/>
    <cellStyle name="Обычный 2 3 13 6 3" xfId="4415"/>
    <cellStyle name="Обычный 2 3 13 7" xfId="4416"/>
    <cellStyle name="Обычный 2 3 14" xfId="4417"/>
    <cellStyle name="Обычный 2 3 15" xfId="4418"/>
    <cellStyle name="Обычный 2 3 15 2" xfId="4419"/>
    <cellStyle name="Обычный 2 3 16" xfId="4420"/>
    <cellStyle name="Обычный 2 3 16 2" xfId="4421"/>
    <cellStyle name="Обычный 2 3 17" xfId="4422"/>
    <cellStyle name="Обычный 2 3 17 2" xfId="4423"/>
    <cellStyle name="Обычный 2 3 17 2 2" xfId="4424"/>
    <cellStyle name="Обычный 2 3 17 2 2 2" xfId="4425"/>
    <cellStyle name="Обычный 2 3 17 2 3" xfId="4426"/>
    <cellStyle name="Обычный 2 3 17 3" xfId="4427"/>
    <cellStyle name="Обычный 2 3 18" xfId="4428"/>
    <cellStyle name="Обычный 2 3 18 2" xfId="4429"/>
    <cellStyle name="Обычный 2 3 19" xfId="4430"/>
    <cellStyle name="Обычный 2 3 19 2" xfId="4431"/>
    <cellStyle name="Обычный 2 3 19 3" xfId="4432"/>
    <cellStyle name="Обычный 2 3 19 4" xfId="4433"/>
    <cellStyle name="Обычный 2 3 2" xfId="64"/>
    <cellStyle name="Обычный 2 3 2 10" xfId="4434"/>
    <cellStyle name="Обычный 2 3 2 10 2" xfId="4435"/>
    <cellStyle name="Обычный 2 3 2 10 3" xfId="4436"/>
    <cellStyle name="Обычный 2 3 2 10 4" xfId="4437"/>
    <cellStyle name="Обычный 2 3 2 11" xfId="4438"/>
    <cellStyle name="Обычный 2 3 2 11 2" xfId="4439"/>
    <cellStyle name="Обычный 2 3 2 12" xfId="4440"/>
    <cellStyle name="Обычный 2 3 2 12 2" xfId="4441"/>
    <cellStyle name="Обычный 2 3 2 13" xfId="4442"/>
    <cellStyle name="Обычный 2 3 2 14" xfId="4443"/>
    <cellStyle name="Обычный 2 3 2 15" xfId="4444"/>
    <cellStyle name="Обычный 2 3 2 15 2" xfId="4445"/>
    <cellStyle name="Обычный 2 3 2 15 2 2" xfId="4446"/>
    <cellStyle name="Обычный 2 3 2 16" xfId="4447"/>
    <cellStyle name="Обычный 2 3 2 2" xfId="65"/>
    <cellStyle name="Обычный 2 3 2 2 2" xfId="66"/>
    <cellStyle name="Обычный 2 3 2 2 2 10" xfId="4448"/>
    <cellStyle name="Обычный 2 3 2 2 2 10 2" xfId="4449"/>
    <cellStyle name="Обычный 2 3 2 2 2 11" xfId="4450"/>
    <cellStyle name="Обычный 2 3 2 2 2 12" xfId="4451"/>
    <cellStyle name="Обычный 2 3 2 2 2 13" xfId="2127"/>
    <cellStyle name="Обычный 2 3 2 2 2 2" xfId="416"/>
    <cellStyle name="Обычный 2 3 2 2 2 2 2" xfId="852"/>
    <cellStyle name="Обычный 2 3 2 2 2 2 2 2" xfId="4453"/>
    <cellStyle name="Обычный 2 3 2 2 2 2 2 3" xfId="4452"/>
    <cellStyle name="Обычный 2 3 2 2 2 2 3" xfId="4454"/>
    <cellStyle name="Обычный 2 3 2 2 2 2 4" xfId="2488"/>
    <cellStyle name="Обычный 2 3 2 2 2 3" xfId="853"/>
    <cellStyle name="Обычный 2 3 2 2 2 3 2" xfId="1779"/>
    <cellStyle name="Обычный 2 3 2 2 2 3 2 2" xfId="4455"/>
    <cellStyle name="Обычный 2 3 2 2 2 3 3" xfId="2721"/>
    <cellStyle name="Обычный 2 3 2 2 2 4" xfId="854"/>
    <cellStyle name="Обычный 2 3 2 2 2 4 2" xfId="4457"/>
    <cellStyle name="Обычный 2 3 2 2 2 4 3" xfId="4456"/>
    <cellStyle name="Обычный 2 3 2 2 2 5" xfId="4458"/>
    <cellStyle name="Обычный 2 3 2 2 2 5 2" xfId="4459"/>
    <cellStyle name="Обычный 2 3 2 2 2 5 2 2" xfId="4460"/>
    <cellStyle name="Обычный 2 3 2 2 2 5 3" xfId="4461"/>
    <cellStyle name="Обычный 2 3 2 2 2 6" xfId="4462"/>
    <cellStyle name="Обычный 2 3 2 2 2 6 2" xfId="4463"/>
    <cellStyle name="Обычный 2 3 2 2 2 6 2 2" xfId="4464"/>
    <cellStyle name="Обычный 2 3 2 2 2 6 3" xfId="4465"/>
    <cellStyle name="Обычный 2 3 2 2 2 7" xfId="4466"/>
    <cellStyle name="Обычный 2 3 2 2 2 7 2" xfId="4467"/>
    <cellStyle name="Обычный 2 3 2 2 2 7 2 2" xfId="4468"/>
    <cellStyle name="Обычный 2 3 2 2 2 7 3" xfId="4469"/>
    <cellStyle name="Обычный 2 3 2 2 2 8" xfId="4470"/>
    <cellStyle name="Обычный 2 3 2 2 2 8 2" xfId="4471"/>
    <cellStyle name="Обычный 2 3 2 2 2 9" xfId="4472"/>
    <cellStyle name="Обычный 2 3 2 2 2 9 2" xfId="4473"/>
    <cellStyle name="Обычный 2 3 2 2 3" xfId="415"/>
    <cellStyle name="Обычный 2 3 2 2 3 2" xfId="855"/>
    <cellStyle name="Обычный 2 3 2 2 3 2 2" xfId="6668"/>
    <cellStyle name="Обычный 2 3 2 2 3 3" xfId="2371"/>
    <cellStyle name="Обычный 2 3 2 2 4" xfId="856"/>
    <cellStyle name="Обычный 2 3 2 2 4 2" xfId="1780"/>
    <cellStyle name="Обычный 2 3 2 2 4 2 2" xfId="6669"/>
    <cellStyle name="Обычный 2 3 2 2 4 3" xfId="2722"/>
    <cellStyle name="Обычный 2 3 2 2 5" xfId="857"/>
    <cellStyle name="Обычный 2 3 2 2 5 2" xfId="6667"/>
    <cellStyle name="Обычный 2 3 2 2 6" xfId="2126"/>
    <cellStyle name="Обычный 2 3 2 3" xfId="67"/>
    <cellStyle name="Обычный 2 3 2 3 2" xfId="68"/>
    <cellStyle name="Обычный 2 3 2 3 2 2" xfId="418"/>
    <cellStyle name="Обычный 2 3 2 3 2 2 2" xfId="858"/>
    <cellStyle name="Обычный 2 3 2 3 2 2 2 2" xfId="4475"/>
    <cellStyle name="Обычный 2 3 2 3 2 2 2 3" xfId="4474"/>
    <cellStyle name="Обычный 2 3 2 3 2 2 3" xfId="4476"/>
    <cellStyle name="Обычный 2 3 2 3 2 2 4" xfId="2489"/>
    <cellStyle name="Обычный 2 3 2 3 2 3" xfId="859"/>
    <cellStyle name="Обычный 2 3 2 3 2 3 2" xfId="1781"/>
    <cellStyle name="Обычный 2 3 2 3 2 3 2 2" xfId="4477"/>
    <cellStyle name="Обычный 2 3 2 3 2 3 3" xfId="2723"/>
    <cellStyle name="Обычный 2 3 2 3 2 4" xfId="860"/>
    <cellStyle name="Обычный 2 3 2 3 2 4 2" xfId="4479"/>
    <cellStyle name="Обычный 2 3 2 3 2 4 3" xfId="4478"/>
    <cellStyle name="Обычный 2 3 2 3 2 5" xfId="4480"/>
    <cellStyle name="Обычный 2 3 2 3 2 6" xfId="2129"/>
    <cellStyle name="Обычный 2 3 2 3 3" xfId="417"/>
    <cellStyle name="Обычный 2 3 2 3 3 2" xfId="861"/>
    <cellStyle name="Обычный 2 3 2 3 3 2 2" xfId="6671"/>
    <cellStyle name="Обычный 2 3 2 3 3 3" xfId="2372"/>
    <cellStyle name="Обычный 2 3 2 3 4" xfId="862"/>
    <cellStyle name="Обычный 2 3 2 3 4 2" xfId="1782"/>
    <cellStyle name="Обычный 2 3 2 3 4 2 2" xfId="6672"/>
    <cellStyle name="Обычный 2 3 2 3 4 3" xfId="2724"/>
    <cellStyle name="Обычный 2 3 2 3 5" xfId="863"/>
    <cellStyle name="Обычный 2 3 2 3 5 2" xfId="6670"/>
    <cellStyle name="Обычный 2 3 2 3 6" xfId="2128"/>
    <cellStyle name="Обычный 2 3 2 4" xfId="69"/>
    <cellStyle name="Обычный 2 3 2 4 10" xfId="2130"/>
    <cellStyle name="Обычный 2 3 2 4 2" xfId="293"/>
    <cellStyle name="Обычный 2 3 2 4 2 2" xfId="569"/>
    <cellStyle name="Обычный 2 3 2 4 2 2 2" xfId="864"/>
    <cellStyle name="Обычный 2 3 2 4 2 2 2 2" xfId="4481"/>
    <cellStyle name="Обычный 2 3 2 4 2 2 3" xfId="2490"/>
    <cellStyle name="Обычный 2 3 2 4 2 3" xfId="865"/>
    <cellStyle name="Обычный 2 3 2 4 2 3 2" xfId="1783"/>
    <cellStyle name="Обычный 2 3 2 4 2 3 2 2" xfId="6674"/>
    <cellStyle name="Обычный 2 3 2 4 2 3 3" xfId="2725"/>
    <cellStyle name="Обычный 2 3 2 4 2 4" xfId="866"/>
    <cellStyle name="Обычный 2 3 2 4 2 4 2" xfId="6673"/>
    <cellStyle name="Обычный 2 3 2 4 2 5" xfId="2131"/>
    <cellStyle name="Обычный 2 3 2 4 3" xfId="419"/>
    <cellStyle name="Обычный 2 3 2 4 3 2" xfId="867"/>
    <cellStyle name="Обычный 2 3 2 4 3 2 2" xfId="4482"/>
    <cellStyle name="Обычный 2 3 2 4 3 3" xfId="2373"/>
    <cellStyle name="Обычный 2 3 2 4 4" xfId="868"/>
    <cellStyle name="Обычный 2 3 2 4 4 2" xfId="1784"/>
    <cellStyle name="Обычный 2 3 2 4 4 2 2" xfId="4484"/>
    <cellStyle name="Обычный 2 3 2 4 4 2 3" xfId="4483"/>
    <cellStyle name="Обычный 2 3 2 4 4 3" xfId="4485"/>
    <cellStyle name="Обычный 2 3 2 4 4 4" xfId="2726"/>
    <cellStyle name="Обычный 2 3 2 4 5" xfId="869"/>
    <cellStyle name="Обычный 2 3 2 4 5 2" xfId="4487"/>
    <cellStyle name="Обычный 2 3 2 4 5 3" xfId="4486"/>
    <cellStyle name="Обычный 2 3 2 4 6" xfId="4488"/>
    <cellStyle name="Обычный 2 3 2 4 6 2" xfId="4489"/>
    <cellStyle name="Обычный 2 3 2 4 6 2 2" xfId="4490"/>
    <cellStyle name="Обычный 2 3 2 4 6 3" xfId="4491"/>
    <cellStyle name="Обычный 2 3 2 4 7" xfId="4492"/>
    <cellStyle name="Обычный 2 3 2 4 7 2" xfId="4493"/>
    <cellStyle name="Обычный 2 3 2 4 8" xfId="4494"/>
    <cellStyle name="Обычный 2 3 2 4 8 2" xfId="4495"/>
    <cellStyle name="Обычный 2 3 2 4 9" xfId="4496"/>
    <cellStyle name="Обычный 2 3 2 5" xfId="4497"/>
    <cellStyle name="Обычный 2 3 2 5 10" xfId="4498"/>
    <cellStyle name="Обычный 2 3 2 5 2" xfId="4499"/>
    <cellStyle name="Обычный 2 3 2 5 2 2" xfId="4500"/>
    <cellStyle name="Обычный 2 3 2 5 2 2 2" xfId="4501"/>
    <cellStyle name="Обычный 2 3 2 5 2 3" xfId="4502"/>
    <cellStyle name="Обычный 2 3 2 5 3" xfId="4503"/>
    <cellStyle name="Обычный 2 3 2 5 3 2" xfId="4504"/>
    <cellStyle name="Обычный 2 3 2 5 4" xfId="4505"/>
    <cellStyle name="Обычный 2 3 2 5 4 2" xfId="4506"/>
    <cellStyle name="Обычный 2 3 2 5 5" xfId="4507"/>
    <cellStyle name="Обычный 2 3 2 5 5 2" xfId="4508"/>
    <cellStyle name="Обычный 2 3 2 5 6" xfId="4509"/>
    <cellStyle name="Обычный 2 3 2 5 6 2" xfId="4510"/>
    <cellStyle name="Обычный 2 3 2 5 6 2 2" xfId="4511"/>
    <cellStyle name="Обычный 2 3 2 5 6 3" xfId="4512"/>
    <cellStyle name="Обычный 2 3 2 5 7" xfId="4513"/>
    <cellStyle name="Обычный 2 3 2 5 7 2" xfId="4514"/>
    <cellStyle name="Обычный 2 3 2 5 8" xfId="4515"/>
    <cellStyle name="Обычный 2 3 2 5 8 2" xfId="4516"/>
    <cellStyle name="Обычный 2 3 2 5 9" xfId="4517"/>
    <cellStyle name="Обычный 2 3 2 5 9 2" xfId="4518"/>
    <cellStyle name="Обычный 2 3 2 6" xfId="4519"/>
    <cellStyle name="Обычный 2 3 2 6 2" xfId="4520"/>
    <cellStyle name="Обычный 2 3 2 6 2 2" xfId="4521"/>
    <cellStyle name="Обычный 2 3 2 6 3" xfId="4522"/>
    <cellStyle name="Обычный 2 3 2 7" xfId="4523"/>
    <cellStyle name="Обычный 2 3 2 7 2" xfId="4524"/>
    <cellStyle name="Обычный 2 3 2 7 2 2" xfId="4525"/>
    <cellStyle name="Обычный 2 3 2 7 2 2 2" xfId="4526"/>
    <cellStyle name="Обычный 2 3 2 7 2 2 2 2" xfId="4527"/>
    <cellStyle name="Обычный 2 3 2 7 2 2 2 2 2" xfId="4528"/>
    <cellStyle name="Обычный 2 3 2 7 2 2 2 3" xfId="4529"/>
    <cellStyle name="Обычный 2 3 2 7 2 2 2 4" xfId="4530"/>
    <cellStyle name="Обычный 2 3 2 7 2 2 2 5" xfId="4531"/>
    <cellStyle name="Обычный 2 3 2 7 2 2 2 6" xfId="4532"/>
    <cellStyle name="Обычный 2 3 2 7 2 2 2 7" xfId="4533"/>
    <cellStyle name="Обычный 2 3 2 7 2 2 2 8" xfId="4534"/>
    <cellStyle name="Обычный 2 3 2 7 2 2 2 8 2" xfId="4535"/>
    <cellStyle name="Обычный 2 3 2 7 2 2 2 9" xfId="4536"/>
    <cellStyle name="Обычный 2 3 2 7 2 2 3" xfId="4537"/>
    <cellStyle name="Обычный 2 3 2 7 2 2 3 2" xfId="4538"/>
    <cellStyle name="Обычный 2 3 2 7 2 2 3 3" xfId="4539"/>
    <cellStyle name="Обычный 2 3 2 7 2 2 3 4" xfId="4540"/>
    <cellStyle name="Обычный 2 3 2 7 2 2 3 5" xfId="4541"/>
    <cellStyle name="Обычный 2 3 2 7 2 2 3 6" xfId="4542"/>
    <cellStyle name="Обычный 2 3 2 7 2 2 3 7" xfId="4543"/>
    <cellStyle name="Обычный 2 3 2 7 2 2 4" xfId="4544"/>
    <cellStyle name="Обычный 2 3 2 7 2 3" xfId="4545"/>
    <cellStyle name="Обычный 2 3 2 7 3" xfId="4546"/>
    <cellStyle name="Обычный 2 3 2 7 3 2" xfId="4547"/>
    <cellStyle name="Обычный 2 3 2 7 4" xfId="4548"/>
    <cellStyle name="Обычный 2 3 2 7 4 2" xfId="4549"/>
    <cellStyle name="Обычный 2 3 2 7 5" xfId="4550"/>
    <cellStyle name="Обычный 2 3 2 7 5 2" xfId="4551"/>
    <cellStyle name="Обычный 2 3 2 7 5 2 2" xfId="4552"/>
    <cellStyle name="Обычный 2 3 2 7 5 2 2 2" xfId="4553"/>
    <cellStyle name="Обычный 2 3 2 7 5 2 3" xfId="4554"/>
    <cellStyle name="Обычный 2 3 2 7 5 2 4" xfId="4555"/>
    <cellStyle name="Обычный 2 3 2 7 5 2 5" xfId="4556"/>
    <cellStyle name="Обычный 2 3 2 7 5 2 6" xfId="4557"/>
    <cellStyle name="Обычный 2 3 2 7 5 2 7" xfId="4558"/>
    <cellStyle name="Обычный 2 3 2 7 5 2 8" xfId="4559"/>
    <cellStyle name="Обычный 2 3 2 7 5 2 8 2" xfId="4560"/>
    <cellStyle name="Обычный 2 3 2 7 5 2 9" xfId="4561"/>
    <cellStyle name="Обычный 2 3 2 7 5 3" xfId="4562"/>
    <cellStyle name="Обычный 2 3 2 7 5 3 2" xfId="4563"/>
    <cellStyle name="Обычный 2 3 2 7 5 3 3" xfId="4564"/>
    <cellStyle name="Обычный 2 3 2 7 5 3 4" xfId="4565"/>
    <cellStyle name="Обычный 2 3 2 7 5 3 5" xfId="4566"/>
    <cellStyle name="Обычный 2 3 2 7 5 3 6" xfId="4567"/>
    <cellStyle name="Обычный 2 3 2 7 5 3 7" xfId="4568"/>
    <cellStyle name="Обычный 2 3 2 7 5 4" xfId="4569"/>
    <cellStyle name="Обычный 2 3 2 7 6" xfId="4570"/>
    <cellStyle name="Обычный 2 3 2 7 6 2" xfId="4571"/>
    <cellStyle name="Обычный 2 3 2 7 7" xfId="4572"/>
    <cellStyle name="Обычный 2 3 2 7 7 2" xfId="4573"/>
    <cellStyle name="Обычный 2 3 2 7 7 3" xfId="4574"/>
    <cellStyle name="Обычный 2 3 2 7 7 3 2" xfId="4575"/>
    <cellStyle name="Обычный 2 3 2 7 7 3 3" xfId="4576"/>
    <cellStyle name="Обычный 2 3 2 7 7 4" xfId="4577"/>
    <cellStyle name="Обычный 2 3 2 7 7 5" xfId="4578"/>
    <cellStyle name="Обычный 2 3 2 7 8" xfId="4579"/>
    <cellStyle name="Обычный 2 3 2 8" xfId="4580"/>
    <cellStyle name="Обычный 2 3 2 8 2" xfId="4581"/>
    <cellStyle name="Обычный 2 3 2 9" xfId="4582"/>
    <cellStyle name="Обычный 2 3 2 9 2" xfId="4583"/>
    <cellStyle name="Обычный 2 3 20" xfId="4584"/>
    <cellStyle name="Обычный 2 3 20 2" xfId="4585"/>
    <cellStyle name="Обычный 2 3 21" xfId="4586"/>
    <cellStyle name="Обычный 2 3 21 2" xfId="4587"/>
    <cellStyle name="Обычный 2 3 22" xfId="4588"/>
    <cellStyle name="Обычный 2 3 22 2" xfId="4589"/>
    <cellStyle name="Обычный 2 3 22 2 2" xfId="4590"/>
    <cellStyle name="Обычный 2 3 22 2 3" xfId="4591"/>
    <cellStyle name="Обычный 2 3 22 2 4" xfId="4592"/>
    <cellStyle name="Обычный 2 3 22 3" xfId="4593"/>
    <cellStyle name="Обычный 2 3 23" xfId="4594"/>
    <cellStyle name="Обычный 2 3 23 2" xfId="4595"/>
    <cellStyle name="Обычный 2 3 24" xfId="4596"/>
    <cellStyle name="Обычный 2 3 24 2" xfId="4597"/>
    <cellStyle name="Обычный 2 3 25" xfId="4598"/>
    <cellStyle name="Обычный 2 3 3" xfId="70"/>
    <cellStyle name="Обычный 2 3 3 10" xfId="4599"/>
    <cellStyle name="Обычный 2 3 3 10 2" xfId="4600"/>
    <cellStyle name="Обычный 2 3 3 11" xfId="4601"/>
    <cellStyle name="Обычный 2 3 3 11 2" xfId="4602"/>
    <cellStyle name="Обычный 2 3 3 11 2 2" xfId="4603"/>
    <cellStyle name="Обычный 2 3 3 11 3" xfId="4604"/>
    <cellStyle name="Обычный 2 3 3 11 4" xfId="4605"/>
    <cellStyle name="Обычный 2 3 3 11 5" xfId="4606"/>
    <cellStyle name="Обычный 2 3 3 12" xfId="4607"/>
    <cellStyle name="Обычный 2 3 3 12 2" xfId="4608"/>
    <cellStyle name="Обычный 2 3 3 13" xfId="4609"/>
    <cellStyle name="Обычный 2 3 3 13 2" xfId="4610"/>
    <cellStyle name="Обычный 2 3 3 13 2 2" xfId="4611"/>
    <cellStyle name="Обычный 2 3 3 13 3" xfId="4612"/>
    <cellStyle name="Обычный 2 3 3 14" xfId="4613"/>
    <cellStyle name="Обычный 2 3 3 14 2" xfId="4614"/>
    <cellStyle name="Обычный 2 3 3 14 2 2" xfId="4615"/>
    <cellStyle name="Обычный 2 3 3 14 3" xfId="4616"/>
    <cellStyle name="Обычный 2 3 3 15" xfId="4617"/>
    <cellStyle name="Обычный 2 3 3 15 2" xfId="4618"/>
    <cellStyle name="Обычный 2 3 3 16" xfId="4619"/>
    <cellStyle name="Обычный 2 3 3 16 2" xfId="4620"/>
    <cellStyle name="Обычный 2 3 3 17" xfId="4621"/>
    <cellStyle name="Обычный 2 3 3 17 2" xfId="4622"/>
    <cellStyle name="Обычный 2 3 3 18" xfId="4623"/>
    <cellStyle name="Обычный 2 3 3 19" xfId="2132"/>
    <cellStyle name="Обычный 2 3 3 2" xfId="71"/>
    <cellStyle name="Обычный 2 3 3 2 10" xfId="2133"/>
    <cellStyle name="Обычный 2 3 3 2 2" xfId="294"/>
    <cellStyle name="Обычный 2 3 3 2 2 10" xfId="4624"/>
    <cellStyle name="Обычный 2 3 3 2 2 10 2" xfId="4625"/>
    <cellStyle name="Обычный 2 3 3 2 2 11" xfId="4626"/>
    <cellStyle name="Обычный 2 3 3 2 2 12" xfId="2134"/>
    <cellStyle name="Обычный 2 3 3 2 2 2" xfId="570"/>
    <cellStyle name="Обычный 2 3 3 2 2 2 2" xfId="870"/>
    <cellStyle name="Обычный 2 3 3 2 2 2 2 2" xfId="4628"/>
    <cellStyle name="Обычный 2 3 3 2 2 2 2 3" xfId="4629"/>
    <cellStyle name="Обычный 2 3 3 2 2 2 2 4" xfId="4627"/>
    <cellStyle name="Обычный 2 3 3 2 2 2 3" xfId="4630"/>
    <cellStyle name="Обычный 2 3 3 2 2 2 3 2" xfId="4631"/>
    <cellStyle name="Обычный 2 3 3 2 2 2 3 2 2" xfId="4632"/>
    <cellStyle name="Обычный 2 3 3 2 2 2 3 2 3" xfId="4633"/>
    <cellStyle name="Обычный 2 3 3 2 2 2 3 3" xfId="4634"/>
    <cellStyle name="Обычный 2 3 3 2 2 2 4" xfId="4635"/>
    <cellStyle name="Обычный 2 3 3 2 2 2 4 2" xfId="4636"/>
    <cellStyle name="Обычный 2 3 3 2 2 2 5" xfId="4637"/>
    <cellStyle name="Обычный 2 3 3 2 2 2 6" xfId="2491"/>
    <cellStyle name="Обычный 2 3 3 2 2 3" xfId="871"/>
    <cellStyle name="Обычный 2 3 3 2 2 3 2" xfId="1785"/>
    <cellStyle name="Обычный 2 3 3 2 2 3 2 2" xfId="4638"/>
    <cellStyle name="Обычный 2 3 3 2 2 3 3" xfId="2727"/>
    <cellStyle name="Обычный 2 3 3 2 2 4" xfId="872"/>
    <cellStyle name="Обычный 2 3 3 2 2 4 2" xfId="4640"/>
    <cellStyle name="Обычный 2 3 3 2 2 4 2 2" xfId="4641"/>
    <cellStyle name="Обычный 2 3 3 2 2 4 3" xfId="4642"/>
    <cellStyle name="Обычный 2 3 3 2 2 4 4" xfId="4639"/>
    <cellStyle name="Обычный 2 3 3 2 2 5" xfId="4643"/>
    <cellStyle name="Обычный 2 3 3 2 2 5 2" xfId="4644"/>
    <cellStyle name="Обычный 2 3 3 2 2 5 2 2" xfId="4645"/>
    <cellStyle name="Обычный 2 3 3 2 2 5 3" xfId="4646"/>
    <cellStyle name="Обычный 2 3 3 2 2 6" xfId="4647"/>
    <cellStyle name="Обычный 2 3 3 2 2 6 2" xfId="4648"/>
    <cellStyle name="Обычный 2 3 3 2 2 7" xfId="4649"/>
    <cellStyle name="Обычный 2 3 3 2 2 7 2" xfId="4650"/>
    <cellStyle name="Обычный 2 3 3 2 2 8" xfId="4651"/>
    <cellStyle name="Обычный 2 3 3 2 2 8 2" xfId="4652"/>
    <cellStyle name="Обычный 2 3 3 2 2 8 2 2" xfId="4653"/>
    <cellStyle name="Обычный 2 3 3 2 2 8 3" xfId="4654"/>
    <cellStyle name="Обычный 2 3 3 2 2 8 3 2" xfId="4655"/>
    <cellStyle name="Обычный 2 3 3 2 2 8 4" xfId="4656"/>
    <cellStyle name="Обычный 2 3 3 2 2 8 4 2" xfId="4657"/>
    <cellStyle name="Обычный 2 3 3 2 2 8 5" xfId="4658"/>
    <cellStyle name="Обычный 2 3 3 2 2 8 5 2" xfId="4659"/>
    <cellStyle name="Обычный 2 3 3 2 2 8 6" xfId="4660"/>
    <cellStyle name="Обычный 2 3 3 2 2 9" xfId="4661"/>
    <cellStyle name="Обычный 2 3 3 2 2 9 2" xfId="4662"/>
    <cellStyle name="Обычный 2 3 3 2 2 9 2 2" xfId="4663"/>
    <cellStyle name="Обычный 2 3 3 2 2 9 3" xfId="4664"/>
    <cellStyle name="Обычный 2 3 3 2 3" xfId="421"/>
    <cellStyle name="Обычный 2 3 3 2 3 2" xfId="873"/>
    <cellStyle name="Обычный 2 3 3 2 3 2 2" xfId="4666"/>
    <cellStyle name="Обычный 2 3 3 2 3 2 3" xfId="4665"/>
    <cellStyle name="Обычный 2 3 3 2 3 3" xfId="4667"/>
    <cellStyle name="Обычный 2 3 3 2 3 3 2" xfId="4668"/>
    <cellStyle name="Обычный 2 3 3 2 3 4" xfId="4669"/>
    <cellStyle name="Обычный 2 3 3 2 3 5" xfId="2375"/>
    <cellStyle name="Обычный 2 3 3 2 4" xfId="874"/>
    <cellStyle name="Обычный 2 3 3 2 4 2" xfId="1786"/>
    <cellStyle name="Обычный 2 3 3 2 4 2 2" xfId="4671"/>
    <cellStyle name="Обычный 2 3 3 2 4 2 3" xfId="4670"/>
    <cellStyle name="Обычный 2 3 3 2 4 3" xfId="4672"/>
    <cellStyle name="Обычный 2 3 3 2 4 3 2" xfId="4673"/>
    <cellStyle name="Обычный 2 3 3 2 4 4" xfId="4674"/>
    <cellStyle name="Обычный 2 3 3 2 4 5" xfId="2728"/>
    <cellStyle name="Обычный 2 3 3 2 5" xfId="875"/>
    <cellStyle name="Обычный 2 3 3 2 5 2" xfId="4676"/>
    <cellStyle name="Обычный 2 3 3 2 5 2 2" xfId="4677"/>
    <cellStyle name="Обычный 2 3 3 2 5 2 3" xfId="4678"/>
    <cellStyle name="Обычный 2 3 3 2 5 3" xfId="4679"/>
    <cellStyle name="Обычный 2 3 3 2 5 4" xfId="4675"/>
    <cellStyle name="Обычный 2 3 3 2 6" xfId="4680"/>
    <cellStyle name="Обычный 2 3 3 2 6 2" xfId="4681"/>
    <cellStyle name="Обычный 2 3 3 2 6 2 2" xfId="4682"/>
    <cellStyle name="Обычный 2 3 3 2 6 3" xfId="4683"/>
    <cellStyle name="Обычный 2 3 3 2 6 4" xfId="4684"/>
    <cellStyle name="Обычный 2 3 3 2 6 5" xfId="4685"/>
    <cellStyle name="Обычный 2 3 3 2 7" xfId="4686"/>
    <cellStyle name="Обычный 2 3 3 2 8" xfId="4687"/>
    <cellStyle name="Обычный 2 3 3 2 9" xfId="4688"/>
    <cellStyle name="Обычный 2 3 3 3" xfId="295"/>
    <cellStyle name="Обычный 2 3 3 3 2" xfId="571"/>
    <cellStyle name="Обычный 2 3 3 3 2 2" xfId="876"/>
    <cellStyle name="Обычный 2 3 3 3 2 2 2" xfId="4689"/>
    <cellStyle name="Обычный 2 3 3 3 2 3" xfId="2492"/>
    <cellStyle name="Обычный 2 3 3 3 3" xfId="877"/>
    <cellStyle name="Обычный 2 3 3 3 3 2" xfId="1787"/>
    <cellStyle name="Обычный 2 3 3 3 3 2 2" xfId="4690"/>
    <cellStyle name="Обычный 2 3 3 3 3 3" xfId="2729"/>
    <cellStyle name="Обычный 2 3 3 3 4" xfId="878"/>
    <cellStyle name="Обычный 2 3 3 3 4 2" xfId="4691"/>
    <cellStyle name="Обычный 2 3 3 3 5" xfId="2135"/>
    <cellStyle name="Обычный 2 3 3 4" xfId="420"/>
    <cellStyle name="Обычный 2 3 3 4 2" xfId="879"/>
    <cellStyle name="Обычный 2 3 3 4 2 2" xfId="4693"/>
    <cellStyle name="Обычный 2 3 3 4 2 2 2" xfId="4694"/>
    <cellStyle name="Обычный 2 3 3 4 2 3" xfId="4695"/>
    <cellStyle name="Обычный 2 3 3 4 2 4" xfId="4692"/>
    <cellStyle name="Обычный 2 3 3 4 3" xfId="4696"/>
    <cellStyle name="Обычный 2 3 3 4 3 2" xfId="4697"/>
    <cellStyle name="Обычный 2 3 3 4 3 3" xfId="4698"/>
    <cellStyle name="Обычный 2 3 3 4 4" xfId="4699"/>
    <cellStyle name="Обычный 2 3 3 4 4 2" xfId="4700"/>
    <cellStyle name="Обычный 2 3 3 4 5" xfId="4701"/>
    <cellStyle name="Обычный 2 3 3 4 6" xfId="2374"/>
    <cellStyle name="Обычный 2 3 3 5" xfId="880"/>
    <cellStyle name="Обычный 2 3 3 5 2" xfId="1788"/>
    <cellStyle name="Обычный 2 3 3 5 2 2" xfId="4702"/>
    <cellStyle name="Обычный 2 3 3 5 3" xfId="2730"/>
    <cellStyle name="Обычный 2 3 3 6" xfId="881"/>
    <cellStyle name="Обычный 2 3 3 6 2" xfId="4704"/>
    <cellStyle name="Обычный 2 3 3 6 2 2" xfId="4705"/>
    <cellStyle name="Обычный 2 3 3 6 3" xfId="4706"/>
    <cellStyle name="Обычный 2 3 3 6 4" xfId="4703"/>
    <cellStyle name="Обычный 2 3 3 7" xfId="4707"/>
    <cellStyle name="Обычный 2 3 3 7 2" xfId="4708"/>
    <cellStyle name="Обычный 2 3 3 7 2 2" xfId="4709"/>
    <cellStyle name="Обычный 2 3 3 7 2 2 2" xfId="4710"/>
    <cellStyle name="Обычный 2 3 3 7 2 3" xfId="4711"/>
    <cellStyle name="Обычный 2 3 3 7 3" xfId="4712"/>
    <cellStyle name="Обычный 2 3 3 7 3 2" xfId="4713"/>
    <cellStyle name="Обычный 2 3 3 7 3 2 2" xfId="4714"/>
    <cellStyle name="Обычный 2 3 3 7 3 2 3" xfId="4715"/>
    <cellStyle name="Обычный 2 3 3 7 3 3" xfId="4716"/>
    <cellStyle name="Обычный 2 3 3 7 4" xfId="4717"/>
    <cellStyle name="Обычный 2 3 3 7 4 2" xfId="4718"/>
    <cellStyle name="Обычный 2 3 3 7 5" xfId="4719"/>
    <cellStyle name="Обычный 2 3 3 8" xfId="4720"/>
    <cellStyle name="Обычный 2 3 3 8 2" xfId="4721"/>
    <cellStyle name="Обычный 2 3 3 9" xfId="4722"/>
    <cellStyle name="Обычный 2 3 3 9 2" xfId="4723"/>
    <cellStyle name="Обычный 2 3 4" xfId="72"/>
    <cellStyle name="Обычный 2 3 4 10" xfId="4724"/>
    <cellStyle name="Обычный 2 3 4 10 2" xfId="4725"/>
    <cellStyle name="Обычный 2 3 4 11" xfId="4726"/>
    <cellStyle name="Обычный 2 3 4 12" xfId="2136"/>
    <cellStyle name="Обычный 2 3 4 2" xfId="296"/>
    <cellStyle name="Обычный 2 3 4 2 2" xfId="572"/>
    <cellStyle name="Обычный 2 3 4 2 2 10" xfId="2493"/>
    <cellStyle name="Обычный 2 3 4 2 2 2" xfId="882"/>
    <cellStyle name="Обычный 2 3 4 2 2 2 2" xfId="4728"/>
    <cellStyle name="Обычный 2 3 4 2 2 2 3" xfId="4727"/>
    <cellStyle name="Обычный 2 3 4 2 2 3" xfId="4729"/>
    <cellStyle name="Обычный 2 3 4 2 2 3 2" xfId="4730"/>
    <cellStyle name="Обычный 2 3 4 2 2 4" xfId="4731"/>
    <cellStyle name="Обычный 2 3 4 2 2 4 2" xfId="4732"/>
    <cellStyle name="Обычный 2 3 4 2 2 4 2 2" xfId="4733"/>
    <cellStyle name="Обычный 2 3 4 2 2 4 3" xfId="4734"/>
    <cellStyle name="Обычный 2 3 4 2 2 5" xfId="4735"/>
    <cellStyle name="Обычный 2 3 4 2 2 5 2" xfId="4736"/>
    <cellStyle name="Обычный 2 3 4 2 2 5 2 2" xfId="4737"/>
    <cellStyle name="Обычный 2 3 4 2 2 6" xfId="4738"/>
    <cellStyle name="Обычный 2 3 4 2 2 6 2" xfId="4739"/>
    <cellStyle name="Обычный 2 3 4 2 2 7" xfId="4740"/>
    <cellStyle name="Обычный 2 3 4 2 2 7 2" xfId="4741"/>
    <cellStyle name="Обычный 2 3 4 2 2 8" xfId="4742"/>
    <cellStyle name="Обычный 2 3 4 2 2 8 2" xfId="4743"/>
    <cellStyle name="Обычный 2 3 4 2 2 9" xfId="4744"/>
    <cellStyle name="Обычный 2 3 4 2 3" xfId="883"/>
    <cellStyle name="Обычный 2 3 4 2 3 2" xfId="1789"/>
    <cellStyle name="Обычный 2 3 4 2 3 2 2" xfId="4745"/>
    <cellStyle name="Обычный 2 3 4 2 3 3" xfId="2731"/>
    <cellStyle name="Обычный 2 3 4 2 4" xfId="884"/>
    <cellStyle name="Обычный 2 3 4 2 4 2" xfId="4747"/>
    <cellStyle name="Обычный 2 3 4 2 4 3" xfId="4746"/>
    <cellStyle name="Обычный 2 3 4 2 5" xfId="4748"/>
    <cellStyle name="Обычный 2 3 4 2 6" xfId="4749"/>
    <cellStyle name="Обычный 2 3 4 2 7" xfId="4750"/>
    <cellStyle name="Обычный 2 3 4 2 8" xfId="2137"/>
    <cellStyle name="Обычный 2 3 4 3" xfId="422"/>
    <cellStyle name="Обычный 2 3 4 3 2" xfId="885"/>
    <cellStyle name="Обычный 2 3 4 3 2 2" xfId="4752"/>
    <cellStyle name="Обычный 2 3 4 3 2 2 2" xfId="4753"/>
    <cellStyle name="Обычный 2 3 4 3 2 3" xfId="4754"/>
    <cellStyle name="Обычный 2 3 4 3 2 3 2" xfId="4755"/>
    <cellStyle name="Обычный 2 3 4 3 2 4" xfId="4756"/>
    <cellStyle name="Обычный 2 3 4 3 2 5" xfId="4751"/>
    <cellStyle name="Обычный 2 3 4 3 3" xfId="4757"/>
    <cellStyle name="Обычный 2 3 4 3 3 2" xfId="4758"/>
    <cellStyle name="Обычный 2 3 4 3 3 2 2" xfId="4759"/>
    <cellStyle name="Обычный 2 3 4 3 3 3" xfId="4760"/>
    <cellStyle name="Обычный 2 3 4 3 3 3 2" xfId="4761"/>
    <cellStyle name="Обычный 2 3 4 3 3 4" xfId="4762"/>
    <cellStyle name="Обычный 2 3 4 3 4" xfId="4763"/>
    <cellStyle name="Обычный 2 3 4 3 4 2" xfId="4764"/>
    <cellStyle name="Обычный 2 3 4 3 5" xfId="4765"/>
    <cellStyle name="Обычный 2 3 4 3 6" xfId="2376"/>
    <cellStyle name="Обычный 2 3 4 4" xfId="886"/>
    <cellStyle name="Обычный 2 3 4 4 2" xfId="1790"/>
    <cellStyle name="Обычный 2 3 4 4 2 2" xfId="4767"/>
    <cellStyle name="Обычный 2 3 4 4 2 3" xfId="4766"/>
    <cellStyle name="Обычный 2 3 4 4 3" xfId="4768"/>
    <cellStyle name="Обычный 2 3 4 4 3 2" xfId="4769"/>
    <cellStyle name="Обычный 2 3 4 4 3 2 2" xfId="4770"/>
    <cellStyle name="Обычный 2 3 4 4 3 3" xfId="4771"/>
    <cellStyle name="Обычный 2 3 4 4 4" xfId="4772"/>
    <cellStyle name="Обычный 2 3 4 4 4 2" xfId="4773"/>
    <cellStyle name="Обычный 2 3 4 4 5" xfId="4774"/>
    <cellStyle name="Обычный 2 3 4 4 5 2" xfId="4775"/>
    <cellStyle name="Обычный 2 3 4 4 6" xfId="4776"/>
    <cellStyle name="Обычный 2 3 4 4 6 2" xfId="4777"/>
    <cellStyle name="Обычный 2 3 4 4 7" xfId="4778"/>
    <cellStyle name="Обычный 2 3 4 4 7 2" xfId="4779"/>
    <cellStyle name="Обычный 2 3 4 4 8" xfId="4780"/>
    <cellStyle name="Обычный 2 3 4 4 9" xfId="2732"/>
    <cellStyle name="Обычный 2 3 4 5" xfId="887"/>
    <cellStyle name="Обычный 2 3 4 5 2" xfId="4782"/>
    <cellStyle name="Обычный 2 3 4 5 2 2" xfId="4783"/>
    <cellStyle name="Обычный 2 3 4 5 3" xfId="4784"/>
    <cellStyle name="Обычный 2 3 4 5 3 2" xfId="4785"/>
    <cellStyle name="Обычный 2 3 4 5 4" xfId="4786"/>
    <cellStyle name="Обычный 2 3 4 5 4 2" xfId="4787"/>
    <cellStyle name="Обычный 2 3 4 5 5" xfId="4788"/>
    <cellStyle name="Обычный 2 3 4 5 5 2" xfId="4789"/>
    <cellStyle name="Обычный 2 3 4 5 6" xfId="4790"/>
    <cellStyle name="Обычный 2 3 4 5 6 2" xfId="4791"/>
    <cellStyle name="Обычный 2 3 4 5 7" xfId="4792"/>
    <cellStyle name="Обычный 2 3 4 5 7 2" xfId="4793"/>
    <cellStyle name="Обычный 2 3 4 5 8" xfId="4794"/>
    <cellStyle name="Обычный 2 3 4 5 9" xfId="4781"/>
    <cellStyle name="Обычный 2 3 4 6" xfId="4795"/>
    <cellStyle name="Обычный 2 3 4 6 2" xfId="4796"/>
    <cellStyle name="Обычный 2 3 4 6 2 2" xfId="4797"/>
    <cellStyle name="Обычный 2 3 4 6 2 2 2" xfId="4798"/>
    <cellStyle name="Обычный 2 3 4 6 2 3" xfId="4799"/>
    <cellStyle name="Обычный 2 3 4 6 3" xfId="4800"/>
    <cellStyle name="Обычный 2 3 4 6 3 2" xfId="4801"/>
    <cellStyle name="Обычный 2 3 4 6 4" xfId="4802"/>
    <cellStyle name="Обычный 2 3 4 7" xfId="4803"/>
    <cellStyle name="Обычный 2 3 4 7 2" xfId="4804"/>
    <cellStyle name="Обычный 2 3 4 7 2 2" xfId="4805"/>
    <cellStyle name="Обычный 2 3 4 7 3" xfId="4806"/>
    <cellStyle name="Обычный 2 3 4 7 3 2" xfId="4807"/>
    <cellStyle name="Обычный 2 3 4 7 4" xfId="4808"/>
    <cellStyle name="Обычный 2 3 4 7 4 2" xfId="4809"/>
    <cellStyle name="Обычный 2 3 4 7 5" xfId="4810"/>
    <cellStyle name="Обычный 2 3 4 8" xfId="4811"/>
    <cellStyle name="Обычный 2 3 4 8 2" xfId="4812"/>
    <cellStyle name="Обычный 2 3 4 8 2 2" xfId="4813"/>
    <cellStyle name="Обычный 2 3 4 8 3" xfId="4814"/>
    <cellStyle name="Обычный 2 3 4 9" xfId="4815"/>
    <cellStyle name="Обычный 2 3 4 9 2" xfId="4816"/>
    <cellStyle name="Обычный 2 3 4 9 2 2" xfId="4817"/>
    <cellStyle name="Обычный 2 3 4 9 2 2 2" xfId="4818"/>
    <cellStyle name="Обычный 2 3 4 9 2 2 3" xfId="4819"/>
    <cellStyle name="Обычный 2 3 4 9 2 3" xfId="4820"/>
    <cellStyle name="Обычный 2 3 4 9 3" xfId="4821"/>
    <cellStyle name="Обычный 2 3 5" xfId="73"/>
    <cellStyle name="Обычный 2 3 5 2" xfId="4822"/>
    <cellStyle name="Обычный 2 3 5 2 2" xfId="4823"/>
    <cellStyle name="Обычный 2 3 5 3" xfId="4824"/>
    <cellStyle name="Обычный 2 3 5 3 2" xfId="4825"/>
    <cellStyle name="Обычный 2 3 5 4" xfId="4826"/>
    <cellStyle name="Обычный 2 3 6" xfId="74"/>
    <cellStyle name="Обычный 2 3 6 2" xfId="297"/>
    <cellStyle name="Обычный 2 3 6 2 2" xfId="573"/>
    <cellStyle name="Обычный 2 3 6 2 2 2" xfId="888"/>
    <cellStyle name="Обычный 2 3 6 2 2 2 2" xfId="6676"/>
    <cellStyle name="Обычный 2 3 6 2 2 3" xfId="2494"/>
    <cellStyle name="Обычный 2 3 6 2 3" xfId="889"/>
    <cellStyle name="Обычный 2 3 6 2 3 2" xfId="1791"/>
    <cellStyle name="Обычный 2 3 6 2 3 2 2" xfId="6677"/>
    <cellStyle name="Обычный 2 3 6 2 3 3" xfId="2733"/>
    <cellStyle name="Обычный 2 3 6 2 4" xfId="890"/>
    <cellStyle name="Обычный 2 3 6 2 4 2" xfId="6675"/>
    <cellStyle name="Обычный 2 3 6 2 5" xfId="2139"/>
    <cellStyle name="Обычный 2 3 6 3" xfId="423"/>
    <cellStyle name="Обычный 2 3 6 3 2" xfId="891"/>
    <cellStyle name="Обычный 2 3 6 3 2 2" xfId="4827"/>
    <cellStyle name="Обычный 2 3 6 3 3" xfId="2377"/>
    <cellStyle name="Обычный 2 3 6 4" xfId="892"/>
    <cellStyle name="Обычный 2 3 6 4 2" xfId="1792"/>
    <cellStyle name="Обычный 2 3 6 4 2 2" xfId="4828"/>
    <cellStyle name="Обычный 2 3 6 4 3" xfId="2734"/>
    <cellStyle name="Обычный 2 3 6 5" xfId="893"/>
    <cellStyle name="Обычный 2 3 6 5 2" xfId="4830"/>
    <cellStyle name="Обычный 2 3 6 5 3" xfId="4829"/>
    <cellStyle name="Обычный 2 3 6 6" xfId="4831"/>
    <cellStyle name="Обычный 2 3 6 7" xfId="4832"/>
    <cellStyle name="Обычный 2 3 6 8" xfId="4833"/>
    <cellStyle name="Обычный 2 3 6 9" xfId="2138"/>
    <cellStyle name="Обычный 2 3 7" xfId="4834"/>
    <cellStyle name="Обычный 2 3 7 2" xfId="4835"/>
    <cellStyle name="Обычный 2 3 7 2 10" xfId="4836"/>
    <cellStyle name="Обычный 2 3 7 2 11" xfId="4837"/>
    <cellStyle name="Обычный 2 3 7 2 12" xfId="4838"/>
    <cellStyle name="Обычный 2 3 7 2 2" xfId="4839"/>
    <cellStyle name="Обычный 2 3 7 2 2 2" xfId="4840"/>
    <cellStyle name="Обычный 2 3 7 2 3" xfId="4841"/>
    <cellStyle name="Обычный 2 3 7 2 3 2" xfId="4842"/>
    <cellStyle name="Обычный 2 3 7 2 3 3" xfId="4843"/>
    <cellStyle name="Обычный 2 3 7 2 3 4" xfId="4844"/>
    <cellStyle name="Обычный 2 3 7 2 3 5" xfId="4845"/>
    <cellStyle name="Обычный 2 3 7 2 3 6" xfId="4846"/>
    <cellStyle name="Обычный 2 3 7 2 3 7" xfId="4847"/>
    <cellStyle name="Обычный 2 3 7 2 3 8" xfId="4848"/>
    <cellStyle name="Обычный 2 3 7 2 4" xfId="4849"/>
    <cellStyle name="Обычный 2 3 7 2 5" xfId="4850"/>
    <cellStyle name="Обычный 2 3 7 2 6" xfId="4851"/>
    <cellStyle name="Обычный 2 3 7 2 7" xfId="4852"/>
    <cellStyle name="Обычный 2 3 7 2 8" xfId="4853"/>
    <cellStyle name="Обычный 2 3 7 2 9" xfId="4854"/>
    <cellStyle name="Обычный 2 3 7 3" xfId="4855"/>
    <cellStyle name="Обычный 2 3 7 3 2" xfId="4856"/>
    <cellStyle name="Обычный 2 3 7 4" xfId="4857"/>
    <cellStyle name="Обычный 2 3 8" xfId="4858"/>
    <cellStyle name="Обычный 2 3 8 2" xfId="4859"/>
    <cellStyle name="Обычный 2 3 8 2 2" xfId="4860"/>
    <cellStyle name="Обычный 2 3 8 3" xfId="4861"/>
    <cellStyle name="Обычный 2 3 9" xfId="4862"/>
    <cellStyle name="Обычный 2 3 9 2" xfId="4863"/>
    <cellStyle name="Обычный 2 3 9 2 2" xfId="4864"/>
    <cellStyle name="Обычный 2 3 9 3" xfId="4865"/>
    <cellStyle name="Обычный 2 3 9 3 2" xfId="4866"/>
    <cellStyle name="Обычный 2 3 9 4" xfId="4867"/>
    <cellStyle name="Обычный 2 4" xfId="75"/>
    <cellStyle name="Обычный 2 4 10" xfId="4868"/>
    <cellStyle name="Обычный 2 4 10 2" xfId="4869"/>
    <cellStyle name="Обычный 2 4 11" xfId="4870"/>
    <cellStyle name="Обычный 2 4 11 2" xfId="4871"/>
    <cellStyle name="Обычный 2 4 12" xfId="4872"/>
    <cellStyle name="Обычный 2 4 2" xfId="76"/>
    <cellStyle name="Обычный 2 4 2 2" xfId="77"/>
    <cellStyle name="Обычный 2 4 2 2 2" xfId="298"/>
    <cellStyle name="Обычный 2 4 2 2 2 2" xfId="574"/>
    <cellStyle name="Обычный 2 4 2 2 2 2 2" xfId="894"/>
    <cellStyle name="Обычный 2 4 2 2 2 2 2 2" xfId="6679"/>
    <cellStyle name="Обычный 2 4 2 2 2 2 3" xfId="2495"/>
    <cellStyle name="Обычный 2 4 2 2 2 3" xfId="895"/>
    <cellStyle name="Обычный 2 4 2 2 2 3 2" xfId="1793"/>
    <cellStyle name="Обычный 2 4 2 2 2 3 2 2" xfId="6680"/>
    <cellStyle name="Обычный 2 4 2 2 2 3 3" xfId="2735"/>
    <cellStyle name="Обычный 2 4 2 2 2 4" xfId="896"/>
    <cellStyle name="Обычный 2 4 2 2 2 4 2" xfId="6678"/>
    <cellStyle name="Обычный 2 4 2 2 2 5" xfId="2142"/>
    <cellStyle name="Обычный 2 4 2 2 3" xfId="425"/>
    <cellStyle name="Обычный 2 4 2 2 3 2" xfId="897"/>
    <cellStyle name="Обычный 2 4 2 2 3 2 2" xfId="4873"/>
    <cellStyle name="Обычный 2 4 2 2 3 3" xfId="2379"/>
    <cellStyle name="Обычный 2 4 2 2 4" xfId="898"/>
    <cellStyle name="Обычный 2 4 2 2 4 2" xfId="1794"/>
    <cellStyle name="Обычный 2 4 2 2 4 2 2" xfId="4874"/>
    <cellStyle name="Обычный 2 4 2 2 4 3" xfId="2736"/>
    <cellStyle name="Обычный 2 4 2 2 5" xfId="899"/>
    <cellStyle name="Обычный 2 4 2 2 5 2" xfId="4876"/>
    <cellStyle name="Обычный 2 4 2 2 5 3" xfId="4875"/>
    <cellStyle name="Обычный 2 4 2 2 6" xfId="4877"/>
    <cellStyle name="Обычный 2 4 2 2 7" xfId="2141"/>
    <cellStyle name="Обычный 2 4 2 3" xfId="299"/>
    <cellStyle name="Обычный 2 4 2 3 2" xfId="575"/>
    <cellStyle name="Обычный 2 4 2 3 2 2" xfId="900"/>
    <cellStyle name="Обычный 2 4 2 3 2 2 2" xfId="4879"/>
    <cellStyle name="Обычный 2 4 2 3 2 2 3" xfId="4878"/>
    <cellStyle name="Обычный 2 4 2 3 2 3" xfId="4880"/>
    <cellStyle name="Обычный 2 4 2 3 2 4" xfId="2496"/>
    <cellStyle name="Обычный 2 4 2 3 3" xfId="901"/>
    <cellStyle name="Обычный 2 4 2 3 3 2" xfId="1795"/>
    <cellStyle name="Обычный 2 4 2 3 3 2 2" xfId="4881"/>
    <cellStyle name="Обычный 2 4 2 3 3 3" xfId="2737"/>
    <cellStyle name="Обычный 2 4 2 3 4" xfId="902"/>
    <cellStyle name="Обычный 2 4 2 3 4 2" xfId="4882"/>
    <cellStyle name="Обычный 2 4 2 3 5" xfId="2143"/>
    <cellStyle name="Обычный 2 4 2 4" xfId="424"/>
    <cellStyle name="Обычный 2 4 2 4 2" xfId="903"/>
    <cellStyle name="Обычный 2 4 2 4 2 2" xfId="4884"/>
    <cellStyle name="Обычный 2 4 2 4 2 3" xfId="4885"/>
    <cellStyle name="Обычный 2 4 2 4 2 4" xfId="4883"/>
    <cellStyle name="Обычный 2 4 2 4 3" xfId="4886"/>
    <cellStyle name="Обычный 2 4 2 4 3 2" xfId="4887"/>
    <cellStyle name="Обычный 2 4 2 4 4" xfId="4888"/>
    <cellStyle name="Обычный 2 4 2 4 5" xfId="2378"/>
    <cellStyle name="Обычный 2 4 2 5" xfId="904"/>
    <cellStyle name="Обычный 2 4 2 5 2" xfId="1796"/>
    <cellStyle name="Обычный 2 4 2 5 2 2" xfId="4890"/>
    <cellStyle name="Обычный 2 4 2 5 2 3" xfId="4889"/>
    <cellStyle name="Обычный 2 4 2 5 3" xfId="4891"/>
    <cellStyle name="Обычный 2 4 2 5 4" xfId="2738"/>
    <cellStyle name="Обычный 2 4 2 6" xfId="905"/>
    <cellStyle name="Обычный 2 4 2 6 2" xfId="4893"/>
    <cellStyle name="Обычный 2 4 2 6 3" xfId="4892"/>
    <cellStyle name="Обычный 2 4 2 7" xfId="4894"/>
    <cellStyle name="Обычный 2 4 2 7 2" xfId="4895"/>
    <cellStyle name="Обычный 2 4 2 8" xfId="4896"/>
    <cellStyle name="Обычный 2 4 2 9" xfId="2140"/>
    <cellStyle name="Обычный 2 4 3" xfId="78"/>
    <cellStyle name="Обычный 2 4 3 10" xfId="4897"/>
    <cellStyle name="Обычный 2 4 3 10 2" xfId="4898"/>
    <cellStyle name="Обычный 2 4 3 10 2 2" xfId="4899"/>
    <cellStyle name="Обычный 2 4 3 10 3" xfId="4900"/>
    <cellStyle name="Обычный 2 4 3 10 3 2" xfId="4901"/>
    <cellStyle name="Обычный 2 4 3 10 4" xfId="4902"/>
    <cellStyle name="Обычный 2 4 3 10 4 2" xfId="4903"/>
    <cellStyle name="Обычный 2 4 3 10 5" xfId="4904"/>
    <cellStyle name="Обычный 2 4 3 11" xfId="4905"/>
    <cellStyle name="Обычный 2 4 3 12" xfId="2144"/>
    <cellStyle name="Обычный 2 4 3 2" xfId="79"/>
    <cellStyle name="Обычный 2 4 3 2 10" xfId="2145"/>
    <cellStyle name="Обычный 2 4 3 2 2" xfId="300"/>
    <cellStyle name="Обычный 2 4 3 2 2 10" xfId="2146"/>
    <cellStyle name="Обычный 2 4 3 2 2 2" xfId="576"/>
    <cellStyle name="Обычный 2 4 3 2 2 2 2" xfId="906"/>
    <cellStyle name="Обычный 2 4 3 2 2 2 2 2" xfId="4907"/>
    <cellStyle name="Обычный 2 4 3 2 2 2 2 2 2" xfId="4908"/>
    <cellStyle name="Обычный 2 4 3 2 2 2 2 2 3" xfId="4909"/>
    <cellStyle name="Обычный 2 4 3 2 2 2 2 3" xfId="4910"/>
    <cellStyle name="Обычный 2 4 3 2 2 2 2 3 2" xfId="4911"/>
    <cellStyle name="Обычный 2 4 3 2 2 2 2 3 2 2" xfId="4912"/>
    <cellStyle name="Обычный 2 4 3 2 2 2 2 4" xfId="4913"/>
    <cellStyle name="Обычный 2 4 3 2 2 2 2 5" xfId="4906"/>
    <cellStyle name="Обычный 2 4 3 2 2 2 3" xfId="4914"/>
    <cellStyle name="Обычный 2 4 3 2 2 2 4" xfId="2497"/>
    <cellStyle name="Обычный 2 4 3 2 2 3" xfId="907"/>
    <cellStyle name="Обычный 2 4 3 2 2 3 2" xfId="1797"/>
    <cellStyle name="Обычный 2 4 3 2 2 3 2 2" xfId="4916"/>
    <cellStyle name="Обычный 2 4 3 2 2 3 2 3" xfId="4915"/>
    <cellStyle name="Обычный 2 4 3 2 2 3 3" xfId="2739"/>
    <cellStyle name="Обычный 2 4 3 2 2 4" xfId="908"/>
    <cellStyle name="Обычный 2 4 3 2 2 4 2" xfId="4918"/>
    <cellStyle name="Обычный 2 4 3 2 2 4 3" xfId="4917"/>
    <cellStyle name="Обычный 2 4 3 2 2 5" xfId="4919"/>
    <cellStyle name="Обычный 2 4 3 2 2 5 2" xfId="4920"/>
    <cellStyle name="Обычный 2 4 3 2 2 5 2 2" xfId="4921"/>
    <cellStyle name="Обычный 2 4 3 2 2 5 3" xfId="4922"/>
    <cellStyle name="Обычный 2 4 3 2 2 6" xfId="4923"/>
    <cellStyle name="Обычный 2 4 3 2 2 6 2" xfId="4924"/>
    <cellStyle name="Обычный 2 4 3 2 2 7" xfId="4925"/>
    <cellStyle name="Обычный 2 4 3 2 2 7 2" xfId="4926"/>
    <cellStyle name="Обычный 2 4 3 2 2 8" xfId="4927"/>
    <cellStyle name="Обычный 2 4 3 2 2 8 2" xfId="4928"/>
    <cellStyle name="Обычный 2 4 3 2 2 8 2 2" xfId="4929"/>
    <cellStyle name="Обычный 2 4 3 2 2 9" xfId="4930"/>
    <cellStyle name="Обычный 2 4 3 2 3" xfId="427"/>
    <cellStyle name="Обычный 2 4 3 2 3 2" xfId="909"/>
    <cellStyle name="Обычный 2 4 3 2 3 2 2" xfId="4932"/>
    <cellStyle name="Обычный 2 4 3 2 3 2 2 2" xfId="4933"/>
    <cellStyle name="Обычный 2 4 3 2 3 2 2 2 2" xfId="4934"/>
    <cellStyle name="Обычный 2 4 3 2 3 2 2 2 3" xfId="4935"/>
    <cellStyle name="Обычный 2 4 3 2 3 2 2 3" xfId="4936"/>
    <cellStyle name="Обычный 2 4 3 2 3 2 3" xfId="4937"/>
    <cellStyle name="Обычный 2 4 3 2 3 2 3 2" xfId="4938"/>
    <cellStyle name="Обычный 2 4 3 2 3 2 4" xfId="4939"/>
    <cellStyle name="Обычный 2 4 3 2 3 2 5" xfId="4931"/>
    <cellStyle name="Обычный 2 4 3 2 3 3" xfId="4940"/>
    <cellStyle name="Обычный 2 4 3 2 3 3 2" xfId="4941"/>
    <cellStyle name="Обычный 2 4 3 2 3 4" xfId="4942"/>
    <cellStyle name="Обычный 2 4 3 2 3 4 2" xfId="4943"/>
    <cellStyle name="Обычный 2 4 3 2 3 5" xfId="4944"/>
    <cellStyle name="Обычный 2 4 3 2 3 5 2" xfId="4945"/>
    <cellStyle name="Обычный 2 4 3 2 3 5 2 2" xfId="4946"/>
    <cellStyle name="Обычный 2 4 3 2 3 5 3" xfId="4947"/>
    <cellStyle name="Обычный 2 4 3 2 3 5 3 2" xfId="4948"/>
    <cellStyle name="Обычный 2 4 3 2 3 5 4" xfId="4949"/>
    <cellStyle name="Обычный 2 4 3 2 3 5 4 2" xfId="4950"/>
    <cellStyle name="Обычный 2 4 3 2 3 5 4 2 2" xfId="4951"/>
    <cellStyle name="Обычный 2 4 3 2 3 5 4 2 3" xfId="4952"/>
    <cellStyle name="Обычный 2 4 3 2 3 5 4 2 4" xfId="4953"/>
    <cellStyle name="Обычный 2 4 3 2 3 5 4 3" xfId="4954"/>
    <cellStyle name="Обычный 2 4 3 2 3 5 5" xfId="4955"/>
    <cellStyle name="Обычный 2 4 3 2 3 5 5 2" xfId="4956"/>
    <cellStyle name="Обычный 2 4 3 2 3 5 5 3" xfId="4957"/>
    <cellStyle name="Обычный 2 4 3 2 3 5 6" xfId="4958"/>
    <cellStyle name="Обычный 2 4 3 2 3 6" xfId="4959"/>
    <cellStyle name="Обычный 2 4 3 2 3 7" xfId="2381"/>
    <cellStyle name="Обычный 2 4 3 2 4" xfId="910"/>
    <cellStyle name="Обычный 2 4 3 2 4 2" xfId="1798"/>
    <cellStyle name="Обычный 2 4 3 2 4 2 2" xfId="4961"/>
    <cellStyle name="Обычный 2 4 3 2 4 2 3" xfId="4960"/>
    <cellStyle name="Обычный 2 4 3 2 4 3" xfId="4962"/>
    <cellStyle name="Обычный 2 4 3 2 4 3 2" xfId="4963"/>
    <cellStyle name="Обычный 2 4 3 2 4 4" xfId="4964"/>
    <cellStyle name="Обычный 2 4 3 2 4 4 2" xfId="4965"/>
    <cellStyle name="Обычный 2 4 3 2 4 5" xfId="4966"/>
    <cellStyle name="Обычный 2 4 3 2 4 5 2" xfId="4967"/>
    <cellStyle name="Обычный 2 4 3 2 4 6" xfId="4968"/>
    <cellStyle name="Обычный 2 4 3 2 4 6 2" xfId="4969"/>
    <cellStyle name="Обычный 2 4 3 2 4 7" xfId="4970"/>
    <cellStyle name="Обычный 2 4 3 2 4 7 2" xfId="4971"/>
    <cellStyle name="Обычный 2 4 3 2 4 8" xfId="4972"/>
    <cellStyle name="Обычный 2 4 3 2 4 9" xfId="2740"/>
    <cellStyle name="Обычный 2 4 3 2 5" xfId="911"/>
    <cellStyle name="Обычный 2 4 3 2 5 2" xfId="4974"/>
    <cellStyle name="Обычный 2 4 3 2 5 2 2" xfId="4975"/>
    <cellStyle name="Обычный 2 4 3 2 5 3" xfId="4976"/>
    <cellStyle name="Обычный 2 4 3 2 5 4" xfId="4973"/>
    <cellStyle name="Обычный 2 4 3 2 6" xfId="4977"/>
    <cellStyle name="Обычный 2 4 3 2 6 2" xfId="4978"/>
    <cellStyle name="Обычный 2 4 3 2 7" xfId="4979"/>
    <cellStyle name="Обычный 2 4 3 2 7 2" xfId="4980"/>
    <cellStyle name="Обычный 2 4 3 2 7 2 2" xfId="4981"/>
    <cellStyle name="Обычный 2 4 3 2 7 2 2 2" xfId="4982"/>
    <cellStyle name="Обычный 2 4 3 2 7 2 2 3" xfId="4983"/>
    <cellStyle name="Обычный 2 4 3 2 7 2 3" xfId="4984"/>
    <cellStyle name="Обычный 2 4 3 2 7 3" xfId="4985"/>
    <cellStyle name="Обычный 2 4 3 2 7 3 2" xfId="4986"/>
    <cellStyle name="Обычный 2 4 3 2 7 4" xfId="4987"/>
    <cellStyle name="Обычный 2 4 3 2 7 4 2" xfId="4988"/>
    <cellStyle name="Обычный 2 4 3 2 7 5" xfId="4989"/>
    <cellStyle name="Обычный 2 4 3 2 7 6" xfId="4990"/>
    <cellStyle name="Обычный 2 4 3 2 7 7" xfId="4991"/>
    <cellStyle name="Обычный 2 4 3 2 7 8" xfId="4992"/>
    <cellStyle name="Обычный 2 4 3 2 8" xfId="4993"/>
    <cellStyle name="Обычный 2 4 3 2 8 2" xfId="4994"/>
    <cellStyle name="Обычный 2 4 3 2 9" xfId="4995"/>
    <cellStyle name="Обычный 2 4 3 3" xfId="301"/>
    <cellStyle name="Обычный 2 4 3 3 2" xfId="577"/>
    <cellStyle name="Обычный 2 4 3 3 2 2" xfId="912"/>
    <cellStyle name="Обычный 2 4 3 3 2 2 2" xfId="4996"/>
    <cellStyle name="Обычный 2 4 3 3 2 3" xfId="2498"/>
    <cellStyle name="Обычный 2 4 3 3 3" xfId="913"/>
    <cellStyle name="Обычный 2 4 3 3 3 2" xfId="1799"/>
    <cellStyle name="Обычный 2 4 3 3 3 2 2" xfId="6682"/>
    <cellStyle name="Обычный 2 4 3 3 3 3" xfId="2741"/>
    <cellStyle name="Обычный 2 4 3 3 4" xfId="914"/>
    <cellStyle name="Обычный 2 4 3 3 4 2" xfId="6681"/>
    <cellStyle name="Обычный 2 4 3 3 5" xfId="2147"/>
    <cellStyle name="Обычный 2 4 3 4" xfId="426"/>
    <cellStyle name="Обычный 2 4 3 4 2" xfId="915"/>
    <cellStyle name="Обычный 2 4 3 4 2 2" xfId="4998"/>
    <cellStyle name="Обычный 2 4 3 4 2 2 2" xfId="4999"/>
    <cellStyle name="Обычный 2 4 3 4 2 3" xfId="5000"/>
    <cellStyle name="Обычный 2 4 3 4 2 3 2" xfId="5001"/>
    <cellStyle name="Обычный 2 4 3 4 2 4" xfId="5002"/>
    <cellStyle name="Обычный 2 4 3 4 2 4 2" xfId="5003"/>
    <cellStyle name="Обычный 2 4 3 4 2 5" xfId="5004"/>
    <cellStyle name="Обычный 2 4 3 4 2 5 2" xfId="5005"/>
    <cellStyle name="Обычный 2 4 3 4 2 5 2 2" xfId="5006"/>
    <cellStyle name="Обычный 2 4 3 4 2 5 2 3" xfId="5007"/>
    <cellStyle name="Обычный 2 4 3 4 2 5 3" xfId="5008"/>
    <cellStyle name="Обычный 2 4 3 4 2 5 4" xfId="5009"/>
    <cellStyle name="Обычный 2 4 3 4 2 6" xfId="5010"/>
    <cellStyle name="Обычный 2 4 3 4 2 6 2" xfId="5011"/>
    <cellStyle name="Обычный 2 4 3 4 2 7" xfId="5012"/>
    <cellStyle name="Обычный 2 4 3 4 2 7 2" xfId="5013"/>
    <cellStyle name="Обычный 2 4 3 4 2 8" xfId="5014"/>
    <cellStyle name="Обычный 2 4 3 4 2 9" xfId="4997"/>
    <cellStyle name="Обычный 2 4 3 4 3" xfId="5015"/>
    <cellStyle name="Обычный 2 4 3 4 3 2" xfId="5016"/>
    <cellStyle name="Обычный 2 4 3 4 3 2 2" xfId="5017"/>
    <cellStyle name="Обычный 2 4 3 4 3 3" xfId="5018"/>
    <cellStyle name="Обычный 2 4 3 4 3 3 2" xfId="5019"/>
    <cellStyle name="Обычный 2 4 3 4 3 4" xfId="5020"/>
    <cellStyle name="Обычный 2 4 3 4 4" xfId="5021"/>
    <cellStyle name="Обычный 2 4 3 4 4 2" xfId="5022"/>
    <cellStyle name="Обычный 2 4 3 4 4 2 2" xfId="5023"/>
    <cellStyle name="Обычный 2 4 3 4 4 2 2 2" xfId="5024"/>
    <cellStyle name="Обычный 2 4 3 4 4 2 2 3" xfId="5025"/>
    <cellStyle name="Обычный 2 4 3 4 4 2 3" xfId="5026"/>
    <cellStyle name="Обычный 2 4 3 4 4 3" xfId="5027"/>
    <cellStyle name="Обычный 2 4 3 4 4 3 2" xfId="5028"/>
    <cellStyle name="Обычный 2 4 3 4 4 3 3" xfId="5029"/>
    <cellStyle name="Обычный 2 4 3 4 4 4" xfId="5030"/>
    <cellStyle name="Обычный 2 4 3 4 5" xfId="5031"/>
    <cellStyle name="Обычный 2 4 3 4 5 2" xfId="5032"/>
    <cellStyle name="Обычный 2 4 3 4 6" xfId="5033"/>
    <cellStyle name="Обычный 2 4 3 4 7" xfId="2380"/>
    <cellStyle name="Обычный 2 4 3 5" xfId="916"/>
    <cellStyle name="Обычный 2 4 3 5 2" xfId="1800"/>
    <cellStyle name="Обычный 2 4 3 5 2 2" xfId="5035"/>
    <cellStyle name="Обычный 2 4 3 5 2 3" xfId="5034"/>
    <cellStyle name="Обычный 2 4 3 5 3" xfId="5036"/>
    <cellStyle name="Обычный 2 4 3 5 3 2" xfId="5037"/>
    <cellStyle name="Обычный 2 4 3 5 4" xfId="5038"/>
    <cellStyle name="Обычный 2 4 3 5 5" xfId="2742"/>
    <cellStyle name="Обычный 2 4 3 6" xfId="917"/>
    <cellStyle name="Обычный 2 4 3 6 2" xfId="5040"/>
    <cellStyle name="Обычный 2 4 3 6 3" xfId="5039"/>
    <cellStyle name="Обычный 2 4 3 7" xfId="5041"/>
    <cellStyle name="Обычный 2 4 3 7 2" xfId="5042"/>
    <cellStyle name="Обычный 2 4 3 8" xfId="5043"/>
    <cellStyle name="Обычный 2 4 3 8 2" xfId="5044"/>
    <cellStyle name="Обычный 2 4 3 8 2 2" xfId="5045"/>
    <cellStyle name="Обычный 2 4 3 8 2 2 2" xfId="5046"/>
    <cellStyle name="Обычный 2 4 3 8 2 3" xfId="5047"/>
    <cellStyle name="Обычный 2 4 3 8 3" xfId="5048"/>
    <cellStyle name="Обычный 2 4 3 8 3 2" xfId="5049"/>
    <cellStyle name="Обычный 2 4 3 8 4" xfId="5050"/>
    <cellStyle name="Обычный 2 4 3 9" xfId="5051"/>
    <cellStyle name="Обычный 2 4 3 9 2" xfId="5052"/>
    <cellStyle name="Обычный 2 4 3 9 2 2" xfId="5053"/>
    <cellStyle name="Обычный 2 4 3 9 3" xfId="5054"/>
    <cellStyle name="Обычный 2 4 4" xfId="80"/>
    <cellStyle name="Обычный 2 4 4 2" xfId="302"/>
    <cellStyle name="Обычный 2 4 4 2 10" xfId="5055"/>
    <cellStyle name="Обычный 2 4 4 2 10 2" xfId="5056"/>
    <cellStyle name="Обычный 2 4 4 2 11" xfId="5057"/>
    <cellStyle name="Обычный 2 4 4 2 11 2" xfId="5058"/>
    <cellStyle name="Обычный 2 4 4 2 12" xfId="5059"/>
    <cellStyle name="Обычный 2 4 4 2 13" xfId="2149"/>
    <cellStyle name="Обычный 2 4 4 2 2" xfId="578"/>
    <cellStyle name="Обычный 2 4 4 2 2 2" xfId="918"/>
    <cellStyle name="Обычный 2 4 4 2 2 2 2" xfId="5061"/>
    <cellStyle name="Обычный 2 4 4 2 2 2 3" xfId="5060"/>
    <cellStyle name="Обычный 2 4 4 2 2 3" xfId="2499"/>
    <cellStyle name="Обычный 2 4 4 2 3" xfId="919"/>
    <cellStyle name="Обычный 2 4 4 2 3 2" xfId="1801"/>
    <cellStyle name="Обычный 2 4 4 2 3 2 2" xfId="5063"/>
    <cellStyle name="Обычный 2 4 4 2 3 2 3" xfId="5062"/>
    <cellStyle name="Обычный 2 4 4 2 3 3" xfId="2743"/>
    <cellStyle name="Обычный 2 4 4 2 4" xfId="920"/>
    <cellStyle name="Обычный 2 4 4 2 4 2" xfId="5065"/>
    <cellStyle name="Обычный 2 4 4 2 4 3" xfId="5064"/>
    <cellStyle name="Обычный 2 4 4 2 5" xfId="5066"/>
    <cellStyle name="Обычный 2 4 4 2 5 2" xfId="5067"/>
    <cellStyle name="Обычный 2 4 4 2 5 2 2" xfId="5068"/>
    <cellStyle name="Обычный 2 4 4 2 5 3" xfId="5069"/>
    <cellStyle name="Обычный 2 4 4 2 6" xfId="5070"/>
    <cellStyle name="Обычный 2 4 4 2 6 2" xfId="5071"/>
    <cellStyle name="Обычный 2 4 4 2 7" xfId="5072"/>
    <cellStyle name="Обычный 2 4 4 2 7 2" xfId="5073"/>
    <cellStyle name="Обычный 2 4 4 2 8" xfId="5074"/>
    <cellStyle name="Обычный 2 4 4 2 8 2" xfId="5075"/>
    <cellStyle name="Обычный 2 4 4 2 8 2 2" xfId="5076"/>
    <cellStyle name="Обычный 2 4 4 2 9" xfId="5077"/>
    <cellStyle name="Обычный 2 4 4 2 9 2" xfId="5078"/>
    <cellStyle name="Обычный 2 4 4 3" xfId="428"/>
    <cellStyle name="Обычный 2 4 4 3 2" xfId="921"/>
    <cellStyle name="Обычный 2 4 4 3 2 2" xfId="5080"/>
    <cellStyle name="Обычный 2 4 4 3 2 3" xfId="5079"/>
    <cellStyle name="Обычный 2 4 4 3 3" xfId="5081"/>
    <cellStyle name="Обычный 2 4 4 3 3 2" xfId="5082"/>
    <cellStyle name="Обычный 2 4 4 3 4" xfId="5083"/>
    <cellStyle name="Обычный 2 4 4 3 4 2" xfId="5084"/>
    <cellStyle name="Обычный 2 4 4 3 5" xfId="5085"/>
    <cellStyle name="Обычный 2 4 4 3 5 2" xfId="5086"/>
    <cellStyle name="Обычный 2 4 4 3 6" xfId="5087"/>
    <cellStyle name="Обычный 2 4 4 3 7" xfId="2382"/>
    <cellStyle name="Обычный 2 4 4 4" xfId="922"/>
    <cellStyle name="Обычный 2 4 4 4 2" xfId="1802"/>
    <cellStyle name="Обычный 2 4 4 4 2 2" xfId="5088"/>
    <cellStyle name="Обычный 2 4 4 4 3" xfId="2744"/>
    <cellStyle name="Обычный 2 4 4 5" xfId="923"/>
    <cellStyle name="Обычный 2 4 4 5 2" xfId="5090"/>
    <cellStyle name="Обычный 2 4 4 5 2 2" xfId="5091"/>
    <cellStyle name="Обычный 2 4 4 5 3" xfId="5092"/>
    <cellStyle name="Обычный 2 4 4 5 4" xfId="5089"/>
    <cellStyle name="Обычный 2 4 4 6" xfId="5093"/>
    <cellStyle name="Обычный 2 4 4 6 2" xfId="5094"/>
    <cellStyle name="Обычный 2 4 4 7" xfId="5095"/>
    <cellStyle name="Обычный 2 4 4 8" xfId="2148"/>
    <cellStyle name="Обычный 2 4 5" xfId="81"/>
    <cellStyle name="Обычный 2 4 5 2" xfId="303"/>
    <cellStyle name="Обычный 2 4 5 2 2" xfId="579"/>
    <cellStyle name="Обычный 2 4 5 2 2 2" xfId="924"/>
    <cellStyle name="Обычный 2 4 5 2 2 2 2" xfId="6684"/>
    <cellStyle name="Обычный 2 4 5 2 2 3" xfId="2500"/>
    <cellStyle name="Обычный 2 4 5 2 3" xfId="925"/>
    <cellStyle name="Обычный 2 4 5 2 3 2" xfId="1803"/>
    <cellStyle name="Обычный 2 4 5 2 3 2 2" xfId="6685"/>
    <cellStyle name="Обычный 2 4 5 2 3 3" xfId="2745"/>
    <cellStyle name="Обычный 2 4 5 2 4" xfId="926"/>
    <cellStyle name="Обычный 2 4 5 2 4 2" xfId="6683"/>
    <cellStyle name="Обычный 2 4 5 2 5" xfId="2151"/>
    <cellStyle name="Обычный 2 4 5 3" xfId="429"/>
    <cellStyle name="Обычный 2 4 5 3 2" xfId="927"/>
    <cellStyle name="Обычный 2 4 5 3 2 2" xfId="5096"/>
    <cellStyle name="Обычный 2 4 5 3 3" xfId="2383"/>
    <cellStyle name="Обычный 2 4 5 4" xfId="928"/>
    <cellStyle name="Обычный 2 4 5 4 2" xfId="1804"/>
    <cellStyle name="Обычный 2 4 5 4 2 2" xfId="5097"/>
    <cellStyle name="Обычный 2 4 5 4 3" xfId="2746"/>
    <cellStyle name="Обычный 2 4 5 5" xfId="929"/>
    <cellStyle name="Обычный 2 4 5 5 2" xfId="5098"/>
    <cellStyle name="Обычный 2 4 5 6" xfId="2150"/>
    <cellStyle name="Обычный 2 4 6" xfId="5099"/>
    <cellStyle name="Обычный 2 4 6 2" xfId="5100"/>
    <cellStyle name="Обычный 2 4 6 2 2" xfId="5101"/>
    <cellStyle name="Обычный 2 4 6 3" xfId="5102"/>
    <cellStyle name="Обычный 2 4 6 3 2" xfId="5103"/>
    <cellStyle name="Обычный 2 4 6 4" xfId="5104"/>
    <cellStyle name="Обычный 2 4 7" xfId="5105"/>
    <cellStyle name="Обычный 2 4 7 2" xfId="5106"/>
    <cellStyle name="Обычный 2 4 7 2 2" xfId="5107"/>
    <cellStyle name="Обычный 2 4 7 3" xfId="5108"/>
    <cellStyle name="Обычный 2 4 8" xfId="5109"/>
    <cellStyle name="Обычный 2 4 8 2" xfId="5110"/>
    <cellStyle name="Обычный 2 4 8 2 2" xfId="5111"/>
    <cellStyle name="Обычный 2 4 8 2 2 2" xfId="5112"/>
    <cellStyle name="Обычный 2 4 8 2 3" xfId="5113"/>
    <cellStyle name="Обычный 2 4 8 3" xfId="5114"/>
    <cellStyle name="Обычный 2 4 9" xfId="5115"/>
    <cellStyle name="Обычный 2 5" xfId="82"/>
    <cellStyle name="Обычный 2 5 2" xfId="83"/>
    <cellStyle name="Обычный 2 5 2 2" xfId="84"/>
    <cellStyle name="Обычный 2 5 2 2 2" xfId="378"/>
    <cellStyle name="Обычный 2 5 2 2 2 2" xfId="653"/>
    <cellStyle name="Обычный 2 5 2 2 2 2 2" xfId="930"/>
    <cellStyle name="Обычный 2 5 2 2 2 2 2 2" xfId="6689"/>
    <cellStyle name="Обычный 2 5 2 2 2 2 3" xfId="2502"/>
    <cellStyle name="Обычный 2 5 2 2 2 3" xfId="931"/>
    <cellStyle name="Обычный 2 5 2 2 2 3 2" xfId="1805"/>
    <cellStyle name="Обычный 2 5 2 2 2 3 2 2" xfId="6690"/>
    <cellStyle name="Обычный 2 5 2 2 2 3 3" xfId="2747"/>
    <cellStyle name="Обычный 2 5 2 2 2 4" xfId="932"/>
    <cellStyle name="Обычный 2 5 2 2 2 4 2" xfId="6688"/>
    <cellStyle name="Обычный 2 5 2 2 2 5" xfId="2154"/>
    <cellStyle name="Обычный 2 5 2 2 3" xfId="431"/>
    <cellStyle name="Обычный 2 5 2 2 3 2" xfId="933"/>
    <cellStyle name="Обычный 2 5 2 2 3 2 2" xfId="6691"/>
    <cellStyle name="Обычный 2 5 2 2 3 3" xfId="2501"/>
    <cellStyle name="Обычный 2 5 2 2 4" xfId="934"/>
    <cellStyle name="Обычный 2 5 2 2 4 2" xfId="1806"/>
    <cellStyle name="Обычный 2 5 2 2 4 2 2" xfId="6692"/>
    <cellStyle name="Обычный 2 5 2 2 4 3" xfId="2748"/>
    <cellStyle name="Обычный 2 5 2 2 5" xfId="935"/>
    <cellStyle name="Обычный 2 5 2 2 5 2" xfId="6687"/>
    <cellStyle name="Обычный 2 5 2 2 6" xfId="2153"/>
    <cellStyle name="Обычный 2 5 2 3" xfId="85"/>
    <cellStyle name="Обычный 2 5 2 3 2" xfId="432"/>
    <cellStyle name="Обычный 2 5 2 3 2 2" xfId="936"/>
    <cellStyle name="Обычный 2 5 2 3 2 2 2" xfId="6694"/>
    <cellStyle name="Обычный 2 5 2 3 2 3" xfId="2503"/>
    <cellStyle name="Обычный 2 5 2 3 3" xfId="937"/>
    <cellStyle name="Обычный 2 5 2 3 3 2" xfId="1807"/>
    <cellStyle name="Обычный 2 5 2 3 3 2 2" xfId="6695"/>
    <cellStyle name="Обычный 2 5 2 3 3 3" xfId="2749"/>
    <cellStyle name="Обычный 2 5 2 3 4" xfId="938"/>
    <cellStyle name="Обычный 2 5 2 3 4 2" xfId="6693"/>
    <cellStyle name="Обычный 2 5 2 3 5" xfId="2155"/>
    <cellStyle name="Обычный 2 5 2 4" xfId="304"/>
    <cellStyle name="Обычный 2 5 2 4 2" xfId="580"/>
    <cellStyle name="Обычный 2 5 2 4 2 2" xfId="939"/>
    <cellStyle name="Обычный 2 5 2 4 2 2 2" xfId="6697"/>
    <cellStyle name="Обычный 2 5 2 4 2 3" xfId="2504"/>
    <cellStyle name="Обычный 2 5 2 4 3" xfId="940"/>
    <cellStyle name="Обычный 2 5 2 4 3 2" xfId="1808"/>
    <cellStyle name="Обычный 2 5 2 4 3 2 2" xfId="6698"/>
    <cellStyle name="Обычный 2 5 2 4 3 3" xfId="2750"/>
    <cellStyle name="Обычный 2 5 2 4 4" xfId="941"/>
    <cellStyle name="Обычный 2 5 2 4 4 2" xfId="6696"/>
    <cellStyle name="Обычный 2 5 2 4 5" xfId="2156"/>
    <cellStyle name="Обычный 2 5 2 5" xfId="430"/>
    <cellStyle name="Обычный 2 5 2 5 2" xfId="942"/>
    <cellStyle name="Обычный 2 5 2 5 2 2" xfId="6699"/>
    <cellStyle name="Обычный 2 5 2 5 3" xfId="2384"/>
    <cellStyle name="Обычный 2 5 2 6" xfId="943"/>
    <cellStyle name="Обычный 2 5 2 6 2" xfId="1809"/>
    <cellStyle name="Обычный 2 5 2 6 2 2" xfId="6700"/>
    <cellStyle name="Обычный 2 5 2 6 3" xfId="2751"/>
    <cellStyle name="Обычный 2 5 2 7" xfId="944"/>
    <cellStyle name="Обычный 2 5 2 7 2" xfId="6686"/>
    <cellStyle name="Обычный 2 5 2 8" xfId="2152"/>
    <cellStyle name="Обычный 2 5 3" xfId="5116"/>
    <cellStyle name="Обычный 2 5 3 2" xfId="5117"/>
    <cellStyle name="Обычный 2 5 3 2 2" xfId="5118"/>
    <cellStyle name="Обычный 2 5 3 2 2 2" xfId="5119"/>
    <cellStyle name="Обычный 2 5 3 2 3" xfId="5120"/>
    <cellStyle name="Обычный 2 5 3 2 4" xfId="5121"/>
    <cellStyle name="Обычный 2 5 3 3" xfId="5122"/>
    <cellStyle name="Обычный 2 5 4" xfId="5123"/>
    <cellStyle name="Обычный 2 5 4 2" xfId="5124"/>
    <cellStyle name="Обычный 2 5 4 2 2" xfId="5125"/>
    <cellStyle name="Обычный 2 5 4 3" xfId="5126"/>
    <cellStyle name="Обычный 2 5 4 4" xfId="5127"/>
    <cellStyle name="Обычный 2 5 4 5" xfId="5128"/>
    <cellStyle name="Обычный 2 5 5" xfId="5129"/>
    <cellStyle name="Обычный 2 5 5 2" xfId="5130"/>
    <cellStyle name="Обычный 2 5 6" xfId="5131"/>
    <cellStyle name="Обычный 2 5 6 2" xfId="5132"/>
    <cellStyle name="Обычный 2 5 7" xfId="5133"/>
    <cellStyle name="Обычный 2 6" xfId="86"/>
    <cellStyle name="Обычный 2 6 2" xfId="87"/>
    <cellStyle name="Обычный 2 6 2 2" xfId="88"/>
    <cellStyle name="Обычный 2 6 2 2 10" xfId="2158"/>
    <cellStyle name="Обычный 2 6 2 2 2" xfId="305"/>
    <cellStyle name="Обычный 2 6 2 2 2 10" xfId="5134"/>
    <cellStyle name="Обычный 2 6 2 2 2 10 2" xfId="5135"/>
    <cellStyle name="Обычный 2 6 2 2 2 11" xfId="5136"/>
    <cellStyle name="Обычный 2 6 2 2 2 11 2" xfId="5137"/>
    <cellStyle name="Обычный 2 6 2 2 2 11 3" xfId="5138"/>
    <cellStyle name="Обычный 2 6 2 2 2 11 4" xfId="5139"/>
    <cellStyle name="Обычный 2 6 2 2 2 11 5" xfId="5140"/>
    <cellStyle name="Обычный 2 6 2 2 2 11 6" xfId="5141"/>
    <cellStyle name="Обычный 2 6 2 2 2 11 7" xfId="5142"/>
    <cellStyle name="Обычный 2 6 2 2 2 12" xfId="5143"/>
    <cellStyle name="Обычный 2 6 2 2 2 12 2" xfId="5144"/>
    <cellStyle name="Обычный 2 6 2 2 2 13" xfId="5145"/>
    <cellStyle name="Обычный 2 6 2 2 2 14" xfId="5146"/>
    <cellStyle name="Обычный 2 6 2 2 2 15" xfId="5147"/>
    <cellStyle name="Обычный 2 6 2 2 2 16" xfId="5148"/>
    <cellStyle name="Обычный 2 6 2 2 2 16 2" xfId="5149"/>
    <cellStyle name="Обычный 2 6 2 2 2 17" xfId="5150"/>
    <cellStyle name="Обычный 2 6 2 2 2 18" xfId="5151"/>
    <cellStyle name="Обычный 2 6 2 2 2 19" xfId="5152"/>
    <cellStyle name="Обычный 2 6 2 2 2 2" xfId="581"/>
    <cellStyle name="Обычный 2 6 2 2 2 2 2" xfId="945"/>
    <cellStyle name="Обычный 2 6 2 2 2 2 2 2" xfId="5154"/>
    <cellStyle name="Обычный 2 6 2 2 2 2 2 2 2" xfId="5155"/>
    <cellStyle name="Обычный 2 6 2 2 2 2 2 2 2 2" xfId="5156"/>
    <cellStyle name="Обычный 2 6 2 2 2 2 2 3" xfId="5157"/>
    <cellStyle name="Обычный 2 6 2 2 2 2 2 4" xfId="5153"/>
    <cellStyle name="Обычный 2 6 2 2 2 2 3" xfId="5158"/>
    <cellStyle name="Обычный 2 6 2 2 2 2 3 2" xfId="5159"/>
    <cellStyle name="Обычный 2 6 2 2 2 2 3 2 2" xfId="5160"/>
    <cellStyle name="Обычный 2 6 2 2 2 2 4" xfId="5161"/>
    <cellStyle name="Обычный 2 6 2 2 2 2 5" xfId="2505"/>
    <cellStyle name="Обычный 2 6 2 2 2 20" xfId="5162"/>
    <cellStyle name="Обычный 2 6 2 2 2 21" xfId="5163"/>
    <cellStyle name="Обычный 2 6 2 2 2 22" xfId="5164"/>
    <cellStyle name="Обычный 2 6 2 2 2 23" xfId="5165"/>
    <cellStyle name="Обычный 2 6 2 2 2 24" xfId="5166"/>
    <cellStyle name="Обычный 2 6 2 2 2 25" xfId="2159"/>
    <cellStyle name="Обычный 2 6 2 2 2 3" xfId="946"/>
    <cellStyle name="Обычный 2 6 2 2 2 3 2" xfId="1810"/>
    <cellStyle name="Обычный 2 6 2 2 2 3 2 2" xfId="5168"/>
    <cellStyle name="Обычный 2 6 2 2 2 3 2 3" xfId="5167"/>
    <cellStyle name="Обычный 2 6 2 2 2 3 3" xfId="5169"/>
    <cellStyle name="Обычный 2 6 2 2 2 3 4" xfId="2752"/>
    <cellStyle name="Обычный 2 6 2 2 2 4" xfId="947"/>
    <cellStyle name="Обычный 2 6 2 2 2 4 2" xfId="5171"/>
    <cellStyle name="Обычный 2 6 2 2 2 4 3" xfId="5170"/>
    <cellStyle name="Обычный 2 6 2 2 2 5" xfId="5172"/>
    <cellStyle name="Обычный 2 6 2 2 2 5 2" xfId="5173"/>
    <cellStyle name="Обычный 2 6 2 2 2 6" xfId="5174"/>
    <cellStyle name="Обычный 2 6 2 2 2 6 2" xfId="5175"/>
    <cellStyle name="Обычный 2 6 2 2 2 7" xfId="5176"/>
    <cellStyle name="Обычный 2 6 2 2 2 7 2" xfId="5177"/>
    <cellStyle name="Обычный 2 6 2 2 2 8" xfId="5178"/>
    <cellStyle name="Обычный 2 6 2 2 2 8 2" xfId="5179"/>
    <cellStyle name="Обычный 2 6 2 2 2 9" xfId="5180"/>
    <cellStyle name="Обычный 2 6 2 2 2 9 2" xfId="5181"/>
    <cellStyle name="Обычный 2 6 2 2 3" xfId="434"/>
    <cellStyle name="Обычный 2 6 2 2 3 2" xfId="948"/>
    <cellStyle name="Обычный 2 6 2 2 3 2 2" xfId="5183"/>
    <cellStyle name="Обычный 2 6 2 2 3 2 3" xfId="5182"/>
    <cellStyle name="Обычный 2 6 2 2 3 3" xfId="5184"/>
    <cellStyle name="Обычный 2 6 2 2 3 3 2" xfId="5185"/>
    <cellStyle name="Обычный 2 6 2 2 3 4" xfId="5186"/>
    <cellStyle name="Обычный 2 6 2 2 3 5" xfId="2386"/>
    <cellStyle name="Обычный 2 6 2 2 4" xfId="949"/>
    <cellStyle name="Обычный 2 6 2 2 4 2" xfId="1811"/>
    <cellStyle name="Обычный 2 6 2 2 4 2 2" xfId="5188"/>
    <cellStyle name="Обычный 2 6 2 2 4 2 3" xfId="5187"/>
    <cellStyle name="Обычный 2 6 2 2 4 3" xfId="5189"/>
    <cellStyle name="Обычный 2 6 2 2 4 4" xfId="5190"/>
    <cellStyle name="Обычный 2 6 2 2 4 5" xfId="2753"/>
    <cellStyle name="Обычный 2 6 2 2 5" xfId="950"/>
    <cellStyle name="Обычный 2 6 2 2 5 2" xfId="5192"/>
    <cellStyle name="Обычный 2 6 2 2 5 3" xfId="5191"/>
    <cellStyle name="Обычный 2 6 2 2 6" xfId="5193"/>
    <cellStyle name="Обычный 2 6 2 2 6 2" xfId="5194"/>
    <cellStyle name="Обычный 2 6 2 2 6 2 2" xfId="5195"/>
    <cellStyle name="Обычный 2 6 2 2 6 2 2 2" xfId="5196"/>
    <cellStyle name="Обычный 2 6 2 2 6 2 2 3" xfId="5197"/>
    <cellStyle name="Обычный 2 6 2 2 6 2 3" xfId="5198"/>
    <cellStyle name="Обычный 2 6 2 2 6 3" xfId="5199"/>
    <cellStyle name="Обычный 2 6 2 2 7" xfId="5200"/>
    <cellStyle name="Обычный 2 6 2 2 7 2" xfId="5201"/>
    <cellStyle name="Обычный 2 6 2 2 8" xfId="5202"/>
    <cellStyle name="Обычный 2 6 2 2 8 2" xfId="5203"/>
    <cellStyle name="Обычный 2 6 2 2 9" xfId="5204"/>
    <cellStyle name="Обычный 2 6 2 3" xfId="306"/>
    <cellStyle name="Обычный 2 6 2 3 2" xfId="582"/>
    <cellStyle name="Обычный 2 6 2 3 2 2" xfId="951"/>
    <cellStyle name="Обычный 2 6 2 3 2 2 2" xfId="5206"/>
    <cellStyle name="Обычный 2 6 2 3 2 2 3" xfId="5205"/>
    <cellStyle name="Обычный 2 6 2 3 2 3" xfId="5207"/>
    <cellStyle name="Обычный 2 6 2 3 2 4" xfId="2506"/>
    <cellStyle name="Обычный 2 6 2 3 3" xfId="952"/>
    <cellStyle name="Обычный 2 6 2 3 3 2" xfId="1812"/>
    <cellStyle name="Обычный 2 6 2 3 3 2 2" xfId="5209"/>
    <cellStyle name="Обычный 2 6 2 3 3 2 3" xfId="5208"/>
    <cellStyle name="Обычный 2 6 2 3 3 3" xfId="5210"/>
    <cellStyle name="Обычный 2 6 2 3 3 4" xfId="2754"/>
    <cellStyle name="Обычный 2 6 2 3 4" xfId="953"/>
    <cellStyle name="Обычный 2 6 2 3 4 2" xfId="5211"/>
    <cellStyle name="Обычный 2 6 2 3 5" xfId="2160"/>
    <cellStyle name="Обычный 2 6 2 4" xfId="433"/>
    <cellStyle name="Обычный 2 6 2 4 2" xfId="954"/>
    <cellStyle name="Обычный 2 6 2 4 2 2" xfId="5213"/>
    <cellStyle name="Обычный 2 6 2 4 2 3" xfId="5212"/>
    <cellStyle name="Обычный 2 6 2 4 3" xfId="5214"/>
    <cellStyle name="Обычный 2 6 2 4 3 2" xfId="5215"/>
    <cellStyle name="Обычный 2 6 2 4 4" xfId="5216"/>
    <cellStyle name="Обычный 2 6 2 4 5" xfId="2385"/>
    <cellStyle name="Обычный 2 6 2 5" xfId="955"/>
    <cellStyle name="Обычный 2 6 2 5 2" xfId="1813"/>
    <cellStyle name="Обычный 2 6 2 5 2 2" xfId="6702"/>
    <cellStyle name="Обычный 2 6 2 5 3" xfId="2755"/>
    <cellStyle name="Обычный 2 6 2 6" xfId="956"/>
    <cellStyle name="Обычный 2 6 2 6 2" xfId="6701"/>
    <cellStyle name="Обычный 2 6 2 7" xfId="2157"/>
    <cellStyle name="Обычный 2 6 3" xfId="89"/>
    <cellStyle name="Обычный 2 6 4" xfId="90"/>
    <cellStyle name="Обычный 2 6 4 2" xfId="307"/>
    <cellStyle name="Обычный 2 6 4 2 2" xfId="583"/>
    <cellStyle name="Обычный 2 6 4 2 2 2" xfId="957"/>
    <cellStyle name="Обычный 2 6 4 2 2 2 2" xfId="6705"/>
    <cellStyle name="Обычный 2 6 4 2 2 3" xfId="2507"/>
    <cellStyle name="Обычный 2 6 4 2 3" xfId="958"/>
    <cellStyle name="Обычный 2 6 4 2 3 2" xfId="1814"/>
    <cellStyle name="Обычный 2 6 4 2 3 2 2" xfId="6706"/>
    <cellStyle name="Обычный 2 6 4 2 3 3" xfId="2756"/>
    <cellStyle name="Обычный 2 6 4 2 4" xfId="959"/>
    <cellStyle name="Обычный 2 6 4 2 4 2" xfId="6704"/>
    <cellStyle name="Обычный 2 6 4 2 5" xfId="2162"/>
    <cellStyle name="Обычный 2 6 4 3" xfId="435"/>
    <cellStyle name="Обычный 2 6 4 3 2" xfId="960"/>
    <cellStyle name="Обычный 2 6 4 3 2 2" xfId="6707"/>
    <cellStyle name="Обычный 2 6 4 3 3" xfId="2387"/>
    <cellStyle name="Обычный 2 6 4 4" xfId="961"/>
    <cellStyle name="Обычный 2 6 4 4 2" xfId="1815"/>
    <cellStyle name="Обычный 2 6 4 4 2 2" xfId="6708"/>
    <cellStyle name="Обычный 2 6 4 4 3" xfId="2757"/>
    <cellStyle name="Обычный 2 6 4 5" xfId="962"/>
    <cellStyle name="Обычный 2 6 4 5 2" xfId="6703"/>
    <cellStyle name="Обычный 2 6 4 6" xfId="2161"/>
    <cellStyle name="Обычный 2 6 5" xfId="5217"/>
    <cellStyle name="Обычный 2 6 5 2" xfId="5218"/>
    <cellStyle name="Обычный 2 6 6" xfId="5219"/>
    <cellStyle name="Обычный 2 6 6 2" xfId="5220"/>
    <cellStyle name="Обычный 2 6 7" xfId="5221"/>
    <cellStyle name="Обычный 2 6 8" xfId="5222"/>
    <cellStyle name="Обычный 2 7" xfId="91"/>
    <cellStyle name="Обычный 2 7 2" xfId="92"/>
    <cellStyle name="Обычный 2 7 2 2" xfId="308"/>
    <cellStyle name="Обычный 2 7 2 2 2" xfId="584"/>
    <cellStyle name="Обычный 2 7 2 2 2 2" xfId="963"/>
    <cellStyle name="Обычный 2 7 2 2 2 2 2" xfId="5223"/>
    <cellStyle name="Обычный 2 7 2 2 2 3" xfId="2508"/>
    <cellStyle name="Обычный 2 7 2 2 3" xfId="964"/>
    <cellStyle name="Обычный 2 7 2 2 3 2" xfId="1816"/>
    <cellStyle name="Обычный 2 7 2 2 3 2 2" xfId="6710"/>
    <cellStyle name="Обычный 2 7 2 2 3 3" xfId="2758"/>
    <cellStyle name="Обычный 2 7 2 2 4" xfId="965"/>
    <cellStyle name="Обычный 2 7 2 2 4 2" xfId="6709"/>
    <cellStyle name="Обычный 2 7 2 2 5" xfId="2164"/>
    <cellStyle name="Обычный 2 7 2 3" xfId="436"/>
    <cellStyle name="Обычный 2 7 2 3 2" xfId="966"/>
    <cellStyle name="Обычный 2 7 2 3 2 2" xfId="5224"/>
    <cellStyle name="Обычный 2 7 2 3 3" xfId="2388"/>
    <cellStyle name="Обычный 2 7 2 4" xfId="967"/>
    <cellStyle name="Обычный 2 7 2 4 2" xfId="1817"/>
    <cellStyle name="Обычный 2 7 2 4 2 2" xfId="5225"/>
    <cellStyle name="Обычный 2 7 2 4 3" xfId="2759"/>
    <cellStyle name="Обычный 2 7 2 5" xfId="968"/>
    <cellStyle name="Обычный 2 7 2 5 2" xfId="5226"/>
    <cellStyle name="Обычный 2 7 2 6" xfId="2163"/>
    <cellStyle name="Обычный 2 7 3" xfId="5227"/>
    <cellStyle name="Обычный 2 7 3 2" xfId="5228"/>
    <cellStyle name="Обычный 2 7 3 3" xfId="5229"/>
    <cellStyle name="Обычный 2 7 4" xfId="5230"/>
    <cellStyle name="Обычный 2 7 4 2" xfId="5231"/>
    <cellStyle name="Обычный 2 7 5" xfId="5232"/>
    <cellStyle name="Обычный 2 7 5 2" xfId="5233"/>
    <cellStyle name="Обычный 2 7 6" xfId="5234"/>
    <cellStyle name="Обычный 2 8" xfId="93"/>
    <cellStyle name="Обычный 2 8 2" xfId="94"/>
    <cellStyle name="Обычный 2 8 2 2" xfId="309"/>
    <cellStyle name="Обычный 2 8 2 2 2" xfId="585"/>
    <cellStyle name="Обычный 2 8 2 2 2 2" xfId="969"/>
    <cellStyle name="Обычный 2 8 2 2 2 2 2" xfId="6713"/>
    <cellStyle name="Обычный 2 8 2 2 2 3" xfId="2509"/>
    <cellStyle name="Обычный 2 8 2 2 3" xfId="970"/>
    <cellStyle name="Обычный 2 8 2 2 3 2" xfId="1818"/>
    <cellStyle name="Обычный 2 8 2 2 3 2 2" xfId="6714"/>
    <cellStyle name="Обычный 2 8 2 2 3 3" xfId="2760"/>
    <cellStyle name="Обычный 2 8 2 2 4" xfId="971"/>
    <cellStyle name="Обычный 2 8 2 2 4 2" xfId="6712"/>
    <cellStyle name="Обычный 2 8 2 2 5" xfId="2166"/>
    <cellStyle name="Обычный 2 8 2 3" xfId="437"/>
    <cellStyle name="Обычный 2 8 2 3 2" xfId="972"/>
    <cellStyle name="Обычный 2 8 2 3 2 2" xfId="6715"/>
    <cellStyle name="Обычный 2 8 2 3 3" xfId="2389"/>
    <cellStyle name="Обычный 2 8 2 4" xfId="973"/>
    <cellStyle name="Обычный 2 8 2 4 2" xfId="1819"/>
    <cellStyle name="Обычный 2 8 2 4 2 2" xfId="6716"/>
    <cellStyle name="Обычный 2 8 2 4 3" xfId="2761"/>
    <cellStyle name="Обычный 2 8 2 5" xfId="974"/>
    <cellStyle name="Обычный 2 8 2 5 2" xfId="6711"/>
    <cellStyle name="Обычный 2 8 2 6" xfId="2165"/>
    <cellStyle name="Обычный 2 8 3" xfId="5235"/>
    <cellStyle name="Обычный 2 8 3 2" xfId="5236"/>
    <cellStyle name="Обычный 2 8 4" xfId="5237"/>
    <cellStyle name="Обычный 2 8 4 2" xfId="5238"/>
    <cellStyle name="Обычный 2 8 5" xfId="5239"/>
    <cellStyle name="Обычный 2 9" xfId="95"/>
    <cellStyle name="Обычный 2 9 2" xfId="96"/>
    <cellStyle name="Обычный 2 9 2 2" xfId="310"/>
    <cellStyle name="Обычный 2 9 2 2 2" xfId="586"/>
    <cellStyle name="Обычный 2 9 2 2 2 2" xfId="975"/>
    <cellStyle name="Обычный 2 9 2 2 2 2 2" xfId="6719"/>
    <cellStyle name="Обычный 2 9 2 2 2 3" xfId="2510"/>
    <cellStyle name="Обычный 2 9 2 2 3" xfId="976"/>
    <cellStyle name="Обычный 2 9 2 2 3 2" xfId="1820"/>
    <cellStyle name="Обычный 2 9 2 2 3 2 2" xfId="6720"/>
    <cellStyle name="Обычный 2 9 2 2 3 3" xfId="2762"/>
    <cellStyle name="Обычный 2 9 2 2 4" xfId="977"/>
    <cellStyle name="Обычный 2 9 2 2 4 2" xfId="6718"/>
    <cellStyle name="Обычный 2 9 2 2 5" xfId="2168"/>
    <cellStyle name="Обычный 2 9 2 3" xfId="438"/>
    <cellStyle name="Обычный 2 9 2 3 2" xfId="978"/>
    <cellStyle name="Обычный 2 9 2 3 2 2" xfId="6721"/>
    <cellStyle name="Обычный 2 9 2 3 3" xfId="2390"/>
    <cellStyle name="Обычный 2 9 2 4" xfId="979"/>
    <cellStyle name="Обычный 2 9 2 4 2" xfId="1821"/>
    <cellStyle name="Обычный 2 9 2 4 2 2" xfId="6722"/>
    <cellStyle name="Обычный 2 9 2 4 3" xfId="2763"/>
    <cellStyle name="Обычный 2 9 2 5" xfId="980"/>
    <cellStyle name="Обычный 2 9 2 5 2" xfId="6717"/>
    <cellStyle name="Обычный 2 9 2 6" xfId="2167"/>
    <cellStyle name="Обычный 2 9 3" xfId="5240"/>
    <cellStyle name="Обычный 2 9 3 2" xfId="5241"/>
    <cellStyle name="Обычный 2 9 4" xfId="5242"/>
    <cellStyle name="Обычный 2 9 4 2" xfId="5243"/>
    <cellStyle name="Обычный 2 9 5" xfId="5244"/>
    <cellStyle name="Обычный 2_Foundation.Stable Base" xfId="97"/>
    <cellStyle name="Обычный 20" xfId="1606"/>
    <cellStyle name="Обычный 20 2" xfId="1619"/>
    <cellStyle name="Обычный 20 2 2" xfId="1628"/>
    <cellStyle name="Обычный 20 2 3" xfId="1629"/>
    <cellStyle name="Обычный 20 2 3 2" xfId="1630"/>
    <cellStyle name="Обычный 20 3" xfId="1631"/>
    <cellStyle name="Обычный 20 3 2" xfId="1632"/>
    <cellStyle name="Обычный 20 4" xfId="1633"/>
    <cellStyle name="Обычный 20 5" xfId="1664"/>
    <cellStyle name="Обычный 20 6" xfId="1672"/>
    <cellStyle name="Обычный 20 6 2" xfId="1673"/>
    <cellStyle name="Обычный 20 6 2 2" xfId="1681"/>
    <cellStyle name="Обычный 20 6 4" xfId="1677"/>
    <cellStyle name="Обычный 20 6 4 6" xfId="1686"/>
    <cellStyle name="Обычный 20 6 4 6 2" xfId="1695"/>
    <cellStyle name="Обычный 20 6 4 8" xfId="1684"/>
    <cellStyle name="Обычный 20 9 2" xfId="1678"/>
    <cellStyle name="Обычный 21" xfId="1620"/>
    <cellStyle name="Обычный 21 2" xfId="5246"/>
    <cellStyle name="Обычный 21 2 2" xfId="5247"/>
    <cellStyle name="Обычный 21 2 2 2" xfId="5248"/>
    <cellStyle name="Обычный 21 2 3" xfId="5249"/>
    <cellStyle name="Обычный 21 2 3 2" xfId="5250"/>
    <cellStyle name="Обычный 21 2 4" xfId="5251"/>
    <cellStyle name="Обычный 21 2 5" xfId="5252"/>
    <cellStyle name="Обычный 21 3" xfId="5245"/>
    <cellStyle name="Обычный 22" xfId="1621"/>
    <cellStyle name="Обычный 22 2" xfId="1634"/>
    <cellStyle name="Обычный 22 3" xfId="5253"/>
    <cellStyle name="Обычный 23" xfId="1675"/>
    <cellStyle name="Обычный 23 2" xfId="5255"/>
    <cellStyle name="Обычный 23 2 2" xfId="5256"/>
    <cellStyle name="Обычный 23 3" xfId="5254"/>
    <cellStyle name="Обычный 24" xfId="1697"/>
    <cellStyle name="Обычный 24 2" xfId="1596"/>
    <cellStyle name="Обычный 24 2 2" xfId="7189"/>
    <cellStyle name="Обычный 24 3" xfId="2057"/>
    <cellStyle name="Обычный 24 3 2" xfId="7190"/>
    <cellStyle name="Обычный 24 4" xfId="2058"/>
    <cellStyle name="Обычный 24 4 2" xfId="7192"/>
    <cellStyle name="Обычный 24 5" xfId="7191"/>
    <cellStyle name="Обычный 24 6" xfId="5257"/>
    <cellStyle name="Обычный 25" xfId="5258"/>
    <cellStyle name="Обычный 25 2" xfId="5259"/>
    <cellStyle name="Обычный 26" xfId="5260"/>
    <cellStyle name="Обычный 26 2" xfId="5261"/>
    <cellStyle name="Обычный 27" xfId="5262"/>
    <cellStyle name="Обычный 27 2" xfId="5263"/>
    <cellStyle name="Обычный 28" xfId="5264"/>
    <cellStyle name="Обычный 28 2" xfId="5265"/>
    <cellStyle name="Обычный 29" xfId="5266"/>
    <cellStyle name="Обычный 29 2" xfId="5267"/>
    <cellStyle name="Обычный 29 3" xfId="5268"/>
    <cellStyle name="Обычный 3" xfId="98"/>
    <cellStyle name="Обычный 3 2" xfId="99"/>
    <cellStyle name="Обычный 3 2 10" xfId="2169"/>
    <cellStyle name="Обычный 3 2 2" xfId="100"/>
    <cellStyle name="Обычный 3 2 2 2" xfId="101"/>
    <cellStyle name="Обычный 3 2 2 2 2" xfId="311"/>
    <cellStyle name="Обычный 3 2 2 2 2 2" xfId="587"/>
    <cellStyle name="Обычный 3 2 2 2 2 2 2" xfId="981"/>
    <cellStyle name="Обычный 3 2 2 2 2 2 2 2" xfId="6725"/>
    <cellStyle name="Обычный 3 2 2 2 2 2 3" xfId="2511"/>
    <cellStyle name="Обычный 3 2 2 2 2 3" xfId="982"/>
    <cellStyle name="Обычный 3 2 2 2 2 3 2" xfId="1822"/>
    <cellStyle name="Обычный 3 2 2 2 2 3 2 2" xfId="6726"/>
    <cellStyle name="Обычный 3 2 2 2 2 3 3" xfId="2764"/>
    <cellStyle name="Обычный 3 2 2 2 2 4" xfId="983"/>
    <cellStyle name="Обычный 3 2 2 2 2 4 2" xfId="6724"/>
    <cellStyle name="Обычный 3 2 2 2 2 5" xfId="2171"/>
    <cellStyle name="Обычный 3 2 2 2 3" xfId="439"/>
    <cellStyle name="Обычный 3 2 2 2 3 2" xfId="984"/>
    <cellStyle name="Обычный 3 2 2 2 3 2 2" xfId="5269"/>
    <cellStyle name="Обычный 3 2 2 2 3 3" xfId="2391"/>
    <cellStyle name="Обычный 3 2 2 2 4" xfId="985"/>
    <cellStyle name="Обычный 3 2 2 2 4 2" xfId="1823"/>
    <cellStyle name="Обычный 3 2 2 2 4 2 2" xfId="6727"/>
    <cellStyle name="Обычный 3 2 2 2 4 3" xfId="2765"/>
    <cellStyle name="Обычный 3 2 2 2 5" xfId="986"/>
    <cellStyle name="Обычный 3 2 2 2 5 2" xfId="6723"/>
    <cellStyle name="Обычный 3 2 2 2 6" xfId="2170"/>
    <cellStyle name="Обычный 3 2 2 3" xfId="102"/>
    <cellStyle name="Обычный 3 2 2 3 2" xfId="312"/>
    <cellStyle name="Обычный 3 2 2 3 2 2" xfId="588"/>
    <cellStyle name="Обычный 3 2 2 3 2 2 2" xfId="987"/>
    <cellStyle name="Обычный 3 2 2 3 2 2 2 2" xfId="6730"/>
    <cellStyle name="Обычный 3 2 2 3 2 2 3" xfId="2512"/>
    <cellStyle name="Обычный 3 2 2 3 2 3" xfId="988"/>
    <cellStyle name="Обычный 3 2 2 3 2 3 2" xfId="1824"/>
    <cellStyle name="Обычный 3 2 2 3 2 3 2 2" xfId="6731"/>
    <cellStyle name="Обычный 3 2 2 3 2 3 3" xfId="2766"/>
    <cellStyle name="Обычный 3 2 2 3 2 4" xfId="989"/>
    <cellStyle name="Обычный 3 2 2 3 2 4 2" xfId="6729"/>
    <cellStyle name="Обычный 3 2 2 3 2 5" xfId="2173"/>
    <cellStyle name="Обычный 3 2 2 3 3" xfId="440"/>
    <cellStyle name="Обычный 3 2 2 3 3 2" xfId="990"/>
    <cellStyle name="Обычный 3 2 2 3 3 2 2" xfId="6732"/>
    <cellStyle name="Обычный 3 2 2 3 3 3" xfId="2392"/>
    <cellStyle name="Обычный 3 2 2 3 4" xfId="991"/>
    <cellStyle name="Обычный 3 2 2 3 4 2" xfId="1825"/>
    <cellStyle name="Обычный 3 2 2 3 4 2 2" xfId="6733"/>
    <cellStyle name="Обычный 3 2 2 3 4 3" xfId="2767"/>
    <cellStyle name="Обычный 3 2 2 3 5" xfId="992"/>
    <cellStyle name="Обычный 3 2 2 3 5 2" xfId="6728"/>
    <cellStyle name="Обычный 3 2 2 3 6" xfId="2172"/>
    <cellStyle name="Обычный 3 2 2 4" xfId="103"/>
    <cellStyle name="Обычный 3 2 2 4 2" xfId="313"/>
    <cellStyle name="Обычный 3 2 2 4 2 2" xfId="589"/>
    <cellStyle name="Обычный 3 2 2 4 2 2 2" xfId="993"/>
    <cellStyle name="Обычный 3 2 2 4 2 2 2 2" xfId="5270"/>
    <cellStyle name="Обычный 3 2 2 4 2 2 3" xfId="2513"/>
    <cellStyle name="Обычный 3 2 2 4 2 3" xfId="994"/>
    <cellStyle name="Обычный 3 2 2 4 2 3 2" xfId="1826"/>
    <cellStyle name="Обычный 3 2 2 4 2 3 2 2" xfId="6736"/>
    <cellStyle name="Обычный 3 2 2 4 2 3 3" xfId="2768"/>
    <cellStyle name="Обычный 3 2 2 4 2 4" xfId="995"/>
    <cellStyle name="Обычный 3 2 2 4 2 4 2" xfId="6735"/>
    <cellStyle name="Обычный 3 2 2 4 2 5" xfId="2175"/>
    <cellStyle name="Обычный 3 2 2 4 3" xfId="441"/>
    <cellStyle name="Обычный 3 2 2 4 3 2" xfId="996"/>
    <cellStyle name="Обычный 3 2 2 4 3 2 2" xfId="6737"/>
    <cellStyle name="Обычный 3 2 2 4 3 3" xfId="2393"/>
    <cellStyle name="Обычный 3 2 2 4 4" xfId="997"/>
    <cellStyle name="Обычный 3 2 2 4 4 2" xfId="1827"/>
    <cellStyle name="Обычный 3 2 2 4 4 2 2" xfId="6738"/>
    <cellStyle name="Обычный 3 2 2 4 4 3" xfId="2769"/>
    <cellStyle name="Обычный 3 2 2 4 5" xfId="998"/>
    <cellStyle name="Обычный 3 2 2 4 5 2" xfId="6734"/>
    <cellStyle name="Обычный 3 2 2 4 6" xfId="2174"/>
    <cellStyle name="Обычный 3 2 2 5" xfId="5271"/>
    <cellStyle name="Обычный 3 2 2 5 2" xfId="5272"/>
    <cellStyle name="Обычный 3 2 2 6" xfId="5273"/>
    <cellStyle name="Обычный 3 2 2 6 2" xfId="5274"/>
    <cellStyle name="Обычный 3 2 2 7" xfId="5275"/>
    <cellStyle name="Обычный 3 2 2 7 2" xfId="5276"/>
    <cellStyle name="Обычный 3 2 2 8" xfId="5277"/>
    <cellStyle name="Обычный 3 2 3" xfId="104"/>
    <cellStyle name="Обычный 3 2 3 2" xfId="105"/>
    <cellStyle name="Обычный 3 2 3 2 2" xfId="314"/>
    <cellStyle name="Обычный 3 2 3 2 2 2" xfId="590"/>
    <cellStyle name="Обычный 3 2 3 2 2 2 2" xfId="999"/>
    <cellStyle name="Обычный 3 2 3 2 2 2 2 2" xfId="6742"/>
    <cellStyle name="Обычный 3 2 3 2 2 2 3" xfId="2514"/>
    <cellStyle name="Обычный 3 2 3 2 2 3" xfId="1000"/>
    <cellStyle name="Обычный 3 2 3 2 2 3 2" xfId="1828"/>
    <cellStyle name="Обычный 3 2 3 2 2 3 2 2" xfId="6743"/>
    <cellStyle name="Обычный 3 2 3 2 2 3 3" xfId="2770"/>
    <cellStyle name="Обычный 3 2 3 2 2 4" xfId="1001"/>
    <cellStyle name="Обычный 3 2 3 2 2 4 2" xfId="6741"/>
    <cellStyle name="Обычный 3 2 3 2 2 5" xfId="2178"/>
    <cellStyle name="Обычный 3 2 3 2 3" xfId="1002"/>
    <cellStyle name="Обычный 3 2 3 2 3 2" xfId="1003"/>
    <cellStyle name="Обычный 3 2 3 2 3 2 2" xfId="2771"/>
    <cellStyle name="Обычный 3 2 3 2 3 3" xfId="1829"/>
    <cellStyle name="Обычный 3 2 3 2 4" xfId="1004"/>
    <cellStyle name="Обычный 3 2 3 2 5" xfId="1005"/>
    <cellStyle name="Обычный 3 2 3 2 5 2" xfId="6740"/>
    <cellStyle name="Обычный 3 2 3 2 6" xfId="2177"/>
    <cellStyle name="Обычный 3 2 3 3" xfId="106"/>
    <cellStyle name="Обычный 3 2 3 3 2" xfId="442"/>
    <cellStyle name="Обычный 3 2 3 3 2 2" xfId="1601"/>
    <cellStyle name="Обычный 3 2 3 3 2 3" xfId="1830"/>
    <cellStyle name="Обычный 3 2 3 3 2 3 2" xfId="6744"/>
    <cellStyle name="Обычный 3 2 3 3 2 4" xfId="2623"/>
    <cellStyle name="Обычный 3 2 3 3 3" xfId="1006"/>
    <cellStyle name="Обычный 3 2 3 3 3 2" xfId="1831"/>
    <cellStyle name="Обычный 3 2 3 3 3 2 2" xfId="6745"/>
    <cellStyle name="Обычный 3 2 3 3 3 3" xfId="2612"/>
    <cellStyle name="Обычный 3 2 3 3 4" xfId="1597"/>
    <cellStyle name="Обычный 3 2 3 4" xfId="315"/>
    <cellStyle name="Обычный 3 2 3 4 2" xfId="591"/>
    <cellStyle name="Обычный 3 2 3 4 2 2" xfId="1007"/>
    <cellStyle name="Обычный 3 2 3 4 2 2 2" xfId="6747"/>
    <cellStyle name="Обычный 3 2 3 4 2 3" xfId="2515"/>
    <cellStyle name="Обычный 3 2 3 4 3" xfId="1008"/>
    <cellStyle name="Обычный 3 2 3 4 3 2" xfId="1832"/>
    <cellStyle name="Обычный 3 2 3 4 3 2 2" xfId="6748"/>
    <cellStyle name="Обычный 3 2 3 4 3 3" xfId="2772"/>
    <cellStyle name="Обычный 3 2 3 4 4" xfId="1009"/>
    <cellStyle name="Обычный 3 2 3 4 4 2" xfId="6746"/>
    <cellStyle name="Обычный 3 2 3 4 5" xfId="2179"/>
    <cellStyle name="Обычный 3 2 3 5" xfId="1010"/>
    <cellStyle name="Обычный 3 2 3 5 2" xfId="1011"/>
    <cellStyle name="Обычный 3 2 3 5 2 2" xfId="2773"/>
    <cellStyle name="Обычный 3 2 3 5 3" xfId="1833"/>
    <cellStyle name="Обычный 3 2 3 6" xfId="1012"/>
    <cellStyle name="Обычный 3 2 3 7" xfId="1013"/>
    <cellStyle name="Обычный 3 2 3 7 2" xfId="6739"/>
    <cellStyle name="Обычный 3 2 3 8" xfId="2176"/>
    <cellStyle name="Обычный 3 2 3_Приложение 1_акц_прайс-опт" xfId="107"/>
    <cellStyle name="Обычный 3 2 4" xfId="108"/>
    <cellStyle name="Обычный 3 2 4 2" xfId="109"/>
    <cellStyle name="Обычный 3 2 4 2 2" xfId="110"/>
    <cellStyle name="Обычный 3 2 4 2 2 2" xfId="111"/>
    <cellStyle name="Обычный 3 2 4 2 2 2 2" xfId="112"/>
    <cellStyle name="Обычный 3 2 4 2 2 2 2 2" xfId="387"/>
    <cellStyle name="Обычный 3 2 4 2 2 2 2 2 2" xfId="1014"/>
    <cellStyle name="Обычный 3 2 4 2 2 2 2 2 2 2" xfId="6753"/>
    <cellStyle name="Обычный 3 2 4 2 2 2 2 2 3" xfId="2448"/>
    <cellStyle name="Обычный 3 2 4 2 2 2 2 3" xfId="446"/>
    <cellStyle name="Обычный 3 2 4 2 2 2 2 3 2" xfId="1835"/>
    <cellStyle name="Обычный 3 2 4 2 2 2 2 3 2 2" xfId="6754"/>
    <cellStyle name="Обычный 3 2 4 2 2 2 2 3 3" xfId="2626"/>
    <cellStyle name="Обычный 3 2 4 2 2 2 2 4" xfId="1015"/>
    <cellStyle name="Обычный 3 2 4 2 2 2 2 4 2" xfId="6752"/>
    <cellStyle name="Обычный 3 2 4 2 2 2 2 5" xfId="2184"/>
    <cellStyle name="Обычный 3 2 4 2 2 2 3" xfId="113"/>
    <cellStyle name="Обычный 3 2 4 2 2 2 3 2" xfId="447"/>
    <cellStyle name="Обычный 3 2 4 2 2 2 3 2 2" xfId="2627"/>
    <cellStyle name="Обычный 3 2 4 2 2 2 3 3" xfId="1836"/>
    <cellStyle name="Обычный 3 2 4 2 2 2 3 3 2" xfId="6755"/>
    <cellStyle name="Обычный 3 2 4 2 2 2 3 4" xfId="2445"/>
    <cellStyle name="Обычный 3 2 4 2 2 2 4" xfId="259"/>
    <cellStyle name="Обычный 3 2 4 2 2 2 4 2" xfId="539"/>
    <cellStyle name="Обычный 3 2 4 2 2 2 4 2 2" xfId="2645"/>
    <cellStyle name="Обычный 3 2 4 2 2 2 4 3" xfId="1837"/>
    <cellStyle name="Обычный 3 2 4 2 2 2 4 3 2" xfId="6756"/>
    <cellStyle name="Обычный 3 2 4 2 2 2 4 4" xfId="2621"/>
    <cellStyle name="Обычный 3 2 4 2 2 2 5" xfId="445"/>
    <cellStyle name="Обычный 3 2 4 2 2 2 5 2" xfId="2625"/>
    <cellStyle name="Обычный 3 2 4 2 2 2 6" xfId="1834"/>
    <cellStyle name="Обычный 3 2 4 2 2 2 6 2" xfId="6751"/>
    <cellStyle name="Обычный 3 2 4 2 2 2 7" xfId="2183"/>
    <cellStyle name="Обычный 3 2 4 2 2 3" xfId="263"/>
    <cellStyle name="Обычный 3 2 4 2 2 3 2" xfId="542"/>
    <cellStyle name="Обычный 3 2 4 2 2 3 2 2" xfId="2647"/>
    <cellStyle name="Обычный 3 2 4 2 2 3 3" xfId="1838"/>
    <cellStyle name="Обычный 3 2 4 2 2 3 3 2" xfId="6757"/>
    <cellStyle name="Обычный 3 2 4 2 2 3 4" xfId="2450"/>
    <cellStyle name="Обычный 3 2 4 2 2 4" xfId="444"/>
    <cellStyle name="Обычный 3 2 4 2 2 4 2" xfId="1839"/>
    <cellStyle name="Обычный 3 2 4 2 2 4 2 2" xfId="6758"/>
    <cellStyle name="Обычный 3 2 4 2 2 4 3" xfId="2624"/>
    <cellStyle name="Обычный 3 2 4 2 2 5" xfId="1016"/>
    <cellStyle name="Обычный 3 2 4 2 2 5 2" xfId="6542"/>
    <cellStyle name="Обычный 3 2 4 2 2 6" xfId="2182"/>
    <cellStyle name="Обычный 3 2 4 2 3" xfId="114"/>
    <cellStyle name="Обычный 3 2 4 2 3 2" xfId="448"/>
    <cellStyle name="Обычный 3 2 4 2 3 2 2" xfId="1017"/>
    <cellStyle name="Обычный 3 2 4 2 3 2 2 2" xfId="6760"/>
    <cellStyle name="Обычный 3 2 4 2 3 2 3" xfId="2516"/>
    <cellStyle name="Обычный 3 2 4 2 3 3" xfId="1018"/>
    <cellStyle name="Обычный 3 2 4 2 3 3 2" xfId="1840"/>
    <cellStyle name="Обычный 3 2 4 2 3 3 2 2" xfId="6761"/>
    <cellStyle name="Обычный 3 2 4 2 3 3 3" xfId="2774"/>
    <cellStyle name="Обычный 3 2 4 2 3 4" xfId="1019"/>
    <cellStyle name="Обычный 3 2 4 2 3 4 2" xfId="6759"/>
    <cellStyle name="Обычный 3 2 4 2 3 5" xfId="2185"/>
    <cellStyle name="Обычный 3 2 4 2 4" xfId="316"/>
    <cellStyle name="Обычный 3 2 4 2 4 2" xfId="592"/>
    <cellStyle name="Обычный 3 2 4 2 4 2 2" xfId="1020"/>
    <cellStyle name="Обычный 3 2 4 2 4 2 2 2" xfId="6763"/>
    <cellStyle name="Обычный 3 2 4 2 4 2 3" xfId="2517"/>
    <cellStyle name="Обычный 3 2 4 2 4 3" xfId="1021"/>
    <cellStyle name="Обычный 3 2 4 2 4 3 2" xfId="1841"/>
    <cellStyle name="Обычный 3 2 4 2 4 3 2 2" xfId="6764"/>
    <cellStyle name="Обычный 3 2 4 2 4 3 3" xfId="2775"/>
    <cellStyle name="Обычный 3 2 4 2 4 4" xfId="1022"/>
    <cellStyle name="Обычный 3 2 4 2 4 4 2" xfId="6762"/>
    <cellStyle name="Обычный 3 2 4 2 4 5" xfId="2186"/>
    <cellStyle name="Обычный 3 2 4 2 5" xfId="443"/>
    <cellStyle name="Обычный 3 2 4 2 5 2" xfId="1023"/>
    <cellStyle name="Обычный 3 2 4 2 5 2 2" xfId="6765"/>
    <cellStyle name="Обычный 3 2 4 2 5 3" xfId="2394"/>
    <cellStyle name="Обычный 3 2 4 2 6" xfId="1024"/>
    <cellStyle name="Обычный 3 2 4 2 6 2" xfId="1842"/>
    <cellStyle name="Обычный 3 2 4 2 6 2 2" xfId="6766"/>
    <cellStyle name="Обычный 3 2 4 2 6 3" xfId="2776"/>
    <cellStyle name="Обычный 3 2 4 2 7" xfId="1025"/>
    <cellStyle name="Обычный 3 2 4 2 7 2" xfId="6750"/>
    <cellStyle name="Обычный 3 2 4 2 8" xfId="2181"/>
    <cellStyle name="Обычный 3 2 4 3" xfId="264"/>
    <cellStyle name="Обычный 3 2 4 3 2" xfId="543"/>
    <cellStyle name="Обычный 3 2 4 3 2 2" xfId="1026"/>
    <cellStyle name="Обычный 3 2 4 3 2 2 2" xfId="6768"/>
    <cellStyle name="Обычный 3 2 4 3 2 3" xfId="2451"/>
    <cellStyle name="Обычный 3 2 4 3 3" xfId="1027"/>
    <cellStyle name="Обычный 3 2 4 3 3 2" xfId="1843"/>
    <cellStyle name="Обычный 3 2 4 3 3 2 2" xfId="6769"/>
    <cellStyle name="Обычный 3 2 4 3 3 3" xfId="2777"/>
    <cellStyle name="Обычный 3 2 4 3 4" xfId="1028"/>
    <cellStyle name="Обычный 3 2 4 3 4 2" xfId="6767"/>
    <cellStyle name="Обычный 3 2 4 3 5" xfId="1029"/>
    <cellStyle name="Обычный 3 2 4 4" xfId="265"/>
    <cellStyle name="Обычный 3 2 4 4 2" xfId="379"/>
    <cellStyle name="Обычный 3 2 4 4 2 2" xfId="654"/>
    <cellStyle name="Обычный 3 2 4 4 2 2 2" xfId="1030"/>
    <cellStyle name="Обычный 3 2 4 4 2 2 2 2" xfId="6772"/>
    <cellStyle name="Обычный 3 2 4 4 2 2 3" xfId="2518"/>
    <cellStyle name="Обычный 3 2 4 4 2 3" xfId="1031"/>
    <cellStyle name="Обычный 3 2 4 4 2 3 2" xfId="1844"/>
    <cellStyle name="Обычный 3 2 4 4 2 3 2 2" xfId="6773"/>
    <cellStyle name="Обычный 3 2 4 4 2 3 3" xfId="2778"/>
    <cellStyle name="Обычный 3 2 4 4 2 4" xfId="1032"/>
    <cellStyle name="Обычный 3 2 4 4 2 4 2" xfId="6771"/>
    <cellStyle name="Обычный 3 2 4 4 2 5" xfId="2188"/>
    <cellStyle name="Обычный 3 2 4 4 3" xfId="544"/>
    <cellStyle name="Обычный 3 2 4 4 3 2" xfId="1033"/>
    <cellStyle name="Обычный 3 2 4 4 3 2 2" xfId="1845"/>
    <cellStyle name="Обычный 3 2 4 4 3 2 2 2" xfId="6775"/>
    <cellStyle name="Обычный 3 2 4 4 3 2 3" xfId="2779"/>
    <cellStyle name="Обычный 3 2 4 4 3 3" xfId="1034"/>
    <cellStyle name="Обычный 3 2 4 4 3 3 2" xfId="6774"/>
    <cellStyle name="Обычный 3 2 4 4 3 4" xfId="2452"/>
    <cellStyle name="Обычный 3 2 4 4 4" xfId="1035"/>
    <cellStyle name="Обычный 3 2 4 4 4 2" xfId="1036"/>
    <cellStyle name="Обычный 3 2 4 4 4 2 2" xfId="1846"/>
    <cellStyle name="Обычный 3 2 4 4 4 2 2 2" xfId="6776"/>
    <cellStyle name="Обычный 3 2 4 4 4 2 3" xfId="2780"/>
    <cellStyle name="Обычный 3 2 4 4 4 3" xfId="1614"/>
    <cellStyle name="Обычный 3 2 4 4 4 3 2" xfId="1618"/>
    <cellStyle name="Обычный 3 2 4 4 4 3 2 2" xfId="1635"/>
    <cellStyle name="Обычный 3 2 4 4 4 4" xfId="1636"/>
    <cellStyle name="Обычный 3 2 4 4 4 4 2" xfId="1637"/>
    <cellStyle name="Обычный 3 2 4 4 4 5" xfId="1638"/>
    <cellStyle name="Обычный 3 2 4 4 4 6" xfId="1639"/>
    <cellStyle name="Обычный 3 2 4 4 4 7" xfId="1670"/>
    <cellStyle name="Обычный 3 2 4 4 4 9" xfId="1671"/>
    <cellStyle name="Обычный 3 2 4 4 5" xfId="1037"/>
    <cellStyle name="Обычный 3 2 4 4 5 2" xfId="1847"/>
    <cellStyle name="Обычный 3 2 4 4 5 2 2" xfId="6777"/>
    <cellStyle name="Обычный 3 2 4 4 5 3" xfId="2781"/>
    <cellStyle name="Обычный 3 2 4 4 6" xfId="1038"/>
    <cellStyle name="Обычный 3 2 4 4 6 2" xfId="6770"/>
    <cellStyle name="Обычный 3 2 4 4 7" xfId="2187"/>
    <cellStyle name="Обычный 3 2 4 5" xfId="1039"/>
    <cellStyle name="Обычный 3 2 4 5 2" xfId="1040"/>
    <cellStyle name="Обычный 3 2 4 5 2 2" xfId="2782"/>
    <cellStyle name="Обычный 3 2 4 5 3" xfId="1848"/>
    <cellStyle name="Обычный 3 2 4 6" xfId="1041"/>
    <cellStyle name="Обычный 3 2 4 7" xfId="1042"/>
    <cellStyle name="Обычный 3 2 4 7 2" xfId="6749"/>
    <cellStyle name="Обычный 3 2 4 8" xfId="2180"/>
    <cellStyle name="Обычный 3 2 5" xfId="115"/>
    <cellStyle name="Обычный 3 2 5 2" xfId="449"/>
    <cellStyle name="Обычный 3 2 5 2 2" xfId="1043"/>
    <cellStyle name="Обычный 3 2 5 2 2 2" xfId="5278"/>
    <cellStyle name="Обычный 3 2 5 2 3" xfId="2519"/>
    <cellStyle name="Обычный 3 2 5 3" xfId="1044"/>
    <cellStyle name="Обычный 3 2 5 3 2" xfId="1849"/>
    <cellStyle name="Обычный 3 2 5 3 2 2" xfId="6778"/>
    <cellStyle name="Обычный 3 2 5 3 3" xfId="2783"/>
    <cellStyle name="Обычный 3 2 5 4" xfId="1045"/>
    <cellStyle name="Обычный 3 2 5 4 2" xfId="5279"/>
    <cellStyle name="Обычный 3 2 5 5" xfId="2189"/>
    <cellStyle name="Обычный 3 2 6" xfId="116"/>
    <cellStyle name="Обычный 3 2 6 2" xfId="450"/>
    <cellStyle name="Обычный 3 2 6 2 2" xfId="1046"/>
    <cellStyle name="Обычный 3 2 6 2 2 2" xfId="6780"/>
    <cellStyle name="Обычный 3 2 6 2 2 3" xfId="5280"/>
    <cellStyle name="Обычный 3 2 6 2 3" xfId="2520"/>
    <cellStyle name="Обычный 3 2 6 3" xfId="1047"/>
    <cellStyle name="Обычный 3 2 6 3 2" xfId="1850"/>
    <cellStyle name="Обычный 3 2 6 3 2 2" xfId="6781"/>
    <cellStyle name="Обычный 3 2 6 3 3" xfId="2784"/>
    <cellStyle name="Обычный 3 2 6 4" xfId="1048"/>
    <cellStyle name="Обычный 3 2 6 4 2" xfId="6779"/>
    <cellStyle name="Обычный 3 2 6 5" xfId="2190"/>
    <cellStyle name="Обычный 3 2 7" xfId="1049"/>
    <cellStyle name="Обычный 3 2 7 2" xfId="1050"/>
    <cellStyle name="Обычный 3 2 7 2 2" xfId="2785"/>
    <cellStyle name="Обычный 3 2 7 3" xfId="1851"/>
    <cellStyle name="Обычный 3 2 8" xfId="1051"/>
    <cellStyle name="Обычный 3 2 8 2" xfId="5281"/>
    <cellStyle name="Обычный 3 2 9" xfId="1052"/>
    <cellStyle name="Обычный 3 2 9 2" xfId="5282"/>
    <cellStyle name="Обычный 3 2_Приложение 1_акц_прайс-опт" xfId="117"/>
    <cellStyle name="Обычный 3 3" xfId="118"/>
    <cellStyle name="Обычный 3 3 2" xfId="119"/>
    <cellStyle name="Обычный 3 3 2 2" xfId="120"/>
    <cellStyle name="Обычный 3 3 2 2 2" xfId="317"/>
    <cellStyle name="Обычный 3 3 2 2 2 2" xfId="593"/>
    <cellStyle name="Обычный 3 3 2 2 2 2 2" xfId="1053"/>
    <cellStyle name="Обычный 3 3 2 2 2 2 2 2" xfId="6785"/>
    <cellStyle name="Обычный 3 3 2 2 2 2 3" xfId="2521"/>
    <cellStyle name="Обычный 3 3 2 2 2 3" xfId="1054"/>
    <cellStyle name="Обычный 3 3 2 2 2 3 2" xfId="1852"/>
    <cellStyle name="Обычный 3 3 2 2 2 3 2 2" xfId="6786"/>
    <cellStyle name="Обычный 3 3 2 2 2 3 3" xfId="2786"/>
    <cellStyle name="Обычный 3 3 2 2 2 4" xfId="1055"/>
    <cellStyle name="Обычный 3 3 2 2 2 4 2" xfId="6784"/>
    <cellStyle name="Обычный 3 3 2 2 2 5" xfId="2193"/>
    <cellStyle name="Обычный 3 3 2 2 3" xfId="452"/>
    <cellStyle name="Обычный 3 3 2 2 3 2" xfId="1056"/>
    <cellStyle name="Обычный 3 3 2 2 3 2 2" xfId="6787"/>
    <cellStyle name="Обычный 3 3 2 2 3 3" xfId="2396"/>
    <cellStyle name="Обычный 3 3 2 2 4" xfId="1057"/>
    <cellStyle name="Обычный 3 3 2 2 4 2" xfId="1853"/>
    <cellStyle name="Обычный 3 3 2 2 4 2 2" xfId="6788"/>
    <cellStyle name="Обычный 3 3 2 2 4 3" xfId="2787"/>
    <cellStyle name="Обычный 3 3 2 2 5" xfId="1058"/>
    <cellStyle name="Обычный 3 3 2 2 5 2" xfId="6783"/>
    <cellStyle name="Обычный 3 3 2 2 6" xfId="2192"/>
    <cellStyle name="Обычный 3 3 2 3" xfId="318"/>
    <cellStyle name="Обычный 3 3 2 3 2" xfId="594"/>
    <cellStyle name="Обычный 3 3 2 3 2 2" xfId="1059"/>
    <cellStyle name="Обычный 3 3 2 3 2 2 2" xfId="6790"/>
    <cellStyle name="Обычный 3 3 2 3 2 3" xfId="2522"/>
    <cellStyle name="Обычный 3 3 2 3 3" xfId="1060"/>
    <cellStyle name="Обычный 3 3 2 3 3 2" xfId="1854"/>
    <cellStyle name="Обычный 3 3 2 3 3 2 2" xfId="6791"/>
    <cellStyle name="Обычный 3 3 2 3 3 3" xfId="2788"/>
    <cellStyle name="Обычный 3 3 2 3 4" xfId="1061"/>
    <cellStyle name="Обычный 3 3 2 3 4 2" xfId="6789"/>
    <cellStyle name="Обычный 3 3 2 3 5" xfId="2194"/>
    <cellStyle name="Обычный 3 3 2 4" xfId="451"/>
    <cellStyle name="Обычный 3 3 2 4 2" xfId="1062"/>
    <cellStyle name="Обычный 3 3 2 4 2 2" xfId="6792"/>
    <cellStyle name="Обычный 3 3 2 4 3" xfId="2395"/>
    <cellStyle name="Обычный 3 3 2 5" xfId="1063"/>
    <cellStyle name="Обычный 3 3 2 5 2" xfId="1855"/>
    <cellStyle name="Обычный 3 3 2 5 2 2" xfId="6793"/>
    <cellStyle name="Обычный 3 3 2 5 3" xfId="2789"/>
    <cellStyle name="Обычный 3 3 2 6" xfId="1064"/>
    <cellStyle name="Обычный 3 3 2 6 2" xfId="6782"/>
    <cellStyle name="Обычный 3 3 2 7" xfId="2191"/>
    <cellStyle name="Обычный 3 3 3" xfId="121"/>
    <cellStyle name="Обычный 3 3 4" xfId="122"/>
    <cellStyle name="Обычный 3 3 4 2" xfId="319"/>
    <cellStyle name="Обычный 3 3 4 2 2" xfId="595"/>
    <cellStyle name="Обычный 3 3 4 2 2 2" xfId="1065"/>
    <cellStyle name="Обычный 3 3 4 2 2 2 2" xfId="5283"/>
    <cellStyle name="Обычный 3 3 4 2 2 3" xfId="2523"/>
    <cellStyle name="Обычный 3 3 4 2 3" xfId="1066"/>
    <cellStyle name="Обычный 3 3 4 2 3 2" xfId="1856"/>
    <cellStyle name="Обычный 3 3 4 2 3 2 2" xfId="6795"/>
    <cellStyle name="Обычный 3 3 4 2 3 3" xfId="2790"/>
    <cellStyle name="Обычный 3 3 4 2 4" xfId="1067"/>
    <cellStyle name="Обычный 3 3 4 2 4 2" xfId="6794"/>
    <cellStyle name="Обычный 3 3 4 2 5" xfId="2196"/>
    <cellStyle name="Обычный 3 3 4 3" xfId="453"/>
    <cellStyle name="Обычный 3 3 4 3 2" xfId="1068"/>
    <cellStyle name="Обычный 3 3 4 3 2 2" xfId="5285"/>
    <cellStyle name="Обычный 3 3 4 3 2 3" xfId="5284"/>
    <cellStyle name="Обычный 3 3 4 3 3" xfId="5286"/>
    <cellStyle name="Обычный 3 3 4 3 4" xfId="2397"/>
    <cellStyle name="Обычный 3 3 4 4" xfId="1069"/>
    <cellStyle name="Обычный 3 3 4 4 2" xfId="1857"/>
    <cellStyle name="Обычный 3 3 4 4 2 2" xfId="5287"/>
    <cellStyle name="Обычный 3 3 4 4 3" xfId="2791"/>
    <cellStyle name="Обычный 3 3 4 5" xfId="1070"/>
    <cellStyle name="Обычный 3 3 4 5 2" xfId="5288"/>
    <cellStyle name="Обычный 3 3 4 6" xfId="2195"/>
    <cellStyle name="Обычный 3 3 5" xfId="5289"/>
    <cellStyle name="Обычный 3 3 6" xfId="5290"/>
    <cellStyle name="Обычный 3 4" xfId="123"/>
    <cellStyle name="Обычный 3 4 10" xfId="5291"/>
    <cellStyle name="Обычный 3 4 10 2" xfId="5292"/>
    <cellStyle name="Обычный 3 4 10 2 2" xfId="5293"/>
    <cellStyle name="Обычный 3 4 10 3" xfId="5294"/>
    <cellStyle name="Обычный 3 4 10 3 2" xfId="5295"/>
    <cellStyle name="Обычный 3 4 10 4" xfId="5296"/>
    <cellStyle name="Обычный 3 4 10 5" xfId="5297"/>
    <cellStyle name="Обычный 3 4 10 6" xfId="5298"/>
    <cellStyle name="Обычный 3 4 11" xfId="5299"/>
    <cellStyle name="Обычный 3 4 11 2" xfId="5300"/>
    <cellStyle name="Обычный 3 4 11 3" xfId="5301"/>
    <cellStyle name="Обычный 3 4 12" xfId="5302"/>
    <cellStyle name="Обычный 3 4 12 2" xfId="5303"/>
    <cellStyle name="Обычный 3 4 12 2 2" xfId="5304"/>
    <cellStyle name="Обычный 3 4 12 3" xfId="5305"/>
    <cellStyle name="Обычный 3 4 13" xfId="5306"/>
    <cellStyle name="Обычный 3 4 13 2" xfId="5307"/>
    <cellStyle name="Обычный 3 4 13 2 2" xfId="5308"/>
    <cellStyle name="Обычный 3 4 13 3" xfId="5309"/>
    <cellStyle name="Обычный 3 4 14" xfId="5310"/>
    <cellStyle name="Обычный 3 4 14 2" xfId="5311"/>
    <cellStyle name="Обычный 3 4 15" xfId="5312"/>
    <cellStyle name="Обычный 3 4 15 2" xfId="5313"/>
    <cellStyle name="Обычный 3 4 16" xfId="5314"/>
    <cellStyle name="Обычный 3 4 16 2" xfId="5315"/>
    <cellStyle name="Обычный 3 4 17" xfId="5316"/>
    <cellStyle name="Обычный 3 4 17 2" xfId="5317"/>
    <cellStyle name="Обычный 3 4 18" xfId="5318"/>
    <cellStyle name="Обычный 3 4 18 2" xfId="5319"/>
    <cellStyle name="Обычный 3 4 18 3" xfId="5320"/>
    <cellStyle name="Обычный 3 4 18 4" xfId="5321"/>
    <cellStyle name="Обычный 3 4 18 5" xfId="5322"/>
    <cellStyle name="Обычный 3 4 18 6" xfId="5323"/>
    <cellStyle name="Обычный 3 4 19" xfId="5324"/>
    <cellStyle name="Обычный 3 4 2" xfId="124"/>
    <cellStyle name="Обычный 3 4 2 2" xfId="125"/>
    <cellStyle name="Обычный 3 4 2 2 2" xfId="126"/>
    <cellStyle name="Обычный 3 4 2 2 2 2" xfId="455"/>
    <cellStyle name="Обычный 3 4 2 2 2 2 2" xfId="1071"/>
    <cellStyle name="Обычный 3 4 2 2 2 2 2 2" xfId="5326"/>
    <cellStyle name="Обычный 3 4 2 2 2 2 2 2 2" xfId="5327"/>
    <cellStyle name="Обычный 3 4 2 2 2 2 2 2 3" xfId="5328"/>
    <cellStyle name="Обычный 3 4 2 2 2 2 2 2 4" xfId="5329"/>
    <cellStyle name="Обычный 3 4 2 2 2 2 2 3" xfId="5330"/>
    <cellStyle name="Обычный 3 4 2 2 2 2 2 3 2" xfId="5331"/>
    <cellStyle name="Обычный 3 4 2 2 2 2 2 4" xfId="5332"/>
    <cellStyle name="Обычный 3 4 2 2 2 2 2 5" xfId="5325"/>
    <cellStyle name="Обычный 3 4 2 2 2 2 3" xfId="5333"/>
    <cellStyle name="Обычный 3 4 2 2 2 2 4" xfId="2525"/>
    <cellStyle name="Обычный 3 4 2 2 2 3" xfId="1072"/>
    <cellStyle name="Обычный 3 4 2 2 2 3 2" xfId="1858"/>
    <cellStyle name="Обычный 3 4 2 2 2 3 2 2" xfId="6797"/>
    <cellStyle name="Обычный 3 4 2 2 2 3 3" xfId="2792"/>
    <cellStyle name="Обычный 3 4 2 2 2 4" xfId="1073"/>
    <cellStyle name="Обычный 3 4 2 2 2 4 2" xfId="6796"/>
    <cellStyle name="Обычный 3 4 2 2 2 5" xfId="2198"/>
    <cellStyle name="Обычный 3 4 2 2 3" xfId="454"/>
    <cellStyle name="Обычный 3 4 2 2 3 2" xfId="1074"/>
    <cellStyle name="Обычный 3 4 2 2 3 2 2" xfId="5335"/>
    <cellStyle name="Обычный 3 4 2 2 3 2 3" xfId="5336"/>
    <cellStyle name="Обычный 3 4 2 2 3 2 4" xfId="5334"/>
    <cellStyle name="Обычный 3 4 2 2 3 3" xfId="5337"/>
    <cellStyle name="Обычный 3 4 2 2 3 4" xfId="2524"/>
    <cellStyle name="Обычный 3 4 2 2 4" xfId="1075"/>
    <cellStyle name="Обычный 3 4 2 2 4 2" xfId="1859"/>
    <cellStyle name="Обычный 3 4 2 2 4 2 10" xfId="5338"/>
    <cellStyle name="Обычный 3 4 2 2 4 2 2" xfId="5339"/>
    <cellStyle name="Обычный 3 4 2 2 4 2 2 2" xfId="5340"/>
    <cellStyle name="Обычный 3 4 2 2 4 2 3" xfId="5341"/>
    <cellStyle name="Обычный 3 4 2 2 4 2 4" xfId="5342"/>
    <cellStyle name="Обычный 3 4 2 2 4 2 5" xfId="5343"/>
    <cellStyle name="Обычный 3 4 2 2 4 2 6" xfId="5344"/>
    <cellStyle name="Обычный 3 4 2 2 4 2 7" xfId="5345"/>
    <cellStyle name="Обычный 3 4 2 2 4 2 8" xfId="5346"/>
    <cellStyle name="Обычный 3 4 2 2 4 2 8 2" xfId="5347"/>
    <cellStyle name="Обычный 3 4 2 2 4 2 9" xfId="5348"/>
    <cellStyle name="Обычный 3 4 2 2 4 3" xfId="5349"/>
    <cellStyle name="Обычный 3 4 2 2 4 3 2" xfId="5350"/>
    <cellStyle name="Обычный 3 4 2 2 4 3 3" xfId="5351"/>
    <cellStyle name="Обычный 3 4 2 2 4 3 4" xfId="5352"/>
    <cellStyle name="Обычный 3 4 2 2 4 3 5" xfId="5353"/>
    <cellStyle name="Обычный 3 4 2 2 4 3 6" xfId="5354"/>
    <cellStyle name="Обычный 3 4 2 2 4 3 7" xfId="5355"/>
    <cellStyle name="Обычный 3 4 2 2 4 4" xfId="5356"/>
    <cellStyle name="Обычный 3 4 2 2 4 5" xfId="2793"/>
    <cellStyle name="Обычный 3 4 2 2 5" xfId="1076"/>
    <cellStyle name="Обычный 3 4 2 2 5 2" xfId="5358"/>
    <cellStyle name="Обычный 3 4 2 2 5 3" xfId="5357"/>
    <cellStyle name="Обычный 3 4 2 2 6" xfId="5359"/>
    <cellStyle name="Обычный 3 4 2 2 7" xfId="2197"/>
    <cellStyle name="Обычный 3 4 2 3" xfId="127"/>
    <cellStyle name="Обычный 3 4 2 3 2" xfId="456"/>
    <cellStyle name="Обычный 3 4 2 3 2 2" xfId="1077"/>
    <cellStyle name="Обычный 3 4 2 3 2 2 10" xfId="5361"/>
    <cellStyle name="Обычный 3 4 2 3 2 2 10 2" xfId="5362"/>
    <cellStyle name="Обычный 3 4 2 3 2 2 10 2 2" xfId="5363"/>
    <cellStyle name="Обычный 3 4 2 3 2 2 10 2 2 2" xfId="5364"/>
    <cellStyle name="Обычный 3 4 2 3 2 2 10 2 3" xfId="5365"/>
    <cellStyle name="Обычный 3 4 2 3 2 2 10 3" xfId="5366"/>
    <cellStyle name="Обычный 3 4 2 3 2 2 10 3 2" xfId="5367"/>
    <cellStyle name="Обычный 3 4 2 3 2 2 10 4" xfId="5368"/>
    <cellStyle name="Обычный 3 4 2 3 2 2 10 4 2" xfId="5369"/>
    <cellStyle name="Обычный 3 4 2 3 2 2 10 4 2 2" xfId="5370"/>
    <cellStyle name="Обычный 3 4 2 3 2 2 10 4 3" xfId="5371"/>
    <cellStyle name="Обычный 3 4 2 3 2 2 10 5" xfId="5372"/>
    <cellStyle name="Обычный 3 4 2 3 2 2 11" xfId="5373"/>
    <cellStyle name="Обычный 3 4 2 3 2 2 11 2" xfId="5374"/>
    <cellStyle name="Обычный 3 4 2 3 2 2 11 2 2" xfId="5375"/>
    <cellStyle name="Обычный 3 4 2 3 2 2 11 3" xfId="5376"/>
    <cellStyle name="Обычный 3 4 2 3 2 2 12" xfId="5377"/>
    <cellStyle name="Обычный 3 4 2 3 2 2 12 2" xfId="5378"/>
    <cellStyle name="Обычный 3 4 2 3 2 2 12 2 2" xfId="5379"/>
    <cellStyle name="Обычный 3 4 2 3 2 2 12 3" xfId="5380"/>
    <cellStyle name="Обычный 3 4 2 3 2 2 13" xfId="5381"/>
    <cellStyle name="Обычный 3 4 2 3 2 2 14" xfId="5360"/>
    <cellStyle name="Обычный 3 4 2 3 2 2 2" xfId="5382"/>
    <cellStyle name="Обычный 3 4 2 3 2 2 2 2" xfId="5383"/>
    <cellStyle name="Обычный 3 4 2 3 2 2 2 2 2" xfId="5384"/>
    <cellStyle name="Обычный 3 4 2 3 2 2 2 3" xfId="5385"/>
    <cellStyle name="Обычный 3 4 2 3 2 2 3" xfId="5386"/>
    <cellStyle name="Обычный 3 4 2 3 2 2 3 2" xfId="5387"/>
    <cellStyle name="Обычный 3 4 2 3 2 2 4" xfId="5388"/>
    <cellStyle name="Обычный 3 4 2 3 2 2 4 2" xfId="5389"/>
    <cellStyle name="Обычный 3 4 2 3 2 2 4 2 2" xfId="5390"/>
    <cellStyle name="Обычный 3 4 2 3 2 2 4 2 2 2" xfId="5391"/>
    <cellStyle name="Обычный 3 4 2 3 2 2 4 2 3" xfId="5392"/>
    <cellStyle name="Обычный 3 4 2 3 2 2 4 3" xfId="5393"/>
    <cellStyle name="Обычный 3 4 2 3 2 2 5" xfId="5394"/>
    <cellStyle name="Обычный 3 4 2 3 2 2 5 2" xfId="5395"/>
    <cellStyle name="Обычный 3 4 2 3 2 2 5 2 2" xfId="5396"/>
    <cellStyle name="Обычный 3 4 2 3 2 2 5 3" xfId="5397"/>
    <cellStyle name="Обычный 3 4 2 3 2 2 5 3 2" xfId="5398"/>
    <cellStyle name="Обычный 3 4 2 3 2 2 5 4" xfId="5399"/>
    <cellStyle name="Обычный 3 4 2 3 2 2 6" xfId="5400"/>
    <cellStyle name="Обычный 3 4 2 3 2 2 6 2" xfId="5401"/>
    <cellStyle name="Обычный 3 4 2 3 2 2 7" xfId="5402"/>
    <cellStyle name="Обычный 3 4 2 3 2 2 7 2" xfId="5403"/>
    <cellStyle name="Обычный 3 4 2 3 2 2 8" xfId="5404"/>
    <cellStyle name="Обычный 3 4 2 3 2 2 8 2" xfId="5405"/>
    <cellStyle name="Обычный 3 4 2 3 2 2 8 2 2" xfId="5406"/>
    <cellStyle name="Обычный 3 4 2 3 2 2 8 3" xfId="5407"/>
    <cellStyle name="Обычный 3 4 2 3 2 2 9" xfId="5408"/>
    <cellStyle name="Обычный 3 4 2 3 2 2 9 2" xfId="5409"/>
    <cellStyle name="Обычный 3 4 2 3 2 2 9 2 2" xfId="5410"/>
    <cellStyle name="Обычный 3 4 2 3 2 2 9 2 2 2" xfId="5411"/>
    <cellStyle name="Обычный 3 4 2 3 2 2 9 2 2 2 2" xfId="5412"/>
    <cellStyle name="Обычный 3 4 2 3 2 2 9 2 2 3" xfId="5413"/>
    <cellStyle name="Обычный 3 4 2 3 2 2 9 2 3" xfId="5414"/>
    <cellStyle name="Обычный 3 4 2 3 2 2 9 2 3 2" xfId="5415"/>
    <cellStyle name="Обычный 3 4 2 3 2 2 9 2 4" xfId="5416"/>
    <cellStyle name="Обычный 3 4 2 3 2 2 9 2 4 2" xfId="5417"/>
    <cellStyle name="Обычный 3 4 2 3 2 2 9 2 4 2 2" xfId="5418"/>
    <cellStyle name="Обычный 3 4 2 3 2 2 9 2 4 3" xfId="5419"/>
    <cellStyle name="Обычный 3 4 2 3 2 2 9 2 5" xfId="5420"/>
    <cellStyle name="Обычный 3 4 2 3 2 2 9 3" xfId="5421"/>
    <cellStyle name="Обычный 3 4 2 3 2 2 9 3 2" xfId="5422"/>
    <cellStyle name="Обычный 3 4 2 3 2 2 9 3 2 2" xfId="5423"/>
    <cellStyle name="Обычный 3 4 2 3 2 2 9 3 3" xfId="5424"/>
    <cellStyle name="Обычный 3 4 2 3 2 2 9 4" xfId="5425"/>
    <cellStyle name="Обычный 3 4 2 3 2 2 9 4 2" xfId="5426"/>
    <cellStyle name="Обычный 3 4 2 3 2 2 9 5" xfId="5427"/>
    <cellStyle name="Обычный 3 4 2 3 2 2 9 5 2" xfId="5428"/>
    <cellStyle name="Обычный 3 4 2 3 2 2 9 5 2 2" xfId="5429"/>
    <cellStyle name="Обычный 3 4 2 3 2 2 9 5 3" xfId="5430"/>
    <cellStyle name="Обычный 3 4 2 3 2 2 9 6" xfId="5431"/>
    <cellStyle name="Обычный 3 4 2 3 2 3" xfId="5432"/>
    <cellStyle name="Обычный 3 4 2 3 2 4" xfId="2526"/>
    <cellStyle name="Обычный 3 4 2 3 3" xfId="1078"/>
    <cellStyle name="Обычный 3 4 2 3 3 2" xfId="1860"/>
    <cellStyle name="Обычный 3 4 2 3 3 2 2" xfId="6799"/>
    <cellStyle name="Обычный 3 4 2 3 3 3" xfId="2794"/>
    <cellStyle name="Обычный 3 4 2 3 4" xfId="1079"/>
    <cellStyle name="Обычный 3 4 2 3 4 2" xfId="6798"/>
    <cellStyle name="Обычный 3 4 2 3 5" xfId="2199"/>
    <cellStyle name="Обычный 3 4 2 4" xfId="128"/>
    <cellStyle name="Обычный 3 4 2 4 2" xfId="457"/>
    <cellStyle name="Обычный 3 4 2 4 2 2" xfId="1080"/>
    <cellStyle name="Обычный 3 4 2 4 2 2 2" xfId="6801"/>
    <cellStyle name="Обычный 3 4 2 4 2 3" xfId="2527"/>
    <cellStyle name="Обычный 3 4 2 4 3" xfId="1081"/>
    <cellStyle name="Обычный 3 4 2 4 3 2" xfId="1861"/>
    <cellStyle name="Обычный 3 4 2 4 3 2 2" xfId="6802"/>
    <cellStyle name="Обычный 3 4 2 4 3 3" xfId="2795"/>
    <cellStyle name="Обычный 3 4 2 4 4" xfId="1082"/>
    <cellStyle name="Обычный 3 4 2 4 4 2" xfId="6800"/>
    <cellStyle name="Обычный 3 4 2 4 5" xfId="2200"/>
    <cellStyle name="Обычный 3 4 2 5" xfId="129"/>
    <cellStyle name="Обычный 3 4 2 5 2" xfId="458"/>
    <cellStyle name="Обычный 3 4 2 5 2 2" xfId="1083"/>
    <cellStyle name="Обычный 3 4 2 5 2 2 2" xfId="5434"/>
    <cellStyle name="Обычный 3 4 2 5 2 2 2 2" xfId="5435"/>
    <cellStyle name="Обычный 3 4 2 5 2 2 3" xfId="5436"/>
    <cellStyle name="Обычный 3 4 2 5 2 2 3 2" xfId="5437"/>
    <cellStyle name="Обычный 3 4 2 5 2 2 3 2 2" xfId="5438"/>
    <cellStyle name="Обычный 3 4 2 5 2 2 3 2 2 2" xfId="5439"/>
    <cellStyle name="Обычный 3 4 2 5 2 2 3 2 3" xfId="5440"/>
    <cellStyle name="Обычный 3 4 2 5 2 2 3 3" xfId="5441"/>
    <cellStyle name="Обычный 3 4 2 5 2 2 4" xfId="5442"/>
    <cellStyle name="Обычный 3 4 2 5 2 2 5" xfId="5433"/>
    <cellStyle name="Обычный 3 4 2 5 2 3" xfId="5443"/>
    <cellStyle name="Обычный 3 4 2 5 2 4" xfId="2528"/>
    <cellStyle name="Обычный 3 4 2 5 3" xfId="1084"/>
    <cellStyle name="Обычный 3 4 2 5 3 2" xfId="1862"/>
    <cellStyle name="Обычный 3 4 2 5 3 2 2" xfId="6804"/>
    <cellStyle name="Обычный 3 4 2 5 3 3" xfId="2796"/>
    <cellStyle name="Обычный 3 4 2 5 4" xfId="1085"/>
    <cellStyle name="Обычный 3 4 2 5 4 2" xfId="6803"/>
    <cellStyle name="Обычный 3 4 2 5 5" xfId="2201"/>
    <cellStyle name="Обычный 3 4 2 6" xfId="5444"/>
    <cellStyle name="Обычный 3 4 3" xfId="130"/>
    <cellStyle name="Обычный 3 4 3 2" xfId="5445"/>
    <cellStyle name="Обычный 3 4 4" xfId="5446"/>
    <cellStyle name="Обычный 3 4 4 2" xfId="5447"/>
    <cellStyle name="Обычный 3 4 4 2 2" xfId="5448"/>
    <cellStyle name="Обычный 3 4 4 2 3" xfId="5449"/>
    <cellStyle name="Обычный 3 4 4 3" xfId="5450"/>
    <cellStyle name="Обычный 3 4 4 3 2" xfId="5451"/>
    <cellStyle name="Обычный 3 4 4 4" xfId="5452"/>
    <cellStyle name="Обычный 3 4 4 4 2" xfId="5453"/>
    <cellStyle name="Обычный 3 4 4 5" xfId="5454"/>
    <cellStyle name="Обычный 3 4 5" xfId="5455"/>
    <cellStyle name="Обычный 3 4 5 2" xfId="5456"/>
    <cellStyle name="Обычный 3 4 6" xfId="5457"/>
    <cellStyle name="Обычный 3 4 6 2" xfId="5458"/>
    <cellStyle name="Обычный 3 4 6 2 2" xfId="5459"/>
    <cellStyle name="Обычный 3 4 6 2 3" xfId="5460"/>
    <cellStyle name="Обычный 3 4 6 3" xfId="5461"/>
    <cellStyle name="Обычный 3 4 7" xfId="5462"/>
    <cellStyle name="Обычный 3 4 7 2" xfId="5463"/>
    <cellStyle name="Обычный 3 4 7 2 2" xfId="5464"/>
    <cellStyle name="Обычный 3 4 7 2 2 2" xfId="5465"/>
    <cellStyle name="Обычный 3 4 7 2 2 3" xfId="5466"/>
    <cellStyle name="Обычный 3 4 7 2 3" xfId="5467"/>
    <cellStyle name="Обычный 3 4 7 2 4" xfId="5468"/>
    <cellStyle name="Обычный 3 4 7 3" xfId="5469"/>
    <cellStyle name="Обычный 3 4 7 3 2" xfId="5470"/>
    <cellStyle name="Обычный 3 4 7 4" xfId="5471"/>
    <cellStyle name="Обычный 3 4 8" xfId="5472"/>
    <cellStyle name="Обычный 3 4 8 2" xfId="5473"/>
    <cellStyle name="Обычный 3 4 9" xfId="5474"/>
    <cellStyle name="Обычный 3 4 9 2" xfId="5475"/>
    <cellStyle name="Обычный 3 5" xfId="131"/>
    <cellStyle name="Обычный 3 5 2" xfId="132"/>
    <cellStyle name="Обычный 3 5 3" xfId="5476"/>
    <cellStyle name="Обычный 3 6" xfId="320"/>
    <cellStyle name="Обычный 3 6 2" xfId="5477"/>
    <cellStyle name="Обычный 3 6 2 2" xfId="5478"/>
    <cellStyle name="Обычный 3 6 2 2 2" xfId="5479"/>
    <cellStyle name="Обычный 3 6 2 3" xfId="5480"/>
    <cellStyle name="Обычный 3 6 3" xfId="5481"/>
    <cellStyle name="Обычный 3 6 3 2" xfId="5482"/>
    <cellStyle name="Обычный 3 6 4" xfId="5483"/>
    <cellStyle name="Обычный 3 6 4 2" xfId="5484"/>
    <cellStyle name="Обычный 3 6 4 2 2" xfId="5485"/>
    <cellStyle name="Обычный 3 6 4 3" xfId="5486"/>
    <cellStyle name="Обычный 3 6 5" xfId="5487"/>
    <cellStyle name="Обычный 3 6 5 2" xfId="5488"/>
    <cellStyle name="Обычный 3 6 6" xfId="5489"/>
    <cellStyle name="Обычный 3 7" xfId="5490"/>
    <cellStyle name="Обычный 3 7 2" xfId="5491"/>
    <cellStyle name="Обычный 3 7 2 2" xfId="5492"/>
    <cellStyle name="Обычный 3 7 3" xfId="5493"/>
    <cellStyle name="Обычный 3 7 3 2" xfId="5494"/>
    <cellStyle name="Обычный 3 7 4" xfId="5495"/>
    <cellStyle name="Обычный 3 7 4 2" xfId="5496"/>
    <cellStyle name="Обычный 3 7 5" xfId="5497"/>
    <cellStyle name="Обычный 3 8" xfId="5498"/>
    <cellStyle name="Обычный 30" xfId="5499"/>
    <cellStyle name="Обычный 30 2" xfId="5500"/>
    <cellStyle name="Обычный 30 2 2" xfId="5501"/>
    <cellStyle name="Обычный 30 3" xfId="5502"/>
    <cellStyle name="Обычный 30 3 2" xfId="5503"/>
    <cellStyle name="Обычный 30 3 3" xfId="5504"/>
    <cellStyle name="Обычный 31" xfId="5505"/>
    <cellStyle name="Обычный 31 2" xfId="5506"/>
    <cellStyle name="Обычный 32" xfId="5507"/>
    <cellStyle name="Обычный 32 2" xfId="5508"/>
    <cellStyle name="Обычный 33" xfId="5509"/>
    <cellStyle name="Обычный 34" xfId="5510"/>
    <cellStyle name="Обычный 34 2" xfId="5511"/>
    <cellStyle name="Обычный 35" xfId="5512"/>
    <cellStyle name="Обычный 35 2" xfId="5513"/>
    <cellStyle name="Обычный 35 2 2" xfId="5514"/>
    <cellStyle name="Обычный 35 2 3" xfId="5515"/>
    <cellStyle name="Обычный 35 3" xfId="5516"/>
    <cellStyle name="Обычный 35 3 2" xfId="5517"/>
    <cellStyle name="Обычный 36" xfId="5518"/>
    <cellStyle name="Обычный 36 2" xfId="5519"/>
    <cellStyle name="Обычный 37" xfId="5520"/>
    <cellStyle name="Обычный 38" xfId="5521"/>
    <cellStyle name="Обычный 38 2" xfId="5522"/>
    <cellStyle name="Обычный 38 2 2" xfId="5523"/>
    <cellStyle name="Обычный 38 3" xfId="5524"/>
    <cellStyle name="Обычный 39" xfId="5525"/>
    <cellStyle name="Обычный 4" xfId="133"/>
    <cellStyle name="Обычный 4 10" xfId="5526"/>
    <cellStyle name="Обычный 4 11" xfId="5527"/>
    <cellStyle name="Обычный 4 12" xfId="5528"/>
    <cellStyle name="Обычный 4 13" xfId="5529"/>
    <cellStyle name="Обычный 4 13 2" xfId="5530"/>
    <cellStyle name="Обычный 4 14" xfId="5531"/>
    <cellStyle name="Обычный 4 15" xfId="5532"/>
    <cellStyle name="Обычный 4 16" xfId="5533"/>
    <cellStyle name="Обычный 4 17" xfId="5534"/>
    <cellStyle name="Обычный 4 18" xfId="5535"/>
    <cellStyle name="Обычный 4 19" xfId="5536"/>
    <cellStyle name="Обычный 4 2" xfId="134"/>
    <cellStyle name="Обычный 4 2 10" xfId="5537"/>
    <cellStyle name="Обычный 4 2 2" xfId="135"/>
    <cellStyle name="Обычный 4 2 2 2" xfId="5538"/>
    <cellStyle name="Обычный 4 2 2 2 10" xfId="5539"/>
    <cellStyle name="Обычный 4 2 2 2 11" xfId="5540"/>
    <cellStyle name="Обычный 4 2 2 2 12" xfId="5541"/>
    <cellStyle name="Обычный 4 2 2 2 13" xfId="5542"/>
    <cellStyle name="Обычный 4 2 2 2 13 2" xfId="5543"/>
    <cellStyle name="Обычный 4 2 2 2 14" xfId="5544"/>
    <cellStyle name="Обычный 4 2 2 2 15" xfId="5545"/>
    <cellStyle name="Обычный 4 2 2 2 16" xfId="5546"/>
    <cellStyle name="Обычный 4 2 2 2 17" xfId="5547"/>
    <cellStyle name="Обычный 4 2 2 2 2" xfId="5548"/>
    <cellStyle name="Обычный 4 2 2 2 2 2" xfId="5549"/>
    <cellStyle name="Обычный 4 2 2 2 3" xfId="5550"/>
    <cellStyle name="Обычный 4 2 2 2 3 2" xfId="5551"/>
    <cellStyle name="Обычный 4 2 2 2 4" xfId="5552"/>
    <cellStyle name="Обычный 4 2 2 2 4 2" xfId="5553"/>
    <cellStyle name="Обычный 4 2 2 2 5" xfId="5554"/>
    <cellStyle name="Обычный 4 2 2 2 6" xfId="5555"/>
    <cellStyle name="Обычный 4 2 2 2 7" xfId="5556"/>
    <cellStyle name="Обычный 4 2 2 2 8" xfId="5557"/>
    <cellStyle name="Обычный 4 2 2 2 9" xfId="5558"/>
    <cellStyle name="Обычный 4 2 2 3" xfId="5559"/>
    <cellStyle name="Обычный 4 2 2 4" xfId="5560"/>
    <cellStyle name="Обычный 4 2 2 5" xfId="5561"/>
    <cellStyle name="Обычный 4 2 3" xfId="5562"/>
    <cellStyle name="Обычный 4 2 3 2" xfId="5563"/>
    <cellStyle name="Обычный 4 2 4" xfId="5564"/>
    <cellStyle name="Обычный 4 2 4 2" xfId="5565"/>
    <cellStyle name="Обычный 4 2 5" xfId="5566"/>
    <cellStyle name="Обычный 4 2 6" xfId="5567"/>
    <cellStyle name="Обычный 4 2 6 2" xfId="5568"/>
    <cellStyle name="Обычный 4 2 7" xfId="5569"/>
    <cellStyle name="Обычный 4 2 8" xfId="5570"/>
    <cellStyle name="Обычный 4 2 8 2" xfId="5571"/>
    <cellStyle name="Обычный 4 2 8 3" xfId="5572"/>
    <cellStyle name="Обычный 4 2 9" xfId="5573"/>
    <cellStyle name="Обычный 4 20" xfId="5574"/>
    <cellStyle name="Обычный 4 21" xfId="7205"/>
    <cellStyle name="Обычный 4 3" xfId="136"/>
    <cellStyle name="Обычный 4 3 10" xfId="5575"/>
    <cellStyle name="Обычный 4 3 11" xfId="5576"/>
    <cellStyle name="Обычный 4 3 12" xfId="2202"/>
    <cellStyle name="Обычный 4 3 2" xfId="137"/>
    <cellStyle name="Обычный 4 3 2 2" xfId="321"/>
    <cellStyle name="Обычный 4 3 2 2 2" xfId="596"/>
    <cellStyle name="Обычный 4 3 2 2 2 2" xfId="1086"/>
    <cellStyle name="Обычный 4 3 2 2 2 2 2" xfId="6807"/>
    <cellStyle name="Обычный 4 3 2 2 2 3" xfId="2529"/>
    <cellStyle name="Обычный 4 3 2 2 3" xfId="1087"/>
    <cellStyle name="Обычный 4 3 2 2 3 2" xfId="1863"/>
    <cellStyle name="Обычный 4 3 2 2 3 2 2" xfId="6808"/>
    <cellStyle name="Обычный 4 3 2 2 3 3" xfId="2797"/>
    <cellStyle name="Обычный 4 3 2 2 4" xfId="1088"/>
    <cellStyle name="Обычный 4 3 2 2 4 2" xfId="6806"/>
    <cellStyle name="Обычный 4 3 2 2 5" xfId="2204"/>
    <cellStyle name="Обычный 4 3 2 3" xfId="460"/>
    <cellStyle name="Обычный 4 3 2 3 2" xfId="1089"/>
    <cellStyle name="Обычный 4 3 2 3 2 2" xfId="6809"/>
    <cellStyle name="Обычный 4 3 2 3 3" xfId="2399"/>
    <cellStyle name="Обычный 4 3 2 4" xfId="1090"/>
    <cellStyle name="Обычный 4 3 2 4 2" xfId="1864"/>
    <cellStyle name="Обычный 4 3 2 4 2 2" xfId="6810"/>
    <cellStyle name="Обычный 4 3 2 4 3" xfId="2798"/>
    <cellStyle name="Обычный 4 3 2 5" xfId="1091"/>
    <cellStyle name="Обычный 4 3 2 5 2" xfId="6805"/>
    <cellStyle name="Обычный 4 3 2 6" xfId="2203"/>
    <cellStyle name="Обычный 4 3 3" xfId="138"/>
    <cellStyle name="Обычный 4 3 3 2" xfId="461"/>
    <cellStyle name="Обычный 4 3 3 2 2" xfId="1092"/>
    <cellStyle name="Обычный 4 3 3 2 2 2" xfId="5577"/>
    <cellStyle name="Обычный 4 3 3 2 3" xfId="2530"/>
    <cellStyle name="Обычный 4 3 3 3" xfId="1093"/>
    <cellStyle name="Обычный 4 3 3 3 2" xfId="1865"/>
    <cellStyle name="Обычный 4 3 3 3 2 2" xfId="6812"/>
    <cellStyle name="Обычный 4 3 3 3 3" xfId="2799"/>
    <cellStyle name="Обычный 4 3 3 4" xfId="1094"/>
    <cellStyle name="Обычный 4 3 3 4 2" xfId="6811"/>
    <cellStyle name="Обычный 4 3 3 5" xfId="2205"/>
    <cellStyle name="Обычный 4 3 4" xfId="459"/>
    <cellStyle name="Обычный 4 3 4 2" xfId="1095"/>
    <cellStyle name="Обычный 4 3 4 2 2" xfId="5578"/>
    <cellStyle name="Обычный 4 3 4 3" xfId="2398"/>
    <cellStyle name="Обычный 4 3 5" xfId="1096"/>
    <cellStyle name="Обычный 4 3 5 2" xfId="1866"/>
    <cellStyle name="Обычный 4 3 5 2 2" xfId="5579"/>
    <cellStyle name="Обычный 4 3 5 3" xfId="2800"/>
    <cellStyle name="Обычный 4 3 6" xfId="1097"/>
    <cellStyle name="Обычный 4 3 6 2" xfId="5581"/>
    <cellStyle name="Обычный 4 3 6 3" xfId="5580"/>
    <cellStyle name="Обычный 4 3 7" xfId="5582"/>
    <cellStyle name="Обычный 4 3 8" xfId="5583"/>
    <cellStyle name="Обычный 4 3 9" xfId="5584"/>
    <cellStyle name="Обычный 4 4" xfId="139"/>
    <cellStyle name="Обычный 4 4 2" xfId="5585"/>
    <cellStyle name="Обычный 4 5" xfId="5586"/>
    <cellStyle name="Обычный 4 5 2" xfId="5587"/>
    <cellStyle name="Обычный 4 6" xfId="5588"/>
    <cellStyle name="Обычный 4 6 2" xfId="5589"/>
    <cellStyle name="Обычный 4 7" xfId="5590"/>
    <cellStyle name="Обычный 4 7 2" xfId="5591"/>
    <cellStyle name="Обычный 4 8" xfId="5592"/>
    <cellStyle name="Обычный 4 8 2" xfId="5593"/>
    <cellStyle name="Обычный 4 9" xfId="5594"/>
    <cellStyle name="Обычный 4 9 2" xfId="5595"/>
    <cellStyle name="Обычный 40" xfId="5596"/>
    <cellStyle name="Обычный 41" xfId="5597"/>
    <cellStyle name="Обычный 42" xfId="5598"/>
    <cellStyle name="Обычный 42 2" xfId="5599"/>
    <cellStyle name="Обычный 42 3" xfId="5600"/>
    <cellStyle name="Обычный 43" xfId="5601"/>
    <cellStyle name="Обычный 44" xfId="5602"/>
    <cellStyle name="Обычный 44 2" xfId="5603"/>
    <cellStyle name="Обычный 44 2 2" xfId="5604"/>
    <cellStyle name="Обычный 44 2 3" xfId="5605"/>
    <cellStyle name="Обычный 44 2 4" xfId="5606"/>
    <cellStyle name="Обычный 45" xfId="5607"/>
    <cellStyle name="Обычный 46" xfId="5608"/>
    <cellStyle name="Обычный 47" xfId="5609"/>
    <cellStyle name="Обычный 48" xfId="5610"/>
    <cellStyle name="Обычный 48 2" xfId="5611"/>
    <cellStyle name="Обычный 49" xfId="5612"/>
    <cellStyle name="Обычный 5" xfId="140"/>
    <cellStyle name="Обычный 5 10" xfId="5613"/>
    <cellStyle name="Обычный 5 10 2" xfId="5614"/>
    <cellStyle name="Обычный 5 10 2 2" xfId="5615"/>
    <cellStyle name="Обычный 5 10 3" xfId="5616"/>
    <cellStyle name="Обычный 5 10 4" xfId="5617"/>
    <cellStyle name="Обычный 5 10 4 2" xfId="5618"/>
    <cellStyle name="Обычный 5 10 5" xfId="5619"/>
    <cellStyle name="Обычный 5 10 5 2" xfId="5620"/>
    <cellStyle name="Обычный 5 10 6" xfId="5621"/>
    <cellStyle name="Обычный 5 11" xfId="5622"/>
    <cellStyle name="Обычный 5 11 2" xfId="5623"/>
    <cellStyle name="Обычный 5 11 2 2" xfId="5624"/>
    <cellStyle name="Обычный 5 11 3" xfId="5625"/>
    <cellStyle name="Обычный 5 11 3 2" xfId="5626"/>
    <cellStyle name="Обычный 5 11 4" xfId="5627"/>
    <cellStyle name="Обычный 5 11 4 2" xfId="5628"/>
    <cellStyle name="Обычный 5 11 5" xfId="5629"/>
    <cellStyle name="Обычный 5 12" xfId="5630"/>
    <cellStyle name="Обычный 5 12 2" xfId="5631"/>
    <cellStyle name="Обычный 5 12 2 2" xfId="5632"/>
    <cellStyle name="Обычный 5 12 3" xfId="5633"/>
    <cellStyle name="Обычный 5 12 3 2" xfId="5634"/>
    <cellStyle name="Обычный 5 12 4" xfId="5635"/>
    <cellStyle name="Обычный 5 12 4 2" xfId="5636"/>
    <cellStyle name="Обычный 5 12 5" xfId="5637"/>
    <cellStyle name="Обычный 5 13" xfId="5638"/>
    <cellStyle name="Обычный 5 13 2" xfId="5639"/>
    <cellStyle name="Обычный 5 14" xfId="5640"/>
    <cellStyle name="Обычный 5 14 2" xfId="5641"/>
    <cellStyle name="Обычный 5 15" xfId="5642"/>
    <cellStyle name="Обычный 5 16" xfId="5643"/>
    <cellStyle name="Обычный 5 2" xfId="141"/>
    <cellStyle name="Обычный 5 2 2" xfId="142"/>
    <cellStyle name="Обычный 5 2 2 2" xfId="322"/>
    <cellStyle name="Обычный 5 2 2 2 2" xfId="597"/>
    <cellStyle name="Обычный 5 2 2 2 2 2" xfId="1098"/>
    <cellStyle name="Обычный 5 2 2 2 2 2 2" xfId="5644"/>
    <cellStyle name="Обычный 5 2 2 2 2 3" xfId="2531"/>
    <cellStyle name="Обычный 5 2 2 2 3" xfId="1099"/>
    <cellStyle name="Обычный 5 2 2 2 3 2" xfId="1867"/>
    <cellStyle name="Обычный 5 2 2 2 3 2 2" xfId="6816"/>
    <cellStyle name="Обычный 5 2 2 2 3 3" xfId="2801"/>
    <cellStyle name="Обычный 5 2 2 2 4" xfId="1100"/>
    <cellStyle name="Обычный 5 2 2 2 4 2" xfId="6815"/>
    <cellStyle name="Обычный 5 2 2 2 5" xfId="2208"/>
    <cellStyle name="Обычный 5 2 2 3" xfId="463"/>
    <cellStyle name="Обычный 5 2 2 3 2" xfId="1101"/>
    <cellStyle name="Обычный 5 2 2 3 2 2" xfId="6817"/>
    <cellStyle name="Обычный 5 2 2 3 3" xfId="2401"/>
    <cellStyle name="Обычный 5 2 2 4" xfId="1102"/>
    <cellStyle name="Обычный 5 2 2 4 2" xfId="1868"/>
    <cellStyle name="Обычный 5 2 2 4 2 2" xfId="6818"/>
    <cellStyle name="Обычный 5 2 2 4 3" xfId="2802"/>
    <cellStyle name="Обычный 5 2 2 5" xfId="1103"/>
    <cellStyle name="Обычный 5 2 2 5 2" xfId="6814"/>
    <cellStyle name="Обычный 5 2 2 6" xfId="2207"/>
    <cellStyle name="Обычный 5 2 3" xfId="323"/>
    <cellStyle name="Обычный 5 2 3 2" xfId="598"/>
    <cellStyle name="Обычный 5 2 3 2 2" xfId="1104"/>
    <cellStyle name="Обычный 5 2 3 2 2 2" xfId="5646"/>
    <cellStyle name="Обычный 5 2 3 2 2 3" xfId="5645"/>
    <cellStyle name="Обычный 5 2 3 2 3" xfId="5647"/>
    <cellStyle name="Обычный 5 2 3 2 4" xfId="2532"/>
    <cellStyle name="Обычный 5 2 3 3" xfId="1105"/>
    <cellStyle name="Обычный 5 2 3 3 2" xfId="1869"/>
    <cellStyle name="Обычный 5 2 3 3 2 2" xfId="5648"/>
    <cellStyle name="Обычный 5 2 3 3 3" xfId="2803"/>
    <cellStyle name="Обычный 5 2 3 4" xfId="1106"/>
    <cellStyle name="Обычный 5 2 3 4 2" xfId="5649"/>
    <cellStyle name="Обычный 5 2 3 5" xfId="2209"/>
    <cellStyle name="Обычный 5 2 4" xfId="462"/>
    <cellStyle name="Обычный 5 2 4 2" xfId="1107"/>
    <cellStyle name="Обычный 5 2 4 2 2" xfId="6819"/>
    <cellStyle name="Обычный 5 2 4 3" xfId="2400"/>
    <cellStyle name="Обычный 5 2 5" xfId="1108"/>
    <cellStyle name="Обычный 5 2 5 2" xfId="1870"/>
    <cellStyle name="Обычный 5 2 5 2 2" xfId="6820"/>
    <cellStyle name="Обычный 5 2 5 3" xfId="2804"/>
    <cellStyle name="Обычный 5 2 6" xfId="1109"/>
    <cellStyle name="Обычный 5 2 6 2" xfId="6813"/>
    <cellStyle name="Обычный 5 2 7" xfId="2206"/>
    <cellStyle name="Обычный 5 3" xfId="143"/>
    <cellStyle name="Обычный 5 3 2" xfId="324"/>
    <cellStyle name="Обычный 5 3 2 2" xfId="599"/>
    <cellStyle name="Обычный 5 3 2 2 2" xfId="1110"/>
    <cellStyle name="Обычный 5 3 2 2 2 2" xfId="6823"/>
    <cellStyle name="Обычный 5 3 2 2 3" xfId="2533"/>
    <cellStyle name="Обычный 5 3 2 3" xfId="1111"/>
    <cellStyle name="Обычный 5 3 2 3 2" xfId="1871"/>
    <cellStyle name="Обычный 5 3 2 3 2 2" xfId="6824"/>
    <cellStyle name="Обычный 5 3 2 3 3" xfId="2805"/>
    <cellStyle name="Обычный 5 3 2 4" xfId="1112"/>
    <cellStyle name="Обычный 5 3 2 4 2" xfId="6822"/>
    <cellStyle name="Обычный 5 3 2 5" xfId="2211"/>
    <cellStyle name="Обычный 5 3 3" xfId="464"/>
    <cellStyle name="Обычный 5 3 3 2" xfId="1113"/>
    <cellStyle name="Обычный 5 3 3 2 2" xfId="6825"/>
    <cellStyle name="Обычный 5 3 3 3" xfId="2402"/>
    <cellStyle name="Обычный 5 3 4" xfId="1114"/>
    <cellStyle name="Обычный 5 3 4 2" xfId="1872"/>
    <cellStyle name="Обычный 5 3 4 2 2" xfId="6826"/>
    <cellStyle name="Обычный 5 3 4 3" xfId="2806"/>
    <cellStyle name="Обычный 5 3 5" xfId="1115"/>
    <cellStyle name="Обычный 5 3 5 2" xfId="6821"/>
    <cellStyle name="Обычный 5 3 6" xfId="2210"/>
    <cellStyle name="Обычный 5 4" xfId="144"/>
    <cellStyle name="Обычный 5 4 2" xfId="325"/>
    <cellStyle name="Обычный 5 4 2 2" xfId="600"/>
    <cellStyle name="Обычный 5 4 2 2 2" xfId="1116"/>
    <cellStyle name="Обычный 5 4 2 2 2 2" xfId="6829"/>
    <cellStyle name="Обычный 5 4 2 2 3" xfId="2534"/>
    <cellStyle name="Обычный 5 4 2 3" xfId="1117"/>
    <cellStyle name="Обычный 5 4 2 3 2" xfId="1873"/>
    <cellStyle name="Обычный 5 4 2 3 2 2" xfId="6830"/>
    <cellStyle name="Обычный 5 4 2 3 3" xfId="2807"/>
    <cellStyle name="Обычный 5 4 2 4" xfId="1118"/>
    <cellStyle name="Обычный 5 4 2 4 2" xfId="6828"/>
    <cellStyle name="Обычный 5 4 2 5" xfId="2213"/>
    <cellStyle name="Обычный 5 4 3" xfId="465"/>
    <cellStyle name="Обычный 5 4 3 2" xfId="1119"/>
    <cellStyle name="Обычный 5 4 3 2 2" xfId="6831"/>
    <cellStyle name="Обычный 5 4 3 3" xfId="2403"/>
    <cellStyle name="Обычный 5 4 4" xfId="1120"/>
    <cellStyle name="Обычный 5 4 4 2" xfId="1874"/>
    <cellStyle name="Обычный 5 4 4 2 2" xfId="6832"/>
    <cellStyle name="Обычный 5 4 4 3" xfId="2808"/>
    <cellStyle name="Обычный 5 4 5" xfId="1121"/>
    <cellStyle name="Обычный 5 4 5 2" xfId="6827"/>
    <cellStyle name="Обычный 5 4 6" xfId="2212"/>
    <cellStyle name="Обычный 5 5" xfId="145"/>
    <cellStyle name="Обычный 5 5 2" xfId="326"/>
    <cellStyle name="Обычный 5 5 2 2" xfId="601"/>
    <cellStyle name="Обычный 5 5 2 2 2" xfId="1122"/>
    <cellStyle name="Обычный 5 5 2 2 2 2" xfId="6835"/>
    <cellStyle name="Обычный 5 5 2 2 3" xfId="2535"/>
    <cellStyle name="Обычный 5 5 2 3" xfId="1123"/>
    <cellStyle name="Обычный 5 5 2 3 2" xfId="1875"/>
    <cellStyle name="Обычный 5 5 2 3 2 2" xfId="6836"/>
    <cellStyle name="Обычный 5 5 2 3 3" xfId="2809"/>
    <cellStyle name="Обычный 5 5 2 4" xfId="1124"/>
    <cellStyle name="Обычный 5 5 2 4 2" xfId="6834"/>
    <cellStyle name="Обычный 5 5 2 5" xfId="2215"/>
    <cellStyle name="Обычный 5 5 3" xfId="466"/>
    <cellStyle name="Обычный 5 5 3 2" xfId="1125"/>
    <cellStyle name="Обычный 5 5 3 2 2" xfId="6837"/>
    <cellStyle name="Обычный 5 5 3 3" xfId="2404"/>
    <cellStyle name="Обычный 5 5 4" xfId="1126"/>
    <cellStyle name="Обычный 5 5 4 2" xfId="1876"/>
    <cellStyle name="Обычный 5 5 4 2 2" xfId="6838"/>
    <cellStyle name="Обычный 5 5 4 3" xfId="2810"/>
    <cellStyle name="Обычный 5 5 5" xfId="1127"/>
    <cellStyle name="Обычный 5 5 5 2" xfId="6833"/>
    <cellStyle name="Обычный 5 5 6" xfId="2214"/>
    <cellStyle name="Обычный 5 6" xfId="146"/>
    <cellStyle name="Обычный 5 6 2" xfId="327"/>
    <cellStyle name="Обычный 5 6 2 2" xfId="602"/>
    <cellStyle name="Обычный 5 6 2 2 2" xfId="1128"/>
    <cellStyle name="Обычный 5 6 2 2 2 2" xfId="6841"/>
    <cellStyle name="Обычный 5 6 2 2 3" xfId="2536"/>
    <cellStyle name="Обычный 5 6 2 3" xfId="1129"/>
    <cellStyle name="Обычный 5 6 2 3 2" xfId="1877"/>
    <cellStyle name="Обычный 5 6 2 3 2 2" xfId="6842"/>
    <cellStyle name="Обычный 5 6 2 3 3" xfId="2811"/>
    <cellStyle name="Обычный 5 6 2 4" xfId="1130"/>
    <cellStyle name="Обычный 5 6 2 4 2" xfId="6840"/>
    <cellStyle name="Обычный 5 6 2 5" xfId="2217"/>
    <cellStyle name="Обычный 5 6 3" xfId="467"/>
    <cellStyle name="Обычный 5 6 3 2" xfId="1131"/>
    <cellStyle name="Обычный 5 6 3 2 2" xfId="6843"/>
    <cellStyle name="Обычный 5 6 3 3" xfId="2405"/>
    <cellStyle name="Обычный 5 6 4" xfId="1132"/>
    <cellStyle name="Обычный 5 6 4 2" xfId="1878"/>
    <cellStyle name="Обычный 5 6 4 2 2" xfId="6844"/>
    <cellStyle name="Обычный 5 6 4 3" xfId="2812"/>
    <cellStyle name="Обычный 5 6 5" xfId="1133"/>
    <cellStyle name="Обычный 5 6 5 2" xfId="6839"/>
    <cellStyle name="Обычный 5 6 6" xfId="2216"/>
    <cellStyle name="Обычный 5 7" xfId="147"/>
    <cellStyle name="Обычный 5 7 10" xfId="5650"/>
    <cellStyle name="Обычный 5 7 10 2" xfId="5651"/>
    <cellStyle name="Обычный 5 7 11" xfId="5652"/>
    <cellStyle name="Обычный 5 7 11 2" xfId="5653"/>
    <cellStyle name="Обычный 5 7 11 2 2" xfId="5654"/>
    <cellStyle name="Обычный 5 7 11 3" xfId="5655"/>
    <cellStyle name="Обычный 5 7 12" xfId="5656"/>
    <cellStyle name="Обычный 5 7 13" xfId="2218"/>
    <cellStyle name="Обычный 5 7 2" xfId="328"/>
    <cellStyle name="Обычный 5 7 2 10" xfId="2219"/>
    <cellStyle name="Обычный 5 7 2 2" xfId="603"/>
    <cellStyle name="Обычный 5 7 2 2 2" xfId="1134"/>
    <cellStyle name="Обычный 5 7 2 2 2 2" xfId="5658"/>
    <cellStyle name="Обычный 5 7 2 2 2 2 2" xfId="5659"/>
    <cellStyle name="Обычный 5 7 2 2 2 2 2 2" xfId="5660"/>
    <cellStyle name="Обычный 5 7 2 2 2 2 2 2 2" xfId="5661"/>
    <cellStyle name="Обычный 5 7 2 2 2 2 2 3" xfId="5662"/>
    <cellStyle name="Обычный 5 7 2 2 2 2 2 4" xfId="5663"/>
    <cellStyle name="Обычный 5 7 2 2 2 2 3" xfId="5664"/>
    <cellStyle name="Обычный 5 7 2 2 2 3" xfId="5665"/>
    <cellStyle name="Обычный 5 7 2 2 2 3 2" xfId="5666"/>
    <cellStyle name="Обычный 5 7 2 2 2 4" xfId="5667"/>
    <cellStyle name="Обычный 5 7 2 2 2 4 2" xfId="5668"/>
    <cellStyle name="Обычный 5 7 2 2 2 5" xfId="5669"/>
    <cellStyle name="Обычный 5 7 2 2 2 6" xfId="5657"/>
    <cellStyle name="Обычный 5 7 2 2 3" xfId="5670"/>
    <cellStyle name="Обычный 5 7 2 2 3 2" xfId="5671"/>
    <cellStyle name="Обычный 5 7 2 2 3 2 2" xfId="5672"/>
    <cellStyle name="Обычный 5 7 2 2 3 3" xfId="5673"/>
    <cellStyle name="Обычный 5 7 2 2 3 3 2" xfId="5674"/>
    <cellStyle name="Обычный 5 7 2 2 3 4" xfId="5675"/>
    <cellStyle name="Обычный 5 7 2 2 4" xfId="5676"/>
    <cellStyle name="Обычный 5 7 2 2 4 2" xfId="5677"/>
    <cellStyle name="Обычный 5 7 2 2 4 2 2" xfId="5678"/>
    <cellStyle name="Обычный 5 7 2 2 4 2 2 2" xfId="5679"/>
    <cellStyle name="Обычный 5 7 2 2 4 2 3" xfId="5680"/>
    <cellStyle name="Обычный 5 7 2 2 4 3" xfId="5681"/>
    <cellStyle name="Обычный 5 7 2 2 4 3 2" xfId="5682"/>
    <cellStyle name="Обычный 5 7 2 2 4 4" xfId="5683"/>
    <cellStyle name="Обычный 5 7 2 2 5" xfId="5684"/>
    <cellStyle name="Обычный 5 7 2 2 6" xfId="2537"/>
    <cellStyle name="Обычный 5 7 2 3" xfId="1135"/>
    <cellStyle name="Обычный 5 7 2 3 2" xfId="1879"/>
    <cellStyle name="Обычный 5 7 2 3 2 2" xfId="5686"/>
    <cellStyle name="Обычный 5 7 2 3 2 2 2" xfId="5687"/>
    <cellStyle name="Обычный 5 7 2 3 2 3" xfId="5688"/>
    <cellStyle name="Обычный 5 7 2 3 2 4" xfId="5685"/>
    <cellStyle name="Обычный 5 7 2 3 3" xfId="5689"/>
    <cellStyle name="Обычный 5 7 2 3 4" xfId="2813"/>
    <cellStyle name="Обычный 5 7 2 4" xfId="1136"/>
    <cellStyle name="Обычный 5 7 2 4 2" xfId="5691"/>
    <cellStyle name="Обычный 5 7 2 4 2 2" xfId="5692"/>
    <cellStyle name="Обычный 5 7 2 4 2 2 2" xfId="5693"/>
    <cellStyle name="Обычный 5 7 2 4 2 3" xfId="5694"/>
    <cellStyle name="Обычный 5 7 2 4 3" xfId="5695"/>
    <cellStyle name="Обычный 5 7 2 4 3 2" xfId="5696"/>
    <cellStyle name="Обычный 5 7 2 4 4" xfId="5697"/>
    <cellStyle name="Обычный 5 7 2 4 5" xfId="5690"/>
    <cellStyle name="Обычный 5 7 2 5" xfId="5698"/>
    <cellStyle name="Обычный 5 7 2 5 2" xfId="5699"/>
    <cellStyle name="Обычный 5 7 2 5 2 2" xfId="5700"/>
    <cellStyle name="Обычный 5 7 2 5 3" xfId="5701"/>
    <cellStyle name="Обычный 5 7 2 6" xfId="5702"/>
    <cellStyle name="Обычный 5 7 2 6 2" xfId="5703"/>
    <cellStyle name="Обычный 5 7 2 6 2 2" xfId="5704"/>
    <cellStyle name="Обычный 5 7 2 6 2 2 2" xfId="5705"/>
    <cellStyle name="Обычный 5 7 2 6 2 3" xfId="5706"/>
    <cellStyle name="Обычный 5 7 2 6 3" xfId="5707"/>
    <cellStyle name="Обычный 5 7 2 6 3 2" xfId="5708"/>
    <cellStyle name="Обычный 5 7 2 6 4" xfId="5709"/>
    <cellStyle name="Обычный 5 7 2 6 4 2" xfId="5710"/>
    <cellStyle name="Обычный 5 7 2 6 5" xfId="5711"/>
    <cellStyle name="Обычный 5 7 2 6 5 2" xfId="5712"/>
    <cellStyle name="Обычный 5 7 2 6 6" xfId="5713"/>
    <cellStyle name="Обычный 5 7 2 7" xfId="5714"/>
    <cellStyle name="Обычный 5 7 2 7 2" xfId="5715"/>
    <cellStyle name="Обычный 5 7 2 7 2 2" xfId="5716"/>
    <cellStyle name="Обычный 5 7 2 7 3" xfId="5717"/>
    <cellStyle name="Обычный 5 7 2 7 3 2" xfId="5718"/>
    <cellStyle name="Обычный 5 7 2 7 4" xfId="5719"/>
    <cellStyle name="Обычный 5 7 2 7 4 2" xfId="5720"/>
    <cellStyle name="Обычный 5 7 2 7 4 2 2" xfId="5721"/>
    <cellStyle name="Обычный 5 7 2 7 4 3" xfId="5722"/>
    <cellStyle name="Обычный 5 7 2 7 5" xfId="5723"/>
    <cellStyle name="Обычный 5 7 2 8" xfId="5724"/>
    <cellStyle name="Обычный 5 7 2 8 2" xfId="5725"/>
    <cellStyle name="Обычный 5 7 2 8 2 2" xfId="5726"/>
    <cellStyle name="Обычный 5 7 2 8 2 2 2" xfId="5727"/>
    <cellStyle name="Обычный 5 7 2 8 2 3" xfId="5728"/>
    <cellStyle name="Обычный 5 7 2 8 3" xfId="5729"/>
    <cellStyle name="Обычный 5 7 2 8 3 2" xfId="5730"/>
    <cellStyle name="Обычный 5 7 2 8 4" xfId="5731"/>
    <cellStyle name="Обычный 5 7 2 8 4 2" xfId="5732"/>
    <cellStyle name="Обычный 5 7 2 8 4 2 2" xfId="5733"/>
    <cellStyle name="Обычный 5 7 2 8 4 3" xfId="5734"/>
    <cellStyle name="Обычный 5 7 2 8 5" xfId="5735"/>
    <cellStyle name="Обычный 5 7 2 8 5 2" xfId="5736"/>
    <cellStyle name="Обычный 5 7 2 8 6" xfId="5737"/>
    <cellStyle name="Обычный 5 7 2 8 6 2" xfId="5738"/>
    <cellStyle name="Обычный 5 7 2 8 7" xfId="5739"/>
    <cellStyle name="Обычный 5 7 2 9" xfId="5740"/>
    <cellStyle name="Обычный 5 7 3" xfId="468"/>
    <cellStyle name="Обычный 5 7 3 2" xfId="1137"/>
    <cellStyle name="Обычный 5 7 3 2 2" xfId="5742"/>
    <cellStyle name="Обычный 5 7 3 2 3" xfId="5741"/>
    <cellStyle name="Обычный 5 7 3 3" xfId="5743"/>
    <cellStyle name="Обычный 5 7 3 4" xfId="2406"/>
    <cellStyle name="Обычный 5 7 4" xfId="1138"/>
    <cellStyle name="Обычный 5 7 4 2" xfId="1880"/>
    <cellStyle name="Обычный 5 7 4 2 2" xfId="5745"/>
    <cellStyle name="Обычный 5 7 4 2 3" xfId="5744"/>
    <cellStyle name="Обычный 5 7 4 3" xfId="5746"/>
    <cellStyle name="Обычный 5 7 4 3 2" xfId="5747"/>
    <cellStyle name="Обычный 5 7 4 3 2 2" xfId="5748"/>
    <cellStyle name="Обычный 5 7 4 3 2 2 2" xfId="5749"/>
    <cellStyle name="Обычный 5 7 4 3 2 3" xfId="5750"/>
    <cellStyle name="Обычный 5 7 4 3 3" xfId="5751"/>
    <cellStyle name="Обычный 5 7 4 4" xfId="5752"/>
    <cellStyle name="Обычный 5 7 4 4 2" xfId="5753"/>
    <cellStyle name="Обычный 5 7 4 5" xfId="5754"/>
    <cellStyle name="Обычный 5 7 4 6" xfId="2814"/>
    <cellStyle name="Обычный 5 7 5" xfId="1139"/>
    <cellStyle name="Обычный 5 7 5 2" xfId="5756"/>
    <cellStyle name="Обычный 5 7 5 2 2" xfId="5757"/>
    <cellStyle name="Обычный 5 7 5 3" xfId="5758"/>
    <cellStyle name="Обычный 5 7 5 3 2" xfId="5759"/>
    <cellStyle name="Обычный 5 7 5 4" xfId="5760"/>
    <cellStyle name="Обычный 5 7 5 5" xfId="5755"/>
    <cellStyle name="Обычный 5 7 6" xfId="5761"/>
    <cellStyle name="Обычный 5 7 6 2" xfId="5762"/>
    <cellStyle name="Обычный 5 7 6 2 2" xfId="5763"/>
    <cellStyle name="Обычный 5 7 6 2 2 2" xfId="5764"/>
    <cellStyle name="Обычный 5 7 6 2 2 2 2" xfId="5765"/>
    <cellStyle name="Обычный 5 7 6 2 2 2 3" xfId="5766"/>
    <cellStyle name="Обычный 5 7 6 2 3" xfId="5767"/>
    <cellStyle name="Обычный 5 7 6 3" xfId="5768"/>
    <cellStyle name="Обычный 5 7 7" xfId="5769"/>
    <cellStyle name="Обычный 5 7 7 2" xfId="5770"/>
    <cellStyle name="Обычный 5 7 7 2 2" xfId="5771"/>
    <cellStyle name="Обычный 5 7 7 2 2 2" xfId="5772"/>
    <cellStyle name="Обычный 5 7 7 2 2 2 2" xfId="5773"/>
    <cellStyle name="Обычный 5 7 7 2 2 3" xfId="5774"/>
    <cellStyle name="Обычный 5 7 7 2 2 3 2" xfId="5775"/>
    <cellStyle name="Обычный 5 7 7 2 2 4" xfId="5776"/>
    <cellStyle name="Обычный 5 7 7 2 2 4 2" xfId="5777"/>
    <cellStyle name="Обычный 5 7 7 2 2 5" xfId="5778"/>
    <cellStyle name="Обычный 5 7 7 2 3" xfId="5779"/>
    <cellStyle name="Обычный 5 7 7 3" xfId="5780"/>
    <cellStyle name="Обычный 5 7 8" xfId="5781"/>
    <cellStyle name="Обычный 5 7 8 2" xfId="5782"/>
    <cellStyle name="Обычный 5 7 8 2 2" xfId="5783"/>
    <cellStyle name="Обычный 5 7 8 3" xfId="5784"/>
    <cellStyle name="Обычный 5 7 9" xfId="5785"/>
    <cellStyle name="Обычный 5 7 9 2" xfId="5786"/>
    <cellStyle name="Обычный 5 8" xfId="5787"/>
    <cellStyle name="Обычный 5 8 2" xfId="5788"/>
    <cellStyle name="Обычный 5 8 3" xfId="5789"/>
    <cellStyle name="Обычный 5 9" xfId="5790"/>
    <cellStyle name="Обычный 5 9 2" xfId="5791"/>
    <cellStyle name="Обычный 5 9 2 2" xfId="5792"/>
    <cellStyle name="Обычный 5 9 2 2 2" xfId="5793"/>
    <cellStyle name="Обычный 5 9 2 3" xfId="5794"/>
    <cellStyle name="Обычный 5 9 3" xfId="5795"/>
    <cellStyle name="Обычный 5 9 3 2" xfId="5796"/>
    <cellStyle name="Обычный 5 9 3 2 2" xfId="5797"/>
    <cellStyle name="Обычный 5 9 3 2 2 2" xfId="5798"/>
    <cellStyle name="Обычный 5 9 3 2 2 3" xfId="5799"/>
    <cellStyle name="Обычный 5 9 3 2 2 4" xfId="5800"/>
    <cellStyle name="Обычный 5 9 3 2 2 5" xfId="5801"/>
    <cellStyle name="Обычный 5 9 3 2 2 6" xfId="5802"/>
    <cellStyle name="Обычный 5 9 3 2 2 7" xfId="5803"/>
    <cellStyle name="Обычный 5 9 3 3" xfId="5804"/>
    <cellStyle name="Обычный 5 9 4" xfId="5805"/>
    <cellStyle name="Обычный 50" xfId="5806"/>
    <cellStyle name="Обычный 51" xfId="5807"/>
    <cellStyle name="Обычный 52" xfId="5808"/>
    <cellStyle name="Обычный 53" xfId="5809"/>
    <cellStyle name="Обычный 54" xfId="5810"/>
    <cellStyle name="Обычный 55" xfId="2065"/>
    <cellStyle name="Обычный 56" xfId="6545"/>
    <cellStyle name="Обычный 57" xfId="7196"/>
    <cellStyle name="Обычный 58" xfId="7197"/>
    <cellStyle name="Обычный 59" xfId="7198"/>
    <cellStyle name="Обычный 6" xfId="148"/>
    <cellStyle name="Обычный 6 2" xfId="149"/>
    <cellStyle name="Обычный 6 2 2" xfId="329"/>
    <cellStyle name="Обычный 6 2 2 2" xfId="604"/>
    <cellStyle name="Обычный 6 2 2 2 2" xfId="1140"/>
    <cellStyle name="Обычный 6 2 2 2 2 2" xfId="6848"/>
    <cellStyle name="Обычный 6 2 2 2 3" xfId="2538"/>
    <cellStyle name="Обычный 6 2 2 3" xfId="1141"/>
    <cellStyle name="Обычный 6 2 2 3 2" xfId="1881"/>
    <cellStyle name="Обычный 6 2 2 3 2 2" xfId="6849"/>
    <cellStyle name="Обычный 6 2 2 3 3" xfId="2815"/>
    <cellStyle name="Обычный 6 2 2 4" xfId="1142"/>
    <cellStyle name="Обычный 6 2 2 4 2" xfId="6847"/>
    <cellStyle name="Обычный 6 2 2 5" xfId="2222"/>
    <cellStyle name="Обычный 6 2 3" xfId="469"/>
    <cellStyle name="Обычный 6 2 3 2" xfId="1143"/>
    <cellStyle name="Обычный 6 2 3 2 2" xfId="6850"/>
    <cellStyle name="Обычный 6 2 3 3" xfId="2407"/>
    <cellStyle name="Обычный 6 2 4" xfId="1144"/>
    <cellStyle name="Обычный 6 2 4 2" xfId="1882"/>
    <cellStyle name="Обычный 6 2 4 2 2" xfId="6851"/>
    <cellStyle name="Обычный 6 2 4 3" xfId="2816"/>
    <cellStyle name="Обычный 6 2 5" xfId="1145"/>
    <cellStyle name="Обычный 6 2 5 2" xfId="6846"/>
    <cellStyle name="Обычный 6 2 6" xfId="2221"/>
    <cellStyle name="Обычный 6 3" xfId="150"/>
    <cellStyle name="Обычный 6 3 2" xfId="470"/>
    <cellStyle name="Обычный 6 3 2 2" xfId="1146"/>
    <cellStyle name="Обычный 6 3 2 2 2" xfId="5811"/>
    <cellStyle name="Обычный 6 3 2 3" xfId="2539"/>
    <cellStyle name="Обычный 6 3 3" xfId="1147"/>
    <cellStyle name="Обычный 6 3 3 2" xfId="1883"/>
    <cellStyle name="Обычный 6 3 3 2 2" xfId="5812"/>
    <cellStyle name="Обычный 6 3 3 3" xfId="2817"/>
    <cellStyle name="Обычный 6 3 4" xfId="1148"/>
    <cellStyle name="Обычный 6 3 4 2" xfId="5814"/>
    <cellStyle name="Обычный 6 3 4 3" xfId="5813"/>
    <cellStyle name="Обычный 6 3 5" xfId="5815"/>
    <cellStyle name="Обычный 6 3 5 2" xfId="5816"/>
    <cellStyle name="Обычный 6 3 6" xfId="5817"/>
    <cellStyle name="Обычный 6 3 6 2" xfId="5818"/>
    <cellStyle name="Обычный 6 3 7" xfId="5819"/>
    <cellStyle name="Обычный 6 3 7 2" xfId="5820"/>
    <cellStyle name="Обычный 6 3 8" xfId="5821"/>
    <cellStyle name="Обычный 6 3 9" xfId="2223"/>
    <cellStyle name="Обычный 6 4" xfId="1149"/>
    <cellStyle name="Обычный 6 4 2" xfId="1150"/>
    <cellStyle name="Обычный 6 4 2 2" xfId="2818"/>
    <cellStyle name="Обычный 6 4 3" xfId="1884"/>
    <cellStyle name="Обычный 6 5" xfId="1151"/>
    <cellStyle name="Обычный 6 6" xfId="1152"/>
    <cellStyle name="Обычный 6 6 2" xfId="6845"/>
    <cellStyle name="Обычный 6 7" xfId="2220"/>
    <cellStyle name="Обычный 60" xfId="7199"/>
    <cellStyle name="Обычный 61" xfId="7200"/>
    <cellStyle name="Обычный 62" xfId="7201"/>
    <cellStyle name="Обычный 63" xfId="7202"/>
    <cellStyle name="Обычный 64" xfId="7203"/>
    <cellStyle name="Обычный 7" xfId="151"/>
    <cellStyle name="Обычный 7 2" xfId="152"/>
    <cellStyle name="Обычный 7 2 2" xfId="153"/>
    <cellStyle name="Обычный 7 2 2 2" xfId="330"/>
    <cellStyle name="Обычный 7 2 2 2 2" xfId="605"/>
    <cellStyle name="Обычный 7 2 2 2 2 2" xfId="1153"/>
    <cellStyle name="Обычный 7 2 2 2 2 2 2" xfId="6855"/>
    <cellStyle name="Обычный 7 2 2 2 2 3" xfId="2540"/>
    <cellStyle name="Обычный 7 2 2 2 3" xfId="1154"/>
    <cellStyle name="Обычный 7 2 2 2 3 2" xfId="1885"/>
    <cellStyle name="Обычный 7 2 2 2 3 2 2" xfId="6856"/>
    <cellStyle name="Обычный 7 2 2 2 3 3" xfId="2819"/>
    <cellStyle name="Обычный 7 2 2 2 4" xfId="1155"/>
    <cellStyle name="Обычный 7 2 2 2 4 2" xfId="6854"/>
    <cellStyle name="Обычный 7 2 2 2 5" xfId="2226"/>
    <cellStyle name="Обычный 7 2 2 3" xfId="473"/>
    <cellStyle name="Обычный 7 2 2 3 2" xfId="1156"/>
    <cellStyle name="Обычный 7 2 2 3 2 2" xfId="6857"/>
    <cellStyle name="Обычный 7 2 2 3 3" xfId="2409"/>
    <cellStyle name="Обычный 7 2 2 4" xfId="1157"/>
    <cellStyle name="Обычный 7 2 2 4 2" xfId="1886"/>
    <cellStyle name="Обычный 7 2 2 4 2 2" xfId="6858"/>
    <cellStyle name="Обычный 7 2 2 4 3" xfId="2820"/>
    <cellStyle name="Обычный 7 2 2 5" xfId="1158"/>
    <cellStyle name="Обычный 7 2 2 5 2" xfId="6853"/>
    <cellStyle name="Обычный 7 2 2 6" xfId="2225"/>
    <cellStyle name="Обычный 7 2 3" xfId="331"/>
    <cellStyle name="Обычный 7 2 3 2" xfId="606"/>
    <cellStyle name="Обычный 7 2 3 2 2" xfId="1159"/>
    <cellStyle name="Обычный 7 2 3 2 2 2" xfId="6860"/>
    <cellStyle name="Обычный 7 2 3 2 3" xfId="2541"/>
    <cellStyle name="Обычный 7 2 3 3" xfId="1160"/>
    <cellStyle name="Обычный 7 2 3 3 2" xfId="1887"/>
    <cellStyle name="Обычный 7 2 3 3 2 2" xfId="6861"/>
    <cellStyle name="Обычный 7 2 3 3 3" xfId="2821"/>
    <cellStyle name="Обычный 7 2 3 4" xfId="1161"/>
    <cellStyle name="Обычный 7 2 3 4 2" xfId="6859"/>
    <cellStyle name="Обычный 7 2 3 5" xfId="2227"/>
    <cellStyle name="Обычный 7 2 4" xfId="472"/>
    <cellStyle name="Обычный 7 2 4 2" xfId="1162"/>
    <cellStyle name="Обычный 7 2 4 2 2" xfId="6862"/>
    <cellStyle name="Обычный 7 2 4 3" xfId="2408"/>
    <cellStyle name="Обычный 7 2 5" xfId="1163"/>
    <cellStyle name="Обычный 7 2 5 2" xfId="1888"/>
    <cellStyle name="Обычный 7 2 5 2 2" xfId="6863"/>
    <cellStyle name="Обычный 7 2 5 3" xfId="2822"/>
    <cellStyle name="Обычный 7 2 6" xfId="1164"/>
    <cellStyle name="Обычный 7 2 6 2" xfId="6852"/>
    <cellStyle name="Обычный 7 2 7" xfId="2224"/>
    <cellStyle name="Обычный 7 3" xfId="154"/>
    <cellStyle name="Обычный 7 3 2" xfId="155"/>
    <cellStyle name="Обычный 7 3 2 2" xfId="332"/>
    <cellStyle name="Обычный 7 3 2 2 2" xfId="607"/>
    <cellStyle name="Обычный 7 3 2 2 2 2" xfId="1165"/>
    <cellStyle name="Обычный 7 3 2 2 2 2 2" xfId="6867"/>
    <cellStyle name="Обычный 7 3 2 2 2 3" xfId="2542"/>
    <cellStyle name="Обычный 7 3 2 2 3" xfId="1166"/>
    <cellStyle name="Обычный 7 3 2 2 3 2" xfId="1889"/>
    <cellStyle name="Обычный 7 3 2 2 3 2 2" xfId="6868"/>
    <cellStyle name="Обычный 7 3 2 2 3 3" xfId="2823"/>
    <cellStyle name="Обычный 7 3 2 2 4" xfId="1167"/>
    <cellStyle name="Обычный 7 3 2 2 4 2" xfId="6866"/>
    <cellStyle name="Обычный 7 3 2 2 5" xfId="2230"/>
    <cellStyle name="Обычный 7 3 2 3" xfId="475"/>
    <cellStyle name="Обычный 7 3 2 3 2" xfId="1168"/>
    <cellStyle name="Обычный 7 3 2 3 2 2" xfId="5823"/>
    <cellStyle name="Обычный 7 3 2 3 2 3" xfId="5822"/>
    <cellStyle name="Обычный 7 3 2 3 3" xfId="5824"/>
    <cellStyle name="Обычный 7 3 2 3 3 2" xfId="5825"/>
    <cellStyle name="Обычный 7 3 2 3 4" xfId="5826"/>
    <cellStyle name="Обычный 7 3 2 3 5" xfId="5827"/>
    <cellStyle name="Обычный 7 3 2 3 6" xfId="2411"/>
    <cellStyle name="Обычный 7 3 2 4" xfId="1169"/>
    <cellStyle name="Обычный 7 3 2 4 2" xfId="1890"/>
    <cellStyle name="Обычный 7 3 2 4 2 2" xfId="6869"/>
    <cellStyle name="Обычный 7 3 2 4 3" xfId="2824"/>
    <cellStyle name="Обычный 7 3 2 5" xfId="1170"/>
    <cellStyle name="Обычный 7 3 2 5 2" xfId="6865"/>
    <cellStyle name="Обычный 7 3 2 6" xfId="2229"/>
    <cellStyle name="Обычный 7 3 3" xfId="333"/>
    <cellStyle name="Обычный 7 3 3 2" xfId="608"/>
    <cellStyle name="Обычный 7 3 3 2 2" xfId="1171"/>
    <cellStyle name="Обычный 7 3 3 2 2 2" xfId="5828"/>
    <cellStyle name="Обычный 7 3 3 2 3" xfId="2543"/>
    <cellStyle name="Обычный 7 3 3 3" xfId="1172"/>
    <cellStyle name="Обычный 7 3 3 3 2" xfId="1891"/>
    <cellStyle name="Обычный 7 3 3 3 2 2" xfId="6871"/>
    <cellStyle name="Обычный 7 3 3 3 3" xfId="2825"/>
    <cellStyle name="Обычный 7 3 3 4" xfId="1173"/>
    <cellStyle name="Обычный 7 3 3 4 2" xfId="6870"/>
    <cellStyle name="Обычный 7 3 3 5" xfId="2231"/>
    <cellStyle name="Обычный 7 3 4" xfId="474"/>
    <cellStyle name="Обычный 7 3 4 2" xfId="1174"/>
    <cellStyle name="Обычный 7 3 4 2 2" xfId="5829"/>
    <cellStyle name="Обычный 7 3 4 3" xfId="2410"/>
    <cellStyle name="Обычный 7 3 5" xfId="1175"/>
    <cellStyle name="Обычный 7 3 5 2" xfId="1892"/>
    <cellStyle name="Обычный 7 3 5 2 2" xfId="6872"/>
    <cellStyle name="Обычный 7 3 5 3" xfId="2826"/>
    <cellStyle name="Обычный 7 3 6" xfId="1176"/>
    <cellStyle name="Обычный 7 3 6 2" xfId="6864"/>
    <cellStyle name="Обычный 7 3 7" xfId="2228"/>
    <cellStyle name="Обычный 7 4" xfId="156"/>
    <cellStyle name="Обычный 7 4 2" xfId="266"/>
    <cellStyle name="Обычный 7 4 2 2" xfId="1177"/>
    <cellStyle name="Обычный 7 4 2 2 2" xfId="1894"/>
    <cellStyle name="Обычный 7 4 2 2 2 2" xfId="6874"/>
    <cellStyle name="Обычный 7 4 2 2 3" xfId="2827"/>
    <cellStyle name="Обычный 7 4 2 3" xfId="1895"/>
    <cellStyle name="Обычный 7 4 2 3 2" xfId="2828"/>
    <cellStyle name="Обычный 7 4 2 4" xfId="1893"/>
    <cellStyle name="Обычный 7 4 3" xfId="1178"/>
    <cellStyle name="Обычный 7 4 3 2" xfId="1179"/>
    <cellStyle name="Обычный 7 4 3 2 2" xfId="6875"/>
    <cellStyle name="Обычный 7 4 3 3" xfId="2412"/>
    <cellStyle name="Обычный 7 4 4" xfId="1180"/>
    <cellStyle name="Обычный 7 4 4 2" xfId="6873"/>
    <cellStyle name="Обычный 7 4 5" xfId="2232"/>
    <cellStyle name="Обычный 7 5" xfId="471"/>
    <cellStyle name="Обычный 7 5 2" xfId="1896"/>
    <cellStyle name="Обычный 7 5 2 2" xfId="5830"/>
    <cellStyle name="Обычный 7 5 3" xfId="2628"/>
    <cellStyle name="Обычный 7 6" xfId="5831"/>
    <cellStyle name="Обычный 7 7" xfId="5832"/>
    <cellStyle name="Обычный 8" xfId="157"/>
    <cellStyle name="Обычный 8 2" xfId="158"/>
    <cellStyle name="Обычный 8 2 2" xfId="5833"/>
    <cellStyle name="Обычный 8 2 3" xfId="5834"/>
    <cellStyle name="Обычный 8 3" xfId="5835"/>
    <cellStyle name="Обычный 8 3 2" xfId="5836"/>
    <cellStyle name="Обычный 9" xfId="159"/>
    <cellStyle name="Обычный 9 2" xfId="160"/>
    <cellStyle name="Обычный 9 2 2" xfId="334"/>
    <cellStyle name="Обычный 9 2 2 2" xfId="609"/>
    <cellStyle name="Обычный 9 2 2 2 2" xfId="1181"/>
    <cellStyle name="Обычный 9 2 2 2 2 2" xfId="6878"/>
    <cellStyle name="Обычный 9 2 2 2 3" xfId="2544"/>
    <cellStyle name="Обычный 9 2 2 3" xfId="1182"/>
    <cellStyle name="Обычный 9 2 2 3 2" xfId="1897"/>
    <cellStyle name="Обычный 9 2 2 3 2 2" xfId="6879"/>
    <cellStyle name="Обычный 9 2 2 3 3" xfId="2829"/>
    <cellStyle name="Обычный 9 2 2 4" xfId="1183"/>
    <cellStyle name="Обычный 9 2 2 4 2" xfId="6877"/>
    <cellStyle name="Обычный 9 2 2 5" xfId="2234"/>
    <cellStyle name="Обычный 9 2 3" xfId="1184"/>
    <cellStyle name="Обычный 9 2 3 2" xfId="1185"/>
    <cellStyle name="Обычный 9 2 3 2 2" xfId="6880"/>
    <cellStyle name="Обычный 9 2 3 3" xfId="2413"/>
    <cellStyle name="Обычный 9 2 4" xfId="1186"/>
    <cellStyle name="Обычный 9 2 5" xfId="1187"/>
    <cellStyle name="Обычный 9 2 5 2" xfId="6876"/>
    <cellStyle name="Обычный 9 2 6" xfId="2233"/>
    <cellStyle name="Обычный 9 3" xfId="161"/>
    <cellStyle name="Обычный 9 3 2" xfId="335"/>
    <cellStyle name="Обычный 9 3 2 2" xfId="610"/>
    <cellStyle name="Обычный 9 3 2 2 2" xfId="1188"/>
    <cellStyle name="Обычный 9 3 2 2 2 2" xfId="6883"/>
    <cellStyle name="Обычный 9 3 2 2 3" xfId="2545"/>
    <cellStyle name="Обычный 9 3 2 3" xfId="1189"/>
    <cellStyle name="Обычный 9 3 2 3 2" xfId="1898"/>
    <cellStyle name="Обычный 9 3 2 3 2 2" xfId="6884"/>
    <cellStyle name="Обычный 9 3 2 3 3" xfId="2830"/>
    <cellStyle name="Обычный 9 3 2 4" xfId="1190"/>
    <cellStyle name="Обычный 9 3 2 4 2" xfId="6882"/>
    <cellStyle name="Обычный 9 3 2 5" xfId="2236"/>
    <cellStyle name="Обычный 9 3 3" xfId="476"/>
    <cellStyle name="Обычный 9 3 3 2" xfId="1191"/>
    <cellStyle name="Обычный 9 3 3 2 2" xfId="6885"/>
    <cellStyle name="Обычный 9 3 3 3" xfId="2414"/>
    <cellStyle name="Обычный 9 3 4" xfId="1192"/>
    <cellStyle name="Обычный 9 3 4 2" xfId="1899"/>
    <cellStyle name="Обычный 9 3 4 2 2" xfId="6886"/>
    <cellStyle name="Обычный 9 3 4 3" xfId="2831"/>
    <cellStyle name="Обычный 9 3 5" xfId="1193"/>
    <cellStyle name="Обычный 9 3 5 2" xfId="6881"/>
    <cellStyle name="Обычный 9 3 6" xfId="2235"/>
    <cellStyle name="Примечание 2" xfId="5837"/>
    <cellStyle name="Примечание 2 2" xfId="5838"/>
    <cellStyle name="Примечание 2 3" xfId="5839"/>
    <cellStyle name="Процентный" xfId="1594" builtinId="5"/>
    <cellStyle name="Процентный 10" xfId="163"/>
    <cellStyle name="Процентный 10 10" xfId="5840"/>
    <cellStyle name="Процентный 10 10 2" xfId="5841"/>
    <cellStyle name="Процентный 10 11" xfId="5842"/>
    <cellStyle name="Процентный 10 11 2" xfId="5843"/>
    <cellStyle name="Процентный 10 12" xfId="5844"/>
    <cellStyle name="Процентный 10 13" xfId="5845"/>
    <cellStyle name="Процентный 10 14" xfId="2237"/>
    <cellStyle name="Процентный 10 2" xfId="336"/>
    <cellStyle name="Процентный 10 2 2" xfId="611"/>
    <cellStyle name="Процентный 10 2 2 10" xfId="5846"/>
    <cellStyle name="Процентный 10 2 2 11" xfId="5847"/>
    <cellStyle name="Процентный 10 2 2 12" xfId="2546"/>
    <cellStyle name="Процентный 10 2 2 2" xfId="1194"/>
    <cellStyle name="Процентный 10 2 2 2 2" xfId="5849"/>
    <cellStyle name="Процентный 10 2 2 2 2 2" xfId="5850"/>
    <cellStyle name="Процентный 10 2 2 2 3" xfId="5851"/>
    <cellStyle name="Процентный 10 2 2 2 4" xfId="5848"/>
    <cellStyle name="Процентный 10 2 2 3" xfId="5852"/>
    <cellStyle name="Процентный 10 2 2 3 2" xfId="5853"/>
    <cellStyle name="Процентный 10 2 2 4" xfId="5854"/>
    <cellStyle name="Процентный 10 2 2 4 2" xfId="5855"/>
    <cellStyle name="Процентный 10 2 2 4 2 2" xfId="5856"/>
    <cellStyle name="Процентный 10 2 2 4 3" xfId="5857"/>
    <cellStyle name="Процентный 10 2 2 5" xfId="5858"/>
    <cellStyle name="Процентный 10 2 2 5 2" xfId="5859"/>
    <cellStyle name="Процентный 10 2 2 5 2 2" xfId="5860"/>
    <cellStyle name="Процентный 10 2 2 5 3" xfId="5861"/>
    <cellStyle name="Процентный 10 2 2 5 3 2" xfId="5862"/>
    <cellStyle name="Процентный 10 2 2 5 4" xfId="5863"/>
    <cellStyle name="Процентный 10 2 2 5 4 2" xfId="5864"/>
    <cellStyle name="Процентный 10 2 2 5 5" xfId="5865"/>
    <cellStyle name="Процентный 10 2 2 5 6" xfId="5866"/>
    <cellStyle name="Процентный 10 2 2 6" xfId="5867"/>
    <cellStyle name="Процентный 10 2 2 6 2" xfId="5868"/>
    <cellStyle name="Процентный 10 2 2 6 2 2" xfId="5869"/>
    <cellStyle name="Процентный 10 2 2 6 3" xfId="5870"/>
    <cellStyle name="Процентный 10 2 2 7" xfId="5871"/>
    <cellStyle name="Процентный 10 2 2 7 2" xfId="5872"/>
    <cellStyle name="Процентный 10 2 2 8" xfId="5873"/>
    <cellStyle name="Процентный 10 2 2 8 2" xfId="5874"/>
    <cellStyle name="Процентный 10 2 2 9" xfId="5875"/>
    <cellStyle name="Процентный 10 2 2 9 2" xfId="5876"/>
    <cellStyle name="Процентный 10 2 3" xfId="1195"/>
    <cellStyle name="Процентный 10 2 3 2" xfId="1900"/>
    <cellStyle name="Процентный 10 2 3 2 2" xfId="5877"/>
    <cellStyle name="Процентный 10 2 3 3" xfId="2832"/>
    <cellStyle name="Процентный 10 2 4" xfId="1196"/>
    <cellStyle name="Процентный 10 2 4 2" xfId="5879"/>
    <cellStyle name="Процентный 10 2 4 3" xfId="5878"/>
    <cellStyle name="Процентный 10 2 5" xfId="5880"/>
    <cellStyle name="Процентный 10 2 6" xfId="5881"/>
    <cellStyle name="Процентный 10 2 7" xfId="5882"/>
    <cellStyle name="Процентный 10 2 8" xfId="2238"/>
    <cellStyle name="Процентный 10 3" xfId="477"/>
    <cellStyle name="Процентный 10 3 2" xfId="1197"/>
    <cellStyle name="Процентный 10 3 2 2" xfId="5884"/>
    <cellStyle name="Процентный 10 3 2 2 2" xfId="5885"/>
    <cellStyle name="Процентный 10 3 2 3" xfId="5886"/>
    <cellStyle name="Процентный 10 3 2 3 2" xfId="5887"/>
    <cellStyle name="Процентный 10 3 2 4" xfId="5888"/>
    <cellStyle name="Процентный 10 3 2 5" xfId="5883"/>
    <cellStyle name="Процентный 10 3 3" xfId="5889"/>
    <cellStyle name="Процентный 10 3 3 2" xfId="5890"/>
    <cellStyle name="Процентный 10 3 3 2 2" xfId="5891"/>
    <cellStyle name="Процентный 10 3 3 3" xfId="5892"/>
    <cellStyle name="Процентный 10 3 3 3 2" xfId="5893"/>
    <cellStyle name="Процентный 10 3 3 4" xfId="5894"/>
    <cellStyle name="Процентный 10 3 4" xfId="5895"/>
    <cellStyle name="Процентный 10 3 4 2" xfId="5896"/>
    <cellStyle name="Процентный 10 3 5" xfId="5897"/>
    <cellStyle name="Процентный 10 3 6" xfId="2415"/>
    <cellStyle name="Процентный 10 4" xfId="1198"/>
    <cellStyle name="Процентный 10 4 2" xfId="1901"/>
    <cellStyle name="Процентный 10 4 2 2" xfId="5899"/>
    <cellStyle name="Процентный 10 4 2 2 2" xfId="5900"/>
    <cellStyle name="Процентный 10 4 2 3" xfId="5901"/>
    <cellStyle name="Процентный 10 4 2 4" xfId="5898"/>
    <cellStyle name="Процентный 10 4 3" xfId="5902"/>
    <cellStyle name="Процентный 10 4 3 2" xfId="5903"/>
    <cellStyle name="Процентный 10 4 4" xfId="5904"/>
    <cellStyle name="Процентный 10 4 4 2" xfId="5905"/>
    <cellStyle name="Процентный 10 4 5" xfId="5906"/>
    <cellStyle name="Процентный 10 4 5 2" xfId="5907"/>
    <cellStyle name="Процентный 10 4 6" xfId="5908"/>
    <cellStyle name="Процентный 10 4 6 2" xfId="5909"/>
    <cellStyle name="Процентный 10 4 7" xfId="5910"/>
    <cellStyle name="Процентный 10 4 8" xfId="2833"/>
    <cellStyle name="Процентный 10 5" xfId="1199"/>
    <cellStyle name="Процентный 10 5 2" xfId="5912"/>
    <cellStyle name="Процентный 10 5 2 2" xfId="5913"/>
    <cellStyle name="Процентный 10 5 3" xfId="5914"/>
    <cellStyle name="Процентный 10 5 3 2" xfId="5915"/>
    <cellStyle name="Процентный 10 5 4" xfId="5916"/>
    <cellStyle name="Процентный 10 5 4 2" xfId="5917"/>
    <cellStyle name="Процентный 10 5 5" xfId="5918"/>
    <cellStyle name="Процентный 10 5 5 2" xfId="5919"/>
    <cellStyle name="Процентный 10 5 6" xfId="5920"/>
    <cellStyle name="Процентный 10 5 6 2" xfId="5921"/>
    <cellStyle name="Процентный 10 5 7" xfId="5922"/>
    <cellStyle name="Процентный 10 5 7 2" xfId="5923"/>
    <cellStyle name="Процентный 10 5 8" xfId="5924"/>
    <cellStyle name="Процентный 10 5 9" xfId="5911"/>
    <cellStyle name="Процентный 10 6" xfId="5925"/>
    <cellStyle name="Процентный 10 6 2" xfId="5926"/>
    <cellStyle name="Процентный 10 7" xfId="5927"/>
    <cellStyle name="Процентный 10 7 2" xfId="5928"/>
    <cellStyle name="Процентный 10 7 2 2" xfId="5929"/>
    <cellStyle name="Процентный 10 7 2 2 2" xfId="5930"/>
    <cellStyle name="Процентный 10 7 2 3" xfId="5931"/>
    <cellStyle name="Процентный 10 7 2 4" xfId="5932"/>
    <cellStyle name="Процентный 10 7 3" xfId="5933"/>
    <cellStyle name="Процентный 10 7 3 2" xfId="5934"/>
    <cellStyle name="Процентный 10 7 4" xfId="5935"/>
    <cellStyle name="Процентный 10 8" xfId="5936"/>
    <cellStyle name="Процентный 10 8 2" xfId="5937"/>
    <cellStyle name="Процентный 10 8 2 2" xfId="5938"/>
    <cellStyle name="Процентный 10 8 3" xfId="5939"/>
    <cellStyle name="Процентный 10 8 3 2" xfId="5940"/>
    <cellStyle name="Процентный 10 8 3 2 2" xfId="5941"/>
    <cellStyle name="Процентный 10 8 3 2 2 2" xfId="5942"/>
    <cellStyle name="Процентный 10 8 3 2 2 3" xfId="5943"/>
    <cellStyle name="Процентный 10 8 3 2 3" xfId="5944"/>
    <cellStyle name="Процентный 10 8 3 2 4" xfId="5945"/>
    <cellStyle name="Процентный 10 8 3 3" xfId="5946"/>
    <cellStyle name="Процентный 10 8 4" xfId="5947"/>
    <cellStyle name="Процентный 10 8 4 2" xfId="5948"/>
    <cellStyle name="Процентный 10 8 5" xfId="5949"/>
    <cellStyle name="Процентный 10 8 5 2" xfId="5950"/>
    <cellStyle name="Процентный 10 8 6" xfId="5951"/>
    <cellStyle name="Процентный 10 9" xfId="5952"/>
    <cellStyle name="Процентный 10 9 2" xfId="5953"/>
    <cellStyle name="Процентный 10 9 2 2" xfId="5954"/>
    <cellStyle name="Процентный 10 9 2 2 2" xfId="5955"/>
    <cellStyle name="Процентный 10 9 2 2 3" xfId="5956"/>
    <cellStyle name="Процентный 10 9 2 3" xfId="5957"/>
    <cellStyle name="Процентный 10 9 3" xfId="5958"/>
    <cellStyle name="Процентный 10 9 3 2" xfId="5959"/>
    <cellStyle name="Процентный 10 9 3 3" xfId="5960"/>
    <cellStyle name="Процентный 10 9 4" xfId="5961"/>
    <cellStyle name="Процентный 11" xfId="164"/>
    <cellStyle name="Процентный 11 2" xfId="5962"/>
    <cellStyle name="Процентный 11 2 2" xfId="5963"/>
    <cellStyle name="Процентный 11 3" xfId="5964"/>
    <cellStyle name="Процентный 11 3 2" xfId="5965"/>
    <cellStyle name="Процентный 11 4" xfId="5966"/>
    <cellStyle name="Процентный 12" xfId="165"/>
    <cellStyle name="Процентный 12 2" xfId="478"/>
    <cellStyle name="Процентный 12 2 2" xfId="1602"/>
    <cellStyle name="Процентный 12 2 3" xfId="1902"/>
    <cellStyle name="Процентный 12 2 3 2" xfId="6887"/>
    <cellStyle name="Процентный 12 2 4" xfId="2629"/>
    <cellStyle name="Процентный 12 3" xfId="1200"/>
    <cellStyle name="Процентный 12 3 2" xfId="1903"/>
    <cellStyle name="Процентный 12 3 2 2" xfId="5967"/>
    <cellStyle name="Процентный 12 3 3" xfId="2613"/>
    <cellStyle name="Процентный 12 4" xfId="1598"/>
    <cellStyle name="Процентный 12 4 2" xfId="5968"/>
    <cellStyle name="Процентный 13" xfId="267"/>
    <cellStyle name="Процентный 13 2" xfId="337"/>
    <cellStyle name="Процентный 13 2 2" xfId="338"/>
    <cellStyle name="Процентный 13 2 2 10" xfId="1640"/>
    <cellStyle name="Процентный 13 2 2 10 2" xfId="1687"/>
    <cellStyle name="Процентный 13 2 2 11" xfId="1659"/>
    <cellStyle name="Процентный 13 2 2 12" xfId="1661"/>
    <cellStyle name="Процентный 13 2 2 13" xfId="1666"/>
    <cellStyle name="Процентный 13 2 2 2" xfId="339"/>
    <cellStyle name="Процентный 13 2 2 2 2" xfId="380"/>
    <cellStyle name="Процентный 13 2 2 2 2 2" xfId="655"/>
    <cellStyle name="Процентный 13 2 2 2 2 2 2" xfId="1201"/>
    <cellStyle name="Процентный 13 2 2 2 2 2 2 2" xfId="6891"/>
    <cellStyle name="Процентный 13 2 2 2 2 2 3" xfId="2549"/>
    <cellStyle name="Процентный 13 2 2 2 2 3" xfId="1202"/>
    <cellStyle name="Процентный 13 2 2 2 2 3 2" xfId="1904"/>
    <cellStyle name="Процентный 13 2 2 2 2 3 2 2" xfId="6892"/>
    <cellStyle name="Процентный 13 2 2 2 2 3 3" xfId="2834"/>
    <cellStyle name="Процентный 13 2 2 2 2 4" xfId="1203"/>
    <cellStyle name="Процентный 13 2 2 2 2 4 2" xfId="6890"/>
    <cellStyle name="Процентный 13 2 2 2 2 5" xfId="2242"/>
    <cellStyle name="Процентный 13 2 2 2 3" xfId="614"/>
    <cellStyle name="Процентный 13 2 2 2 3 2" xfId="1204"/>
    <cellStyle name="Процентный 13 2 2 2 3 2 2" xfId="1905"/>
    <cellStyle name="Процентный 13 2 2 2 3 2 2 2" xfId="6894"/>
    <cellStyle name="Процентный 13 2 2 2 3 2 3" xfId="2835"/>
    <cellStyle name="Процентный 13 2 2 2 3 3" xfId="1205"/>
    <cellStyle name="Процентный 13 2 2 2 3 3 2" xfId="6893"/>
    <cellStyle name="Процентный 13 2 2 2 3 4" xfId="2243"/>
    <cellStyle name="Процентный 13 2 2 2 4" xfId="1206"/>
    <cellStyle name="Процентный 13 2 2 2 4 2" xfId="1207"/>
    <cellStyle name="Процентный 13 2 2 2 4 2 2" xfId="6895"/>
    <cellStyle name="Процентный 13 2 2 2 4 3" xfId="2548"/>
    <cellStyle name="Процентный 13 2 2 2 5" xfId="1208"/>
    <cellStyle name="Процентный 13 2 2 2 5 2" xfId="1906"/>
    <cellStyle name="Процентный 13 2 2 2 5 2 2" xfId="6896"/>
    <cellStyle name="Процентный 13 2 2 2 5 3" xfId="2836"/>
    <cellStyle name="Процентный 13 2 2 2 6" xfId="1209"/>
    <cellStyle name="Процентный 13 2 2 2 6 2" xfId="6889"/>
    <cellStyle name="Процентный 13 2 2 2 7" xfId="2241"/>
    <cellStyle name="Процентный 13 2 2 3" xfId="381"/>
    <cellStyle name="Процентный 13 2 2 3 2" xfId="382"/>
    <cellStyle name="Процентный 13 2 2 3 2 2" xfId="657"/>
    <cellStyle name="Процентный 13 2 2 3 2 2 2" xfId="1210"/>
    <cellStyle name="Процентный 13 2 2 3 2 2 2 2" xfId="6899"/>
    <cellStyle name="Процентный 13 2 2 3 2 2 3" xfId="2551"/>
    <cellStyle name="Процентный 13 2 2 3 2 3" xfId="1211"/>
    <cellStyle name="Процентный 13 2 2 3 2 3 2" xfId="1907"/>
    <cellStyle name="Процентный 13 2 2 3 2 3 2 2" xfId="6900"/>
    <cellStyle name="Процентный 13 2 2 3 2 3 3" xfId="2837"/>
    <cellStyle name="Процентный 13 2 2 3 2 4" xfId="1212"/>
    <cellStyle name="Процентный 13 2 2 3 2 4 2" xfId="6898"/>
    <cellStyle name="Процентный 13 2 2 3 2 5" xfId="2245"/>
    <cellStyle name="Процентный 13 2 2 3 3" xfId="656"/>
    <cellStyle name="Процентный 13 2 2 3 3 2" xfId="1213"/>
    <cellStyle name="Процентный 13 2 2 3 3 2 2" xfId="6901"/>
    <cellStyle name="Процентный 13 2 2 3 3 3" xfId="2550"/>
    <cellStyle name="Процентный 13 2 2 3 4" xfId="1214"/>
    <cellStyle name="Процентный 13 2 2 3 4 2" xfId="1908"/>
    <cellStyle name="Процентный 13 2 2 3 4 2 2" xfId="6902"/>
    <cellStyle name="Процентный 13 2 2 3 4 3" xfId="2838"/>
    <cellStyle name="Процентный 13 2 2 3 5" xfId="1215"/>
    <cellStyle name="Процентный 13 2 2 3 5 2" xfId="6897"/>
    <cellStyle name="Процентный 13 2 2 3 6" xfId="2244"/>
    <cellStyle name="Процентный 13 2 2 4" xfId="613"/>
    <cellStyle name="Процентный 13 2 2 4 2" xfId="1216"/>
    <cellStyle name="Процентный 13 2 2 4 2 2" xfId="1217"/>
    <cellStyle name="Процентный 13 2 2 4 2 2 2" xfId="1910"/>
    <cellStyle name="Процентный 13 2 2 4 2 2 2 2" xfId="6905"/>
    <cellStyle name="Процентный 13 2 2 4 2 2 3" xfId="2840"/>
    <cellStyle name="Процентный 13 2 2 4 2 3" xfId="1909"/>
    <cellStyle name="Процентный 13 2 2 4 2 3 2" xfId="6904"/>
    <cellStyle name="Процентный 13 2 2 4 2 4" xfId="2839"/>
    <cellStyle name="Процентный 13 2 2 4 3" xfId="1218"/>
    <cellStyle name="Процентный 13 2 2 4 3 2" xfId="1911"/>
    <cellStyle name="Процентный 13 2 2 4 3 2 2" xfId="6906"/>
    <cellStyle name="Процентный 13 2 2 4 3 3" xfId="2841"/>
    <cellStyle name="Процентный 13 2 2 4 4" xfId="1219"/>
    <cellStyle name="Процентный 13 2 2 4 4 2" xfId="6903"/>
    <cellStyle name="Процентный 13 2 2 4 5" xfId="1641"/>
    <cellStyle name="Процентный 13 2 2 4 6" xfId="1662"/>
    <cellStyle name="Процентный 13 2 2 4 7" xfId="1660"/>
    <cellStyle name="Процентный 13 2 2 5" xfId="1220"/>
    <cellStyle name="Процентный 13 2 2 5 2" xfId="1221"/>
    <cellStyle name="Процентный 13 2 2 5 2 2" xfId="1912"/>
    <cellStyle name="Процентный 13 2 2 5 2 2 2" xfId="6908"/>
    <cellStyle name="Процентный 13 2 2 5 2 3" xfId="2842"/>
    <cellStyle name="Процентный 13 2 2 5 3" xfId="1222"/>
    <cellStyle name="Процентный 13 2 2 5 3 2" xfId="6907"/>
    <cellStyle name="Процентный 13 2 2 5 4" xfId="2547"/>
    <cellStyle name="Процентный 13 2 2 6" xfId="1223"/>
    <cellStyle name="Процентный 13 2 2 6 2" xfId="1913"/>
    <cellStyle name="Процентный 13 2 2 6 2 2" xfId="6909"/>
    <cellStyle name="Процентный 13 2 2 6 3" xfId="2843"/>
    <cellStyle name="Процентный 13 2 2 7" xfId="1224"/>
    <cellStyle name="Процентный 13 2 2 7 2" xfId="6888"/>
    <cellStyle name="Процентный 13 2 2 8" xfId="1642"/>
    <cellStyle name="Процентный 13 2 2 9" xfId="1643"/>
    <cellStyle name="Процентный 13 2 3" xfId="375"/>
    <cellStyle name="Процентный 13 2 3 2" xfId="650"/>
    <cellStyle name="Процентный 13 2 3 2 2" xfId="2652"/>
    <cellStyle name="Процентный 13 2 3 3" xfId="1914"/>
    <cellStyle name="Процентный 13 2 3 3 2" xfId="6910"/>
    <cellStyle name="Процентный 13 2 3 4" xfId="2455"/>
    <cellStyle name="Процентный 13 2 4" xfId="612"/>
    <cellStyle name="Процентный 13 2 4 2" xfId="1915"/>
    <cellStyle name="Процентный 13 2 4 2 2" xfId="5969"/>
    <cellStyle name="Процентный 13 2 4 3" xfId="2649"/>
    <cellStyle name="Процентный 13 2 5" xfId="1225"/>
    <cellStyle name="Процентный 13 2 5 2" xfId="5971"/>
    <cellStyle name="Процентный 13 2 5 3" xfId="5970"/>
    <cellStyle name="Процентный 13 2 6" xfId="5972"/>
    <cellStyle name="Процентный 13 2 6 2" xfId="5973"/>
    <cellStyle name="Процентный 13 2 7" xfId="5974"/>
    <cellStyle name="Процентный 13 2 8" xfId="2240"/>
    <cellStyle name="Процентный 13 3" xfId="374"/>
    <cellStyle name="Процентный 13 3 2" xfId="649"/>
    <cellStyle name="Процентный 13 3 2 2" xfId="2651"/>
    <cellStyle name="Процентный 13 3 3" xfId="1916"/>
    <cellStyle name="Процентный 13 3 3 2" xfId="6911"/>
    <cellStyle name="Процентный 13 3 4" xfId="2444"/>
    <cellStyle name="Процентный 13 4" xfId="545"/>
    <cellStyle name="Процентный 13 4 2" xfId="1917"/>
    <cellStyle name="Процентный 13 4 2 2" xfId="5975"/>
    <cellStyle name="Процентный 13 4 3" xfId="2648"/>
    <cellStyle name="Процентный 13 5" xfId="1226"/>
    <cellStyle name="Процентный 13 5 2" xfId="5976"/>
    <cellStyle name="Процентный 13 6" xfId="5977"/>
    <cellStyle name="Процентный 13 7" xfId="5978"/>
    <cellStyle name="Процентный 13 8" xfId="2239"/>
    <cellStyle name="Процентный 14" xfId="1227"/>
    <cellStyle name="Процентный 14 2" xfId="1607"/>
    <cellStyle name="Процентный 14 2 10" xfId="5979"/>
    <cellStyle name="Процентный 14 2 11" xfId="5980"/>
    <cellStyle name="Процентный 14 2 11 2" xfId="5981"/>
    <cellStyle name="Процентный 14 2 12" xfId="5982"/>
    <cellStyle name="Процентный 14 2 13" xfId="2844"/>
    <cellStyle name="Процентный 14 2 14" xfId="1919"/>
    <cellStyle name="Процентный 14 2 2" xfId="5983"/>
    <cellStyle name="Процентный 14 2 2 2" xfId="5984"/>
    <cellStyle name="Процентный 14 2 3" xfId="5985"/>
    <cellStyle name="Процентный 14 2 3 2" xfId="5986"/>
    <cellStyle name="Процентный 14 2 3 3" xfId="5987"/>
    <cellStyle name="Процентный 14 2 3 4" xfId="5988"/>
    <cellStyle name="Процентный 14 2 3 5" xfId="5989"/>
    <cellStyle name="Процентный 14 2 3 6" xfId="5990"/>
    <cellStyle name="Процентный 14 2 3 7" xfId="5991"/>
    <cellStyle name="Процентный 14 2 3 8" xfId="5992"/>
    <cellStyle name="Процентный 14 2 4" xfId="5993"/>
    <cellStyle name="Процентный 14 2 5" xfId="5994"/>
    <cellStyle name="Процентный 14 2 5 2" xfId="5995"/>
    <cellStyle name="Процентный 14 2 5 3" xfId="5996"/>
    <cellStyle name="Процентный 14 2 6" xfId="5997"/>
    <cellStyle name="Процентный 14 2 7" xfId="5998"/>
    <cellStyle name="Процентный 14 2 8" xfId="5999"/>
    <cellStyle name="Процентный 14 2 9" xfId="6000"/>
    <cellStyle name="Процентный 14 2 9 2" xfId="6001"/>
    <cellStyle name="Процентный 14 3" xfId="1918"/>
    <cellStyle name="Процентный 14 3 2" xfId="6003"/>
    <cellStyle name="Процентный 14 3 3" xfId="6912"/>
    <cellStyle name="Процентный 14 3 4" xfId="6002"/>
    <cellStyle name="Процентный 14 4" xfId="6004"/>
    <cellStyle name="Процентный 15" xfId="162"/>
    <cellStyle name="Процентный 15 2" xfId="1663"/>
    <cellStyle name="Процентный 15 2 2" xfId="6005"/>
    <cellStyle name="Процентный 15 3" xfId="6006"/>
    <cellStyle name="Процентный 15 4" xfId="1920"/>
    <cellStyle name="Процентный 16" xfId="1676"/>
    <cellStyle name="Процентный 16 2" xfId="6008"/>
    <cellStyle name="Процентный 16 2 2" xfId="6009"/>
    <cellStyle name="Процентный 16 3" xfId="6010"/>
    <cellStyle name="Процентный 16 4" xfId="6007"/>
    <cellStyle name="Процентный 16 5" xfId="1696"/>
    <cellStyle name="Процентный 17" xfId="1698"/>
    <cellStyle name="Процентный 17 2" xfId="6012"/>
    <cellStyle name="Процентный 17 2 2" xfId="6013"/>
    <cellStyle name="Процентный 17 3" xfId="6014"/>
    <cellStyle name="Процентный 17 4" xfId="6011"/>
    <cellStyle name="Процентный 17 5" xfId="2060"/>
    <cellStyle name="Процентный 18" xfId="2062"/>
    <cellStyle name="Процентный 18 2" xfId="6016"/>
    <cellStyle name="Процентный 18 2 2" xfId="6017"/>
    <cellStyle name="Процентный 18 2 2 2" xfId="6018"/>
    <cellStyle name="Процентный 18 2 2 3" xfId="6019"/>
    <cellStyle name="Процентный 18 2 3" xfId="6020"/>
    <cellStyle name="Процентный 18 3" xfId="6021"/>
    <cellStyle name="Процентный 18 3 2" xfId="6022"/>
    <cellStyle name="Процентный 18 4" xfId="6023"/>
    <cellStyle name="Процентный 18 4 2" xfId="6024"/>
    <cellStyle name="Процентный 18 5" xfId="6025"/>
    <cellStyle name="Процентный 18 6" xfId="6015"/>
    <cellStyle name="Процентный 19" xfId="6026"/>
    <cellStyle name="Процентный 19 2" xfId="6027"/>
    <cellStyle name="Процентный 19 2 2" xfId="6028"/>
    <cellStyle name="Процентный 19 3" xfId="6029"/>
    <cellStyle name="Процентный 2" xfId="166"/>
    <cellStyle name="Процентный 2 2" xfId="167"/>
    <cellStyle name="Процентный 2 2 2" xfId="168"/>
    <cellStyle name="Процентный 2 2 2 2" xfId="340"/>
    <cellStyle name="Процентный 2 2 2 2 2" xfId="615"/>
    <cellStyle name="Процентный 2 2 2 2 2 2" xfId="1228"/>
    <cellStyle name="Процентный 2 2 2 2 2 2 2" xfId="6030"/>
    <cellStyle name="Процентный 2 2 2 2 2 3" xfId="2552"/>
    <cellStyle name="Процентный 2 2 2 2 3" xfId="1229"/>
    <cellStyle name="Процентный 2 2 2 2 3 2" xfId="1921"/>
    <cellStyle name="Процентный 2 2 2 2 3 2 2" xfId="6031"/>
    <cellStyle name="Процентный 2 2 2 2 3 3" xfId="2845"/>
    <cellStyle name="Процентный 2 2 2 2 4" xfId="1230"/>
    <cellStyle name="Процентный 2 2 2 2 4 2" xfId="6032"/>
    <cellStyle name="Процентный 2 2 2 2 5" xfId="6033"/>
    <cellStyle name="Процентный 2 2 2 2 6" xfId="2247"/>
    <cellStyle name="Процентный 2 2 2 3" xfId="479"/>
    <cellStyle name="Процентный 2 2 2 3 2" xfId="1231"/>
    <cellStyle name="Процентный 2 2 2 3 2 2" xfId="6914"/>
    <cellStyle name="Процентный 2 2 2 3 3" xfId="2416"/>
    <cellStyle name="Процентный 2 2 2 4" xfId="1232"/>
    <cellStyle name="Процентный 2 2 2 4 2" xfId="1922"/>
    <cellStyle name="Процентный 2 2 2 4 2 2" xfId="6915"/>
    <cellStyle name="Процентный 2 2 2 4 3" xfId="2846"/>
    <cellStyle name="Процентный 2 2 2 5" xfId="1233"/>
    <cellStyle name="Процентный 2 2 2 5 2" xfId="6913"/>
    <cellStyle name="Процентный 2 2 2 6" xfId="2246"/>
    <cellStyle name="Процентный 2 2 3" xfId="169"/>
    <cellStyle name="Процентный 2 2 3 2" xfId="341"/>
    <cellStyle name="Процентный 2 2 3 2 2" xfId="616"/>
    <cellStyle name="Процентный 2 2 3 2 2 2" xfId="1234"/>
    <cellStyle name="Процентный 2 2 3 2 2 2 2" xfId="6034"/>
    <cellStyle name="Процентный 2 2 3 2 2 3" xfId="2553"/>
    <cellStyle name="Процентный 2 2 3 2 3" xfId="1235"/>
    <cellStyle name="Процентный 2 2 3 2 3 2" xfId="1923"/>
    <cellStyle name="Процентный 2 2 3 2 3 2 2" xfId="6917"/>
    <cellStyle name="Процентный 2 2 3 2 3 3" xfId="2847"/>
    <cellStyle name="Процентный 2 2 3 2 4" xfId="1236"/>
    <cellStyle name="Процентный 2 2 3 2 4 2" xfId="6916"/>
    <cellStyle name="Процентный 2 2 3 2 5" xfId="2249"/>
    <cellStyle name="Процентный 2 2 3 3" xfId="480"/>
    <cellStyle name="Процентный 2 2 3 3 2" xfId="1237"/>
    <cellStyle name="Процентный 2 2 3 3 2 2" xfId="6035"/>
    <cellStyle name="Процентный 2 2 3 3 3" xfId="2417"/>
    <cellStyle name="Процентный 2 2 3 4" xfId="1238"/>
    <cellStyle name="Процентный 2 2 3 4 2" xfId="1924"/>
    <cellStyle name="Процентный 2 2 3 4 2 2" xfId="6036"/>
    <cellStyle name="Процентный 2 2 3 4 3" xfId="2848"/>
    <cellStyle name="Процентный 2 2 3 5" xfId="1239"/>
    <cellStyle name="Процентный 2 2 3 5 2" xfId="6037"/>
    <cellStyle name="Процентный 2 2 3 6" xfId="2248"/>
    <cellStyle name="Процентный 2 3" xfId="170"/>
    <cellStyle name="Процентный 2 3 10" xfId="6038"/>
    <cellStyle name="Процентный 2 3 10 2" xfId="6039"/>
    <cellStyle name="Процентный 2 3 11" xfId="6040"/>
    <cellStyle name="Процентный 2 3 11 2" xfId="6041"/>
    <cellStyle name="Процентный 2 3 11 2 2" xfId="6042"/>
    <cellStyle name="Процентный 2 3 11 3" xfId="6043"/>
    <cellStyle name="Процентный 2 3 12" xfId="6044"/>
    <cellStyle name="Процентный 2 3 12 2" xfId="6045"/>
    <cellStyle name="Процентный 2 3 12 2 2" xfId="6046"/>
    <cellStyle name="Процентный 2 3 12 3" xfId="6047"/>
    <cellStyle name="Процентный 2 3 13" xfId="6048"/>
    <cellStyle name="Процентный 2 3 13 2" xfId="6049"/>
    <cellStyle name="Процентный 2 3 14" xfId="6050"/>
    <cellStyle name="Процентный 2 3 14 2" xfId="6051"/>
    <cellStyle name="Процентный 2 3 15" xfId="6052"/>
    <cellStyle name="Процентный 2 3 15 2" xfId="6053"/>
    <cellStyle name="Процентный 2 3 16" xfId="6054"/>
    <cellStyle name="Процентный 2 3 16 2" xfId="6055"/>
    <cellStyle name="Процентный 2 3 17" xfId="6056"/>
    <cellStyle name="Процентный 2 3 18" xfId="2250"/>
    <cellStyle name="Процентный 2 3 2" xfId="171"/>
    <cellStyle name="Процентный 2 3 2 2" xfId="342"/>
    <cellStyle name="Процентный 2 3 2 2 2" xfId="617"/>
    <cellStyle name="Процентный 2 3 2 2 2 2" xfId="1240"/>
    <cellStyle name="Процентный 2 3 2 2 2 2 2" xfId="6058"/>
    <cellStyle name="Процентный 2 3 2 2 2 2 3" xfId="6057"/>
    <cellStyle name="Процентный 2 3 2 2 2 3" xfId="6059"/>
    <cellStyle name="Процентный 2 3 2 2 2 4" xfId="2554"/>
    <cellStyle name="Процентный 2 3 2 2 3" xfId="1241"/>
    <cellStyle name="Процентный 2 3 2 2 3 2" xfId="1925"/>
    <cellStyle name="Процентный 2 3 2 2 3 2 2" xfId="6060"/>
    <cellStyle name="Процентный 2 3 2 2 3 3" xfId="2849"/>
    <cellStyle name="Процентный 2 3 2 2 4" xfId="1242"/>
    <cellStyle name="Процентный 2 3 2 2 4 2" xfId="6062"/>
    <cellStyle name="Процентный 2 3 2 2 4 2 2" xfId="6063"/>
    <cellStyle name="Процентный 2 3 2 2 4 3" xfId="6064"/>
    <cellStyle name="Процентный 2 3 2 2 4 4" xfId="6061"/>
    <cellStyle name="Процентный 2 3 2 2 5" xfId="6065"/>
    <cellStyle name="Процентный 2 3 2 2 5 2" xfId="6066"/>
    <cellStyle name="Процентный 2 3 2 2 5 3" xfId="6067"/>
    <cellStyle name="Процентный 2 3 2 2 6" xfId="6068"/>
    <cellStyle name="Процентный 2 3 2 2 7" xfId="2252"/>
    <cellStyle name="Процентный 2 3 2 3" xfId="482"/>
    <cellStyle name="Процентный 2 3 2 3 2" xfId="1243"/>
    <cellStyle name="Процентный 2 3 2 3 2 2" xfId="6070"/>
    <cellStyle name="Процентный 2 3 2 3 2 2 2" xfId="6071"/>
    <cellStyle name="Процентный 2 3 2 3 2 2 2 2" xfId="6072"/>
    <cellStyle name="Процентный 2 3 2 3 2 2 3" xfId="6073"/>
    <cellStyle name="Процентный 2 3 2 3 2 3" xfId="6074"/>
    <cellStyle name="Процентный 2 3 2 3 2 4" xfId="6069"/>
    <cellStyle name="Процентный 2 3 2 3 3" xfId="6075"/>
    <cellStyle name="Процентный 2 3 2 3 4" xfId="2419"/>
    <cellStyle name="Процентный 2 3 2 4" xfId="1244"/>
    <cellStyle name="Процентный 2 3 2 4 2" xfId="1926"/>
    <cellStyle name="Процентный 2 3 2 4 2 2" xfId="6919"/>
    <cellStyle name="Процентный 2 3 2 4 3" xfId="2850"/>
    <cellStyle name="Процентный 2 3 2 5" xfId="1245"/>
    <cellStyle name="Процентный 2 3 2 5 2" xfId="6918"/>
    <cellStyle name="Процентный 2 3 2 6" xfId="2251"/>
    <cellStyle name="Процентный 2 3 3" xfId="343"/>
    <cellStyle name="Процентный 2 3 3 2" xfId="618"/>
    <cellStyle name="Процентный 2 3 3 2 2" xfId="1246"/>
    <cellStyle name="Процентный 2 3 3 2 2 2" xfId="6076"/>
    <cellStyle name="Процентный 2 3 3 2 3" xfId="2555"/>
    <cellStyle name="Процентный 2 3 3 3" xfId="1247"/>
    <cellStyle name="Процентный 2 3 3 3 2" xfId="1927"/>
    <cellStyle name="Процентный 2 3 3 3 2 2" xfId="6077"/>
    <cellStyle name="Процентный 2 3 3 3 3" xfId="2851"/>
    <cellStyle name="Процентный 2 3 3 4" xfId="1248"/>
    <cellStyle name="Процентный 2 3 3 4 2" xfId="6079"/>
    <cellStyle name="Процентный 2 3 3 4 3" xfId="6078"/>
    <cellStyle name="Процентный 2 3 3 5" xfId="6080"/>
    <cellStyle name="Процентный 2 3 3 5 2" xfId="6081"/>
    <cellStyle name="Процентный 2 3 3 6" xfId="6082"/>
    <cellStyle name="Процентный 2 3 3 7" xfId="2253"/>
    <cellStyle name="Процентный 2 3 4" xfId="481"/>
    <cellStyle name="Процентный 2 3 4 2" xfId="1249"/>
    <cellStyle name="Процентный 2 3 4 2 2" xfId="6084"/>
    <cellStyle name="Процентный 2 3 4 2 2 2" xfId="6085"/>
    <cellStyle name="Процентный 2 3 4 2 2 2 2" xfId="6086"/>
    <cellStyle name="Процентный 2 3 4 2 2 2 2 2" xfId="6087"/>
    <cellStyle name="Процентный 2 3 4 2 2 2 3" xfId="6088"/>
    <cellStyle name="Процентный 2 3 4 2 2 2 4" xfId="6089"/>
    <cellStyle name="Процентный 2 3 4 2 2 2 5" xfId="6090"/>
    <cellStyle name="Процентный 2 3 4 2 2 2 6" xfId="6091"/>
    <cellStyle name="Процентный 2 3 4 2 2 2 7" xfId="6092"/>
    <cellStyle name="Процентный 2 3 4 2 2 2 8" xfId="6093"/>
    <cellStyle name="Процентный 2 3 4 2 2 2 8 2" xfId="6094"/>
    <cellStyle name="Процентный 2 3 4 2 2 2 9" xfId="6095"/>
    <cellStyle name="Процентный 2 3 4 2 2 3" xfId="6096"/>
    <cellStyle name="Процентный 2 3 4 2 2 3 2" xfId="6097"/>
    <cellStyle name="Процентный 2 3 4 2 2 3 3" xfId="6098"/>
    <cellStyle name="Процентный 2 3 4 2 2 3 4" xfId="6099"/>
    <cellStyle name="Процентный 2 3 4 2 2 3 5" xfId="6100"/>
    <cellStyle name="Процентный 2 3 4 2 2 3 6" xfId="6101"/>
    <cellStyle name="Процентный 2 3 4 2 2 3 7" xfId="6102"/>
    <cellStyle name="Процентный 2 3 4 2 2 4" xfId="6103"/>
    <cellStyle name="Процентный 2 3 4 2 2 5" xfId="6104"/>
    <cellStyle name="Процентный 2 3 4 2 2 6" xfId="6105"/>
    <cellStyle name="Процентный 2 3 4 2 3" xfId="6106"/>
    <cellStyle name="Процентный 2 3 4 2 4" xfId="6083"/>
    <cellStyle name="Процентный 2 3 4 3" xfId="6107"/>
    <cellStyle name="Процентный 2 3 4 3 2" xfId="6108"/>
    <cellStyle name="Процентный 2 3 4 4" xfId="6109"/>
    <cellStyle name="Процентный 2 3 4 4 2" xfId="6110"/>
    <cellStyle name="Процентный 2 3 4 4 3" xfId="6111"/>
    <cellStyle name="Процентный 2 3 4 5" xfId="6112"/>
    <cellStyle name="Процентный 2 3 4 5 2" xfId="6113"/>
    <cellStyle name="Процентный 2 3 4 6" xfId="6114"/>
    <cellStyle name="Процентный 2 3 4 7" xfId="2418"/>
    <cellStyle name="Процентный 2 3 5" xfId="1250"/>
    <cellStyle name="Процентный 2 3 5 2" xfId="1928"/>
    <cellStyle name="Процентный 2 3 5 2 2" xfId="6116"/>
    <cellStyle name="Процентный 2 3 5 2 3" xfId="6115"/>
    <cellStyle name="Процентный 2 3 5 3" xfId="6117"/>
    <cellStyle name="Процентный 2 3 5 3 2" xfId="6118"/>
    <cellStyle name="Процентный 2 3 5 3 2 2" xfId="6119"/>
    <cellStyle name="Процентный 2 3 5 3 2 2 2" xfId="6120"/>
    <cellStyle name="Процентный 2 3 5 3 2 3" xfId="6121"/>
    <cellStyle name="Процентный 2 3 5 3 2 4" xfId="6122"/>
    <cellStyle name="Процентный 2 3 5 3 2 5" xfId="6123"/>
    <cellStyle name="Процентный 2 3 5 3 2 6" xfId="6124"/>
    <cellStyle name="Процентный 2 3 5 3 2 7" xfId="6125"/>
    <cellStyle name="Процентный 2 3 5 3 2 8" xfId="6126"/>
    <cellStyle name="Процентный 2 3 5 3 2 8 2" xfId="6127"/>
    <cellStyle name="Процентный 2 3 5 3 2 9" xfId="6128"/>
    <cellStyle name="Процентный 2 3 5 3 3" xfId="6129"/>
    <cellStyle name="Процентный 2 3 5 3 3 2" xfId="6130"/>
    <cellStyle name="Процентный 2 3 5 3 3 3" xfId="6131"/>
    <cellStyle name="Процентный 2 3 5 3 3 4" xfId="6132"/>
    <cellStyle name="Процентный 2 3 5 3 3 5" xfId="6133"/>
    <cellStyle name="Процентный 2 3 5 3 3 6" xfId="6134"/>
    <cellStyle name="Процентный 2 3 5 3 3 7" xfId="6135"/>
    <cellStyle name="Процентный 2 3 5 3 4" xfId="6136"/>
    <cellStyle name="Процентный 2 3 5 4" xfId="6137"/>
    <cellStyle name="Процентный 2 3 5 5" xfId="2852"/>
    <cellStyle name="Процентный 2 3 6" xfId="1251"/>
    <cellStyle name="Процентный 2 3 6 2" xfId="6139"/>
    <cellStyle name="Процентный 2 3 6 2 2" xfId="6140"/>
    <cellStyle name="Процентный 2 3 6 2 3" xfId="6141"/>
    <cellStyle name="Процентный 2 3 6 3" xfId="6142"/>
    <cellStyle name="Процентный 2 3 6 3 2" xfId="6143"/>
    <cellStyle name="Процентный 2 3 6 3 3" xfId="6144"/>
    <cellStyle name="Процентный 2 3 6 4" xfId="6145"/>
    <cellStyle name="Процентный 2 3 6 5" xfId="6138"/>
    <cellStyle name="Процентный 2 3 7" xfId="6146"/>
    <cellStyle name="Процентный 2 3 7 2" xfId="6147"/>
    <cellStyle name="Процентный 2 3 8" xfId="6148"/>
    <cellStyle name="Процентный 2 3 8 2" xfId="6149"/>
    <cellStyle name="Процентный 2 3 9" xfId="6150"/>
    <cellStyle name="Процентный 2 3 9 2" xfId="6151"/>
    <cellStyle name="Процентный 2 3 9 2 2" xfId="6152"/>
    <cellStyle name="Процентный 2 3 9 3" xfId="6153"/>
    <cellStyle name="Процентный 2 3 9 4" xfId="6154"/>
    <cellStyle name="Процентный 2 3 9 5" xfId="6155"/>
    <cellStyle name="Процентный 2 4" xfId="172"/>
    <cellStyle name="Процентный 2 4 2" xfId="1930"/>
    <cellStyle name="Процентный 2 4 2 2" xfId="6156"/>
    <cellStyle name="Процентный 2 4 2 2 2" xfId="6157"/>
    <cellStyle name="Процентный 2 4 2 3" xfId="6158"/>
    <cellStyle name="Процентный 2 4 3" xfId="1929"/>
    <cellStyle name="Процентный 2 4 3 2" xfId="6160"/>
    <cellStyle name="Процентный 2 4 3 2 2" xfId="6161"/>
    <cellStyle name="Процентный 2 4 3 3" xfId="6162"/>
    <cellStyle name="Процентный 2 4 3 4" xfId="6920"/>
    <cellStyle name="Процентный 2 4 3 5" xfId="6159"/>
    <cellStyle name="Процентный 2 5" xfId="6163"/>
    <cellStyle name="Процентный 2 5 2" xfId="6164"/>
    <cellStyle name="Процентный 2 5 2 2" xfId="6165"/>
    <cellStyle name="Процентный 2 5 3" xfId="6166"/>
    <cellStyle name="Процентный 2 5 3 2" xfId="6167"/>
    <cellStyle name="Процентный 2 5 3 3" xfId="6168"/>
    <cellStyle name="Процентный 2 5 4" xfId="6169"/>
    <cellStyle name="Процентный 2 5 5" xfId="6540"/>
    <cellStyle name="Процентный 2 6" xfId="6170"/>
    <cellStyle name="Процентный 20" xfId="6171"/>
    <cellStyle name="Процентный 20 2" xfId="6172"/>
    <cellStyle name="Процентный 20 2 2" xfId="6173"/>
    <cellStyle name="Процентный 20 3" xfId="6174"/>
    <cellStyle name="Процентный 20 3 2" xfId="6175"/>
    <cellStyle name="Процентный 20 3 2 2" xfId="6176"/>
    <cellStyle name="Процентный 20 3 3" xfId="6177"/>
    <cellStyle name="Процентный 20 4" xfId="6178"/>
    <cellStyle name="Процентный 21" xfId="6179"/>
    <cellStyle name="Процентный 21 2" xfId="6180"/>
    <cellStyle name="Процентный 22" xfId="6181"/>
    <cellStyle name="Процентный 22 2" xfId="6182"/>
    <cellStyle name="Процентный 22 2 2" xfId="6183"/>
    <cellStyle name="Процентный 22 3" xfId="6184"/>
    <cellStyle name="Процентный 22 4" xfId="6185"/>
    <cellStyle name="Процентный 23" xfId="6186"/>
    <cellStyle name="Процентный 23 2" xfId="6187"/>
    <cellStyle name="Процентный 23 2 2" xfId="6188"/>
    <cellStyle name="Процентный 23 3" xfId="6189"/>
    <cellStyle name="Процентный 24" xfId="6190"/>
    <cellStyle name="Процентный 24 2" xfId="6191"/>
    <cellStyle name="Процентный 25" xfId="6192"/>
    <cellStyle name="Процентный 25 2" xfId="6193"/>
    <cellStyle name="Процентный 26" xfId="6194"/>
    <cellStyle name="Процентный 26 2" xfId="6195"/>
    <cellStyle name="Процентный 27" xfId="6196"/>
    <cellStyle name="Процентный 27 2" xfId="6197"/>
    <cellStyle name="Процентный 28" xfId="2653"/>
    <cellStyle name="Процентный 28 2" xfId="6198"/>
    <cellStyle name="Процентный 28 2 2" xfId="6199"/>
    <cellStyle name="Процентный 28 2 3" xfId="6200"/>
    <cellStyle name="Процентный 28 2 4" xfId="6201"/>
    <cellStyle name="Процентный 28 2 5" xfId="6202"/>
    <cellStyle name="Процентный 28 2 6" xfId="6203"/>
    <cellStyle name="Процентный 28 3" xfId="6204"/>
    <cellStyle name="Процентный 28 3 2" xfId="6205"/>
    <cellStyle name="Процентный 28 4" xfId="6206"/>
    <cellStyle name="Процентный 28 4 2" xfId="6207"/>
    <cellStyle name="Процентный 28 4 2 2" xfId="6208"/>
    <cellStyle name="Процентный 28 4 2 2 2" xfId="6209"/>
    <cellStyle name="Процентный 28 4 2 3" xfId="6210"/>
    <cellStyle name="Процентный 28 4 3" xfId="6211"/>
    <cellStyle name="Процентный 28 4 3 2" xfId="6212"/>
    <cellStyle name="Процентный 28 4 4" xfId="6213"/>
    <cellStyle name="Процентный 28 4 4 2" xfId="6214"/>
    <cellStyle name="Процентный 28 4 5" xfId="6215"/>
    <cellStyle name="Процентный 28 5" xfId="6216"/>
    <cellStyle name="Процентный 28 5 2" xfId="6217"/>
    <cellStyle name="Процентный 28 6" xfId="6218"/>
    <cellStyle name="Процентный 29" xfId="6219"/>
    <cellStyle name="Процентный 29 2" xfId="6220"/>
    <cellStyle name="Процентный 29 2 2" xfId="6221"/>
    <cellStyle name="Процентный 29 3" xfId="6222"/>
    <cellStyle name="Процентный 3" xfId="173"/>
    <cellStyle name="Процентный 3 10" xfId="1252"/>
    <cellStyle name="Процентный 3 10 2" xfId="1253"/>
    <cellStyle name="Процентный 3 10 2 2" xfId="6922"/>
    <cellStyle name="Процентный 3 10 3" xfId="2853"/>
    <cellStyle name="Процентный 3 11" xfId="1254"/>
    <cellStyle name="Процентный 3 12" xfId="1255"/>
    <cellStyle name="Процентный 3 12 2" xfId="6921"/>
    <cellStyle name="Процентный 3 13" xfId="2254"/>
    <cellStyle name="Процентный 3 2" xfId="174"/>
    <cellStyle name="Процентный 3 2 2" xfId="175"/>
    <cellStyle name="Процентный 3 2 3" xfId="483"/>
    <cellStyle name="Процентный 3 2 3 2" xfId="1931"/>
    <cellStyle name="Процентный 3 2 3 2 2" xfId="6923"/>
    <cellStyle name="Процентный 3 2 3 3" xfId="2630"/>
    <cellStyle name="Процентный 3 2 4" xfId="1932"/>
    <cellStyle name="Процентный 3 2 4 2" xfId="2614"/>
    <cellStyle name="Процентный 3 3" xfId="176"/>
    <cellStyle name="Процентный 3 3 2" xfId="484"/>
    <cellStyle name="Процентный 3 3 2 2" xfId="1603"/>
    <cellStyle name="Процентный 3 3 2 3" xfId="1933"/>
    <cellStyle name="Процентный 3 3 2 3 2" xfId="6924"/>
    <cellStyle name="Процентный 3 3 2 4" xfId="2631"/>
    <cellStyle name="Процентный 3 3 3" xfId="1256"/>
    <cellStyle name="Процентный 3 3 3 2" xfId="1934"/>
    <cellStyle name="Процентный 3 3 3 2 2" xfId="6925"/>
    <cellStyle name="Процентный 3 3 3 3" xfId="2615"/>
    <cellStyle name="Процентный 3 3 4" xfId="1599"/>
    <cellStyle name="Процентный 3 4" xfId="177"/>
    <cellStyle name="Процентный 3 5" xfId="178"/>
    <cellStyle name="Процентный 3 5 2" xfId="1257"/>
    <cellStyle name="Процентный 3 5 2 2" xfId="1936"/>
    <cellStyle name="Процентный 3 5 2 3" xfId="1935"/>
    <cellStyle name="Процентный 3 5 3" xfId="1258"/>
    <cellStyle name="Процентный 3 6" xfId="179"/>
    <cellStyle name="Процентный 3 6 2" xfId="1259"/>
    <cellStyle name="Процентный 3 6 2 2" xfId="1260"/>
    <cellStyle name="Процентный 3 6 2 2 2" xfId="6926"/>
    <cellStyle name="Процентный 3 6 2 3" xfId="2556"/>
    <cellStyle name="Процентный 3 6 3" xfId="1261"/>
    <cellStyle name="Процентный 3 6 4" xfId="1262"/>
    <cellStyle name="Процентный 3 6 4 2" xfId="6223"/>
    <cellStyle name="Процентный 3 6 5" xfId="2255"/>
    <cellStyle name="Процентный 3 7" xfId="180"/>
    <cellStyle name="Процентный 3 8" xfId="181"/>
    <cellStyle name="Процентный 3 9" xfId="182"/>
    <cellStyle name="Процентный 30" xfId="6224"/>
    <cellStyle name="Процентный 30 2" xfId="6225"/>
    <cellStyle name="Процентный 31" xfId="6226"/>
    <cellStyle name="Процентный 31 2" xfId="6227"/>
    <cellStyle name="Процентный 32" xfId="6228"/>
    <cellStyle name="Процентный 32 2" xfId="6229"/>
    <cellStyle name="Процентный 33" xfId="6230"/>
    <cellStyle name="Процентный 34" xfId="6231"/>
    <cellStyle name="Процентный 34 2" xfId="6232"/>
    <cellStyle name="Процентный 35" xfId="6233"/>
    <cellStyle name="Процентный 35 2" xfId="6234"/>
    <cellStyle name="Процентный 35 2 2" xfId="6235"/>
    <cellStyle name="Процентный 35 2 3" xfId="6236"/>
    <cellStyle name="Процентный 35 2 4" xfId="6237"/>
    <cellStyle name="Процентный 35 3" xfId="6238"/>
    <cellStyle name="Процентный 35 4" xfId="6239"/>
    <cellStyle name="Процентный 36" xfId="6240"/>
    <cellStyle name="Процентный 37" xfId="6241"/>
    <cellStyle name="Процентный 38" xfId="6538"/>
    <cellStyle name="Процентный 4" xfId="183"/>
    <cellStyle name="Процентный 4 10" xfId="184"/>
    <cellStyle name="Процентный 4 10 2" xfId="1263"/>
    <cellStyle name="Процентный 4 10 2 2" xfId="1264"/>
    <cellStyle name="Процентный 4 10 2 2 2" xfId="6929"/>
    <cellStyle name="Процентный 4 10 2 3" xfId="2557"/>
    <cellStyle name="Процентный 4 10 3" xfId="1265"/>
    <cellStyle name="Процентный 4 10 4" xfId="1266"/>
    <cellStyle name="Процентный 4 10 4 2" xfId="6928"/>
    <cellStyle name="Процентный 4 10 5" xfId="2257"/>
    <cellStyle name="Процентный 4 11" xfId="269"/>
    <cellStyle name="Процентный 4 11 2" xfId="547"/>
    <cellStyle name="Процентный 4 11 2 2" xfId="1267"/>
    <cellStyle name="Процентный 4 11 2 2 2" xfId="6931"/>
    <cellStyle name="Процентный 4 11 2 3" xfId="2558"/>
    <cellStyle name="Процентный 4 11 3" xfId="1268"/>
    <cellStyle name="Процентный 4 11 3 2" xfId="1937"/>
    <cellStyle name="Процентный 4 11 3 2 2" xfId="6932"/>
    <cellStyle name="Процентный 4 11 3 3" xfId="2854"/>
    <cellStyle name="Процентный 4 11 4" xfId="1269"/>
    <cellStyle name="Процентный 4 11 4 2" xfId="6930"/>
    <cellStyle name="Процентный 4 11 5" xfId="2258"/>
    <cellStyle name="Процентный 4 12" xfId="1270"/>
    <cellStyle name="Процентный 4 12 2" xfId="1271"/>
    <cellStyle name="Процентный 4 12 2 2" xfId="2855"/>
    <cellStyle name="Процентный 4 12 3" xfId="1938"/>
    <cellStyle name="Процентный 4 13" xfId="1272"/>
    <cellStyle name="Процентный 4 14" xfId="1273"/>
    <cellStyle name="Процентный 4 14 2" xfId="6927"/>
    <cellStyle name="Процентный 4 15" xfId="2256"/>
    <cellStyle name="Процентный 4 2" xfId="185"/>
    <cellStyle name="Процентный 4 2 2" xfId="186"/>
    <cellStyle name="Процентный 4 2 2 10" xfId="187"/>
    <cellStyle name="Процентный 4 2 2 10 2" xfId="487"/>
    <cellStyle name="Процентный 4 2 2 10 2 2" xfId="2633"/>
    <cellStyle name="Процентный 4 2 2 10 3" xfId="1939"/>
    <cellStyle name="Процентный 4 2 2 10 3 2" xfId="6935"/>
    <cellStyle name="Процентный 4 2 2 10 4" xfId="2616"/>
    <cellStyle name="Процентный 4 2 2 11" xfId="486"/>
    <cellStyle name="Процентный 4 2 2 11 2" xfId="1274"/>
    <cellStyle name="Процентный 4 2 2 11 2 2" xfId="6936"/>
    <cellStyle name="Процентный 4 2 2 11 3" xfId="2632"/>
    <cellStyle name="Процентный 4 2 2 12" xfId="1275"/>
    <cellStyle name="Процентный 4 2 2 12 2" xfId="1940"/>
    <cellStyle name="Процентный 4 2 2 12 2 2" xfId="6937"/>
    <cellStyle name="Процентный 4 2 2 12 3" xfId="2856"/>
    <cellStyle name="Процентный 4 2 2 13" xfId="1276"/>
    <cellStyle name="Процентный 4 2 2 13 2" xfId="6934"/>
    <cellStyle name="Процентный 4 2 2 14" xfId="2260"/>
    <cellStyle name="Процентный 4 2 2 2" xfId="188"/>
    <cellStyle name="Процентный 4 2 2 2 2" xfId="189"/>
    <cellStyle name="Процентный 4 2 2 2 2 2" xfId="190"/>
    <cellStyle name="Процентный 4 2 2 2 2 2 2" xfId="191"/>
    <cellStyle name="Процентный 4 2 2 2 2 2 2 2" xfId="491"/>
    <cellStyle name="Процентный 4 2 2 2 2 2 2 2 2" xfId="1941"/>
    <cellStyle name="Процентный 4 2 2 2 2 2 2 2 2 2" xfId="6942"/>
    <cellStyle name="Процентный 4 2 2 2 2 2 2 2 3" xfId="2636"/>
    <cellStyle name="Процентный 4 2 2 2 2 2 2 3" xfId="1277"/>
    <cellStyle name="Процентный 4 2 2 2 2 2 2 3 2" xfId="6941"/>
    <cellStyle name="Процентный 4 2 2 2 2 2 2 4" xfId="2561"/>
    <cellStyle name="Процентный 4 2 2 2 2 2 3" xfId="260"/>
    <cellStyle name="Процентный 4 2 2 2 2 2 3 2" xfId="540"/>
    <cellStyle name="Процентный 4 2 2 2 2 2 3 2 2" xfId="1942"/>
    <cellStyle name="Процентный 4 2 2 2 2 2 3 2 2 2" xfId="6944"/>
    <cellStyle name="Процентный 4 2 2 2 2 2 3 2 3" xfId="2646"/>
    <cellStyle name="Процентный 4 2 2 2 2 2 3 3" xfId="1644"/>
    <cellStyle name="Процентный 4 2 2 2 2 2 3 3 2" xfId="6943"/>
    <cellStyle name="Процентный 4 2 2 2 2 2 3 4" xfId="2622"/>
    <cellStyle name="Процентный 4 2 2 2 2 2 4" xfId="490"/>
    <cellStyle name="Процентный 4 2 2 2 2 2 4 2" xfId="1943"/>
    <cellStyle name="Процентный 4 2 2 2 2 2 4 2 2" xfId="6945"/>
    <cellStyle name="Процентный 4 2 2 2 2 2 4 3" xfId="2635"/>
    <cellStyle name="Процентный 4 2 2 2 2 2 5" xfId="1278"/>
    <cellStyle name="Процентный 4 2 2 2 2 2 5 2" xfId="6940"/>
    <cellStyle name="Процентный 4 2 2 2 2 2 6" xfId="2263"/>
    <cellStyle name="Процентный 4 2 2 2 2 3" xfId="344"/>
    <cellStyle name="Процентный 4 2 2 2 2 3 2" xfId="619"/>
    <cellStyle name="Процентный 4 2 2 2 2 3 2 2" xfId="2650"/>
    <cellStyle name="Процентный 4 2 2 2 2 3 3" xfId="1944"/>
    <cellStyle name="Процентный 4 2 2 2 2 3 3 2" xfId="6946"/>
    <cellStyle name="Процентный 4 2 2 2 2 3 4" xfId="2560"/>
    <cellStyle name="Процентный 4 2 2 2 2 4" xfId="489"/>
    <cellStyle name="Процентный 4 2 2 2 2 4 2" xfId="1945"/>
    <cellStyle name="Процентный 4 2 2 2 2 4 2 2" xfId="6947"/>
    <cellStyle name="Процентный 4 2 2 2 2 4 3" xfId="2634"/>
    <cellStyle name="Процентный 4 2 2 2 2 5" xfId="1279"/>
    <cellStyle name="Процентный 4 2 2 2 2 5 2" xfId="6939"/>
    <cellStyle name="Процентный 4 2 2 2 2 6" xfId="2262"/>
    <cellStyle name="Процентный 4 2 2 2 3" xfId="488"/>
    <cellStyle name="Процентный 4 2 2 2 3 2" xfId="1280"/>
    <cellStyle name="Процентный 4 2 2 2 3 2 2" xfId="1281"/>
    <cellStyle name="Процентный 4 2 2 2 3 2 2 2" xfId="1282"/>
    <cellStyle name="Процентный 4 2 2 2 3 2 2 2 2" xfId="1283"/>
    <cellStyle name="Процентный 4 2 2 2 3 2 2 2 2 2" xfId="1948"/>
    <cellStyle name="Процентный 4 2 2 2 3 2 2 2 2 2 2" xfId="6952"/>
    <cellStyle name="Процентный 4 2 2 2 3 2 2 2 2 3" xfId="2859"/>
    <cellStyle name="Процентный 4 2 2 2 3 2 2 2 3" xfId="1947"/>
    <cellStyle name="Процентный 4 2 2 2 3 2 2 2 3 2" xfId="6951"/>
    <cellStyle name="Процентный 4 2 2 2 3 2 2 2 4" xfId="2858"/>
    <cellStyle name="Процентный 4 2 2 2 3 2 2 3" xfId="1284"/>
    <cellStyle name="Процентный 4 2 2 2 3 2 2 3 2" xfId="1285"/>
    <cellStyle name="Процентный 4 2 2 2 3 2 2 3 2 2" xfId="1949"/>
    <cellStyle name="Процентный 4 2 2 2 3 2 2 3 2 2 2" xfId="6954"/>
    <cellStyle name="Процентный 4 2 2 2 3 2 2 3 2 3" xfId="2860"/>
    <cellStyle name="Процентный 4 2 2 2 3 2 2 3 3" xfId="1608"/>
    <cellStyle name="Процентный 4 2 2 2 3 2 2 3 3 2" xfId="6953"/>
    <cellStyle name="Процентный 4 2 2 2 3 2 2 3 4" xfId="1645"/>
    <cellStyle name="Процентный 4 2 2 2 3 2 2 4" xfId="1286"/>
    <cellStyle name="Процентный 4 2 2 2 3 2 2 4 2" xfId="1950"/>
    <cellStyle name="Процентный 4 2 2 2 3 2 2 4 2 2" xfId="6955"/>
    <cellStyle name="Процентный 4 2 2 2 3 2 2 4 3" xfId="2861"/>
    <cellStyle name="Процентный 4 2 2 2 3 2 2 5" xfId="1946"/>
    <cellStyle name="Процентный 4 2 2 2 3 2 2 5 2" xfId="6950"/>
    <cellStyle name="Процентный 4 2 2 2 3 2 2 6" xfId="2857"/>
    <cellStyle name="Процентный 4 2 2 2 3 2 3" xfId="1287"/>
    <cellStyle name="Процентный 4 2 2 2 3 2 3 2" xfId="1951"/>
    <cellStyle name="Процентный 4 2 2 2 3 2 3 2 2" xfId="6956"/>
    <cellStyle name="Процентный 4 2 2 2 3 2 3 3" xfId="2862"/>
    <cellStyle name="Процентный 4 2 2 2 3 2 4" xfId="1288"/>
    <cellStyle name="Процентный 4 2 2 2 3 2 4 2" xfId="6949"/>
    <cellStyle name="Процентный 4 2 2 2 3 2 5" xfId="2265"/>
    <cellStyle name="Процентный 4 2 2 2 3 3" xfId="1289"/>
    <cellStyle name="Процентный 4 2 2 2 3 3 2" xfId="1952"/>
    <cellStyle name="Процентный 4 2 2 2 3 3 2 2" xfId="6957"/>
    <cellStyle name="Процентный 4 2 2 2 3 3 3" xfId="2863"/>
    <cellStyle name="Процентный 4 2 2 2 3 4" xfId="1290"/>
    <cellStyle name="Процентный 4 2 2 2 3 4 2" xfId="6948"/>
    <cellStyle name="Процентный 4 2 2 2 3 5" xfId="2264"/>
    <cellStyle name="Процентный 4 2 2 2 4" xfId="1291"/>
    <cellStyle name="Процентный 4 2 2 2 4 2" xfId="1292"/>
    <cellStyle name="Процентный 4 2 2 2 4 2 2" xfId="6958"/>
    <cellStyle name="Процентный 4 2 2 2 4 3" xfId="2559"/>
    <cellStyle name="Процентный 4 2 2 2 5" xfId="1293"/>
    <cellStyle name="Процентный 4 2 2 2 5 2" xfId="1953"/>
    <cellStyle name="Процентный 4 2 2 2 5 2 2" xfId="6959"/>
    <cellStyle name="Процентный 4 2 2 2 5 3" xfId="2864"/>
    <cellStyle name="Процентный 4 2 2 2 6" xfId="1294"/>
    <cellStyle name="Процентный 4 2 2 2 6 2" xfId="6938"/>
    <cellStyle name="Процентный 4 2 2 2 7" xfId="2261"/>
    <cellStyle name="Процентный 4 2 2 3" xfId="192"/>
    <cellStyle name="Процентный 4 2 2 3 2" xfId="492"/>
    <cellStyle name="Процентный 4 2 2 3 2 2" xfId="1295"/>
    <cellStyle name="Процентный 4 2 2 3 2 2 2" xfId="6961"/>
    <cellStyle name="Процентный 4 2 2 3 2 3" xfId="2562"/>
    <cellStyle name="Процентный 4 2 2 3 3" xfId="1296"/>
    <cellStyle name="Процентный 4 2 2 3 3 2" xfId="1954"/>
    <cellStyle name="Процентный 4 2 2 3 3 2 2" xfId="6962"/>
    <cellStyle name="Процентный 4 2 2 3 3 3" xfId="2865"/>
    <cellStyle name="Процентный 4 2 2 3 4" xfId="1297"/>
    <cellStyle name="Процентный 4 2 2 3 4 2" xfId="6960"/>
    <cellStyle name="Процентный 4 2 2 3 5" xfId="2266"/>
    <cellStyle name="Процентный 4 2 2 4" xfId="193"/>
    <cellStyle name="Процентный 4 2 2 4 2" xfId="493"/>
    <cellStyle name="Процентный 4 2 2 4 2 2" xfId="1298"/>
    <cellStyle name="Процентный 4 2 2 4 2 2 2" xfId="6964"/>
    <cellStyle name="Процентный 4 2 2 4 2 3" xfId="2563"/>
    <cellStyle name="Процентный 4 2 2 4 3" xfId="1299"/>
    <cellStyle name="Процентный 4 2 2 4 3 2" xfId="1955"/>
    <cellStyle name="Процентный 4 2 2 4 3 2 2" xfId="6965"/>
    <cellStyle name="Процентный 4 2 2 4 3 3" xfId="2866"/>
    <cellStyle name="Процентный 4 2 2 4 4" xfId="1300"/>
    <cellStyle name="Процентный 4 2 2 4 4 2" xfId="6963"/>
    <cellStyle name="Процентный 4 2 2 4 5" xfId="2267"/>
    <cellStyle name="Процентный 4 2 2 5" xfId="194"/>
    <cellStyle name="Процентный 4 2 2 5 2" xfId="345"/>
    <cellStyle name="Процентный 4 2 2 5 2 2" xfId="620"/>
    <cellStyle name="Процентный 4 2 2 5 2 2 2" xfId="1301"/>
    <cellStyle name="Процентный 4 2 2 5 2 2 2 2" xfId="6968"/>
    <cellStyle name="Процентный 4 2 2 5 2 2 3" xfId="2611"/>
    <cellStyle name="Процентный 4 2 2 5 2 3" xfId="1302"/>
    <cellStyle name="Процентный 4 2 2 5 2 3 2" xfId="1303"/>
    <cellStyle name="Процентный 4 2 2 5 2 3 2 2" xfId="6969"/>
    <cellStyle name="Процентный 4 2 2 5 2 3 3" xfId="2867"/>
    <cellStyle name="Процентный 4 2 2 5 2 4" xfId="1304"/>
    <cellStyle name="Процентный 4 2 2 5 2 4 2" xfId="6967"/>
    <cellStyle name="Процентный 4 2 2 5 2 5" xfId="2350"/>
    <cellStyle name="Процентный 4 2 2 5 3" xfId="494"/>
    <cellStyle name="Процентный 4 2 2 5 3 2" xfId="1305"/>
    <cellStyle name="Процентный 4 2 2 5 3 2 2" xfId="6970"/>
    <cellStyle name="Процентный 4 2 2 5 3 3" xfId="2456"/>
    <cellStyle name="Процентный 4 2 2 5 4" xfId="1306"/>
    <cellStyle name="Процентный 4 2 2 5 4 2" xfId="1307"/>
    <cellStyle name="Процентный 4 2 2 5 4 2 2" xfId="6971"/>
    <cellStyle name="Процентный 4 2 2 5 4 3" xfId="2868"/>
    <cellStyle name="Процентный 4 2 2 5 5" xfId="1308"/>
    <cellStyle name="Процентный 4 2 2 5 5 2" xfId="1957"/>
    <cellStyle name="Процентный 4 2 2 5 5 2 2" xfId="6972"/>
    <cellStyle name="Процентный 4 2 2 5 5 3" xfId="2869"/>
    <cellStyle name="Процентный 4 2 2 5 6" xfId="1309"/>
    <cellStyle name="Процентный 4 2 2 5 6 2" xfId="1958"/>
    <cellStyle name="Процентный 4 2 2 5 6 2 2" xfId="6973"/>
    <cellStyle name="Процентный 4 2 2 5 6 3" xfId="2870"/>
    <cellStyle name="Процентный 4 2 2 5 7" xfId="1956"/>
    <cellStyle name="Процентный 4 2 2 5 7 2" xfId="6966"/>
    <cellStyle name="Процентный 4 2 2 5 8" xfId="2268"/>
    <cellStyle name="Процентный 4 2 2 6" xfId="195"/>
    <cellStyle name="Процентный 4 2 2 6 2" xfId="495"/>
    <cellStyle name="Процентный 4 2 2 6 2 2" xfId="2637"/>
    <cellStyle name="Процентный 4 2 2 6 3" xfId="1959"/>
    <cellStyle name="Процентный 4 2 2 6 3 2" xfId="6974"/>
    <cellStyle name="Процентный 4 2 2 6 4" xfId="2351"/>
    <cellStyle name="Процентный 4 2 2 7" xfId="196"/>
    <cellStyle name="Процентный 4 2 2 7 2" xfId="496"/>
    <cellStyle name="Процентный 4 2 2 7 2 2" xfId="2638"/>
    <cellStyle name="Процентный 4 2 2 7 3" xfId="1960"/>
    <cellStyle name="Процентный 4 2 2 7 3 2" xfId="6975"/>
    <cellStyle name="Процентный 4 2 2 7 4" xfId="2617"/>
    <cellStyle name="Процентный 4 2 2 8" xfId="197"/>
    <cellStyle name="Процентный 4 2 2 8 2" xfId="497"/>
    <cellStyle name="Процентный 4 2 2 8 2 2" xfId="2639"/>
    <cellStyle name="Процентный 4 2 2 8 3" xfId="1961"/>
    <cellStyle name="Процентный 4 2 2 8 3 2" xfId="6976"/>
    <cellStyle name="Процентный 4 2 2 8 4" xfId="2618"/>
    <cellStyle name="Процентный 4 2 2 9" xfId="198"/>
    <cellStyle name="Процентный 4 2 2 9 2" xfId="498"/>
    <cellStyle name="Процентный 4 2 2 9 2 2" xfId="2640"/>
    <cellStyle name="Процентный 4 2 2 9 3" xfId="1962"/>
    <cellStyle name="Процентный 4 2 2 9 3 2" xfId="6977"/>
    <cellStyle name="Процентный 4 2 2 9 4" xfId="2619"/>
    <cellStyle name="Процентный 4 2 3" xfId="199"/>
    <cellStyle name="Процентный 4 2 3 2" xfId="346"/>
    <cellStyle name="Процентный 4 2 3 2 2" xfId="621"/>
    <cellStyle name="Процентный 4 2 3 2 2 2" xfId="1310"/>
    <cellStyle name="Процентный 4 2 3 2 2 2 2" xfId="1963"/>
    <cellStyle name="Процентный 4 2 3 2 2 2 2 2" xfId="6981"/>
    <cellStyle name="Процентный 4 2 3 2 2 2 3" xfId="2871"/>
    <cellStyle name="Процентный 4 2 3 2 2 3" xfId="1311"/>
    <cellStyle name="Процентный 4 2 3 2 2 3 2" xfId="6980"/>
    <cellStyle name="Процентный 4 2 3 2 2 4" xfId="2565"/>
    <cellStyle name="Процентный 4 2 3 2 3" xfId="1312"/>
    <cellStyle name="Процентный 4 2 3 2 3 2" xfId="1964"/>
    <cellStyle name="Процентный 4 2 3 2 3 2 2" xfId="6982"/>
    <cellStyle name="Процентный 4 2 3 2 3 3" xfId="2872"/>
    <cellStyle name="Процентный 4 2 3 2 4" xfId="1313"/>
    <cellStyle name="Процентный 4 2 3 2 4 2" xfId="6979"/>
    <cellStyle name="Процентный 4 2 3 2 5" xfId="2270"/>
    <cellStyle name="Процентный 4 2 3 3" xfId="499"/>
    <cellStyle name="Процентный 4 2 3 3 2" xfId="1314"/>
    <cellStyle name="Процентный 4 2 3 3 2 2" xfId="6983"/>
    <cellStyle name="Процентный 4 2 3 3 3" xfId="2564"/>
    <cellStyle name="Процентный 4 2 3 4" xfId="1315"/>
    <cellStyle name="Процентный 4 2 3 4 2" xfId="1965"/>
    <cellStyle name="Процентный 4 2 3 4 2 2" xfId="6984"/>
    <cellStyle name="Процентный 4 2 3 4 3" xfId="2873"/>
    <cellStyle name="Процентный 4 2 3 5" xfId="1316"/>
    <cellStyle name="Процентный 4 2 3 5 2" xfId="6978"/>
    <cellStyle name="Процентный 4 2 3 6" xfId="2269"/>
    <cellStyle name="Процентный 4 2 4" xfId="485"/>
    <cellStyle name="Процентный 4 2 4 2" xfId="1317"/>
    <cellStyle name="Процентный 4 2 4 2 2" xfId="2874"/>
    <cellStyle name="Процентный 4 2 4 3" xfId="1966"/>
    <cellStyle name="Процентный 4 2 5" xfId="1318"/>
    <cellStyle name="Процентный 4 2 6" xfId="1319"/>
    <cellStyle name="Процентный 4 2 7" xfId="1320"/>
    <cellStyle name="Процентный 4 2 7 2" xfId="6933"/>
    <cellStyle name="Процентный 4 2 8" xfId="2259"/>
    <cellStyle name="Процентный 4 3" xfId="200"/>
    <cellStyle name="Процентный 4 3 10" xfId="2271"/>
    <cellStyle name="Процентный 4 3 2" xfId="201"/>
    <cellStyle name="Процентный 4 3 2 2" xfId="268"/>
    <cellStyle name="Процентный 4 3 2 2 2" xfId="546"/>
    <cellStyle name="Процентный 4 3 2 2 2 2" xfId="1321"/>
    <cellStyle name="Процентный 4 3 2 2 2 2 2" xfId="6988"/>
    <cellStyle name="Процентный 4 3 2 2 2 3" xfId="2566"/>
    <cellStyle name="Процентный 4 3 2 2 3" xfId="1322"/>
    <cellStyle name="Процентный 4 3 2 2 3 2" xfId="1967"/>
    <cellStyle name="Процентный 4 3 2 2 3 2 2" xfId="6989"/>
    <cellStyle name="Процентный 4 3 2 2 3 3" xfId="2875"/>
    <cellStyle name="Процентный 4 3 2 2 4" xfId="1323"/>
    <cellStyle name="Процентный 4 3 2 2 4 2" xfId="6987"/>
    <cellStyle name="Процентный 4 3 2 2 5" xfId="2273"/>
    <cellStyle name="Процентный 4 3 2 3" xfId="501"/>
    <cellStyle name="Процентный 4 3 2 3 2" xfId="1324"/>
    <cellStyle name="Процентный 4 3 2 3 2 2" xfId="6990"/>
    <cellStyle name="Процентный 4 3 2 3 3" xfId="2449"/>
    <cellStyle name="Процентный 4 3 2 4" xfId="1325"/>
    <cellStyle name="Процентный 4 3 2 4 2" xfId="1968"/>
    <cellStyle name="Процентный 4 3 2 4 2 2" xfId="6991"/>
    <cellStyle name="Процентный 4 3 2 4 3" xfId="2876"/>
    <cellStyle name="Процентный 4 3 2 5" xfId="1326"/>
    <cellStyle name="Процентный 4 3 2 5 2" xfId="6986"/>
    <cellStyle name="Процентный 4 3 2 6" xfId="2272"/>
    <cellStyle name="Процентный 4 3 3" xfId="347"/>
    <cellStyle name="Процентный 4 3 3 2" xfId="383"/>
    <cellStyle name="Процентный 4 3 3 2 2" xfId="658"/>
    <cellStyle name="Процентный 4 3 3 2 2 2" xfId="1327"/>
    <cellStyle name="Процентный 4 3 3 2 2 2 2" xfId="6994"/>
    <cellStyle name="Процентный 4 3 3 2 2 3" xfId="2568"/>
    <cellStyle name="Процентный 4 3 3 2 3" xfId="1328"/>
    <cellStyle name="Процентный 4 3 3 2 3 2" xfId="1969"/>
    <cellStyle name="Процентный 4 3 3 2 3 2 2" xfId="6995"/>
    <cellStyle name="Процентный 4 3 3 2 3 3" xfId="2877"/>
    <cellStyle name="Процентный 4 3 3 2 4" xfId="1329"/>
    <cellStyle name="Процентный 4 3 3 2 4 2" xfId="6993"/>
    <cellStyle name="Процентный 4 3 3 2 5" xfId="2274"/>
    <cellStyle name="Процентный 4 3 3 3" xfId="622"/>
    <cellStyle name="Процентный 4 3 3 3 2" xfId="1330"/>
    <cellStyle name="Процентный 4 3 3 3 2 2" xfId="6996"/>
    <cellStyle name="Процентный 4 3 3 3 3" xfId="2567"/>
    <cellStyle name="Процентный 4 3 3 4" xfId="1331"/>
    <cellStyle name="Процентный 4 3 3 4 2" xfId="1970"/>
    <cellStyle name="Процентный 4 3 3 4 2 2" xfId="6997"/>
    <cellStyle name="Процентный 4 3 3 4 3" xfId="2878"/>
    <cellStyle name="Процентный 4 3 3 5" xfId="1332"/>
    <cellStyle name="Процентный 4 3 3 5 2" xfId="6992"/>
    <cellStyle name="Процентный 4 3 3 6" xfId="1683"/>
    <cellStyle name="Процентный 4 3 4" xfId="348"/>
    <cellStyle name="Процентный 4 3 4 2" xfId="623"/>
    <cellStyle name="Процентный 4 3 4 2 2" xfId="1333"/>
    <cellStyle name="Процентный 4 3 4 2 2 2" xfId="6999"/>
    <cellStyle name="Процентный 4 3 4 2 3" xfId="2569"/>
    <cellStyle name="Процентный 4 3 4 3" xfId="1334"/>
    <cellStyle name="Процентный 4 3 4 3 2" xfId="1971"/>
    <cellStyle name="Процентный 4 3 4 3 2 2" xfId="7000"/>
    <cellStyle name="Процентный 4 3 4 3 3" xfId="2879"/>
    <cellStyle name="Процентный 4 3 4 4" xfId="1335"/>
    <cellStyle name="Процентный 4 3 4 4 2" xfId="6998"/>
    <cellStyle name="Процентный 4 3 4 5" xfId="2275"/>
    <cellStyle name="Процентный 4 3 5" xfId="349"/>
    <cellStyle name="Процентный 4 3 5 2" xfId="624"/>
    <cellStyle name="Процентный 4 3 5 2 2" xfId="1336"/>
    <cellStyle name="Процентный 4 3 5 2 2 2" xfId="7002"/>
    <cellStyle name="Процентный 4 3 5 2 3" xfId="2570"/>
    <cellStyle name="Процентный 4 3 5 3" xfId="1337"/>
    <cellStyle name="Процентный 4 3 5 3 2" xfId="1972"/>
    <cellStyle name="Процентный 4 3 5 3 2 2" xfId="7003"/>
    <cellStyle name="Процентный 4 3 5 3 3" xfId="2880"/>
    <cellStyle name="Процентный 4 3 5 4" xfId="1338"/>
    <cellStyle name="Процентный 4 3 5 4 2" xfId="7001"/>
    <cellStyle name="Процентный 4 3 5 5" xfId="2276"/>
    <cellStyle name="Процентный 4 3 6" xfId="500"/>
    <cellStyle name="Процентный 4 3 6 2" xfId="1339"/>
    <cellStyle name="Процентный 4 3 6 2 2" xfId="2881"/>
    <cellStyle name="Процентный 4 3 6 3" xfId="1973"/>
    <cellStyle name="Процентный 4 3 7" xfId="1340"/>
    <cellStyle name="Процентный 4 3 8" xfId="1341"/>
    <cellStyle name="Процентный 4 3 9" xfId="1342"/>
    <cellStyle name="Процентный 4 3 9 2" xfId="6985"/>
    <cellStyle name="Процентный 4 4" xfId="202"/>
    <cellStyle name="Процентный 4 4 2" xfId="203"/>
    <cellStyle name="Процентный 4 4 2 2" xfId="204"/>
    <cellStyle name="Процентный 4 4 2 2 2" xfId="205"/>
    <cellStyle name="Процентный 4 4 2 2 2 2" xfId="505"/>
    <cellStyle name="Процентный 4 4 2 2 2 2 2" xfId="1343"/>
    <cellStyle name="Процентный 4 4 2 2 2 2 2 2" xfId="1344"/>
    <cellStyle name="Процентный 4 4 2 2 2 2 2 2 2" xfId="1974"/>
    <cellStyle name="Процентный 4 4 2 2 2 2 2 2 2 2" xfId="7009"/>
    <cellStyle name="Процентный 4 4 2 2 2 2 2 2 3" xfId="2882"/>
    <cellStyle name="Процентный 4 4 2 2 2 2 2 3" xfId="1345"/>
    <cellStyle name="Процентный 4 4 2 2 2 2 2 3 2" xfId="1612"/>
    <cellStyle name="Процентный 4 4 2 2 2 2 2 3 2 2" xfId="7010"/>
    <cellStyle name="Процентный 4 4 2 2 2 2 2 3 3" xfId="2883"/>
    <cellStyle name="Процентный 4 4 2 2 2 2 2 4" xfId="1346"/>
    <cellStyle name="Процентный 4 4 2 2 2 2 2 4 2" xfId="7008"/>
    <cellStyle name="Процентный 4 4 2 2 2 2 2 5" xfId="2281"/>
    <cellStyle name="Процентный 4 4 2 2 2 2 3" xfId="1347"/>
    <cellStyle name="Процентный 4 4 2 2 2 2 3 2" xfId="1975"/>
    <cellStyle name="Процентный 4 4 2 2 2 2 3 2 2" xfId="7011"/>
    <cellStyle name="Процентный 4 4 2 2 2 2 3 3" xfId="2884"/>
    <cellStyle name="Процентный 4 4 2 2 2 2 4" xfId="1348"/>
    <cellStyle name="Процентный 4 4 2 2 2 2 4 2" xfId="7007"/>
    <cellStyle name="Процентный 4 4 2 2 2 2 5" xfId="2280"/>
    <cellStyle name="Процентный 4 4 2 2 2 3" xfId="1349"/>
    <cellStyle name="Процентный 4 4 2 2 2 3 2" xfId="1350"/>
    <cellStyle name="Процентный 4 4 2 2 2 3 2 2" xfId="1351"/>
    <cellStyle name="Процентный 4 4 2 2 2 3 2 2 2" xfId="1352"/>
    <cellStyle name="Процентный 4 4 2 2 2 3 2 2 2 2" xfId="1353"/>
    <cellStyle name="Процентный 4 4 2 2 2 3 2 2 2 2 2" xfId="1978"/>
    <cellStyle name="Процентный 4 4 2 2 2 3 2 2 2 2 2 2" xfId="7016"/>
    <cellStyle name="Процентный 4 4 2 2 2 3 2 2 2 2 3" xfId="2887"/>
    <cellStyle name="Процентный 4 4 2 2 2 3 2 2 2 3" xfId="1609"/>
    <cellStyle name="Процентный 4 4 2 2 2 3 2 2 2 3 2" xfId="7015"/>
    <cellStyle name="Процентный 4 4 2 2 2 3 2 2 2 4" xfId="1613"/>
    <cellStyle name="Процентный 4 4 2 2 2 3 2 2 2 5" xfId="1646"/>
    <cellStyle name="Процентный 4 4 2 2 2 3 2 2 2 5 2" xfId="1647"/>
    <cellStyle name="Процентный 4 4 2 2 2 3 2 2 2 5 2 2" xfId="1648"/>
    <cellStyle name="Процентный 4 4 2 2 2 3 2 2 2 5 2 2 2" xfId="1649"/>
    <cellStyle name="Процентный 4 4 2 2 2 3 2 2 2 5 2 2 2 3 2 2 2 8" xfId="1693"/>
    <cellStyle name="Процентный 4 4 2 2 2 3 2 2 2 6" xfId="1650"/>
    <cellStyle name="Процентный 4 4 2 2 2 3 2 2 3" xfId="1354"/>
    <cellStyle name="Процентный 4 4 2 2 2 3 2 2 3 2" xfId="1979"/>
    <cellStyle name="Процентный 4 4 2 2 2 3 2 2 3 2 2" xfId="7017"/>
    <cellStyle name="Процентный 4 4 2 2 2 3 2 2 3 3" xfId="2888"/>
    <cellStyle name="Процентный 4 4 2 2 2 3 2 2 4" xfId="1977"/>
    <cellStyle name="Процентный 4 4 2 2 2 3 2 2 4 2" xfId="7014"/>
    <cellStyle name="Процентный 4 4 2 2 2 3 2 2 5" xfId="2886"/>
    <cellStyle name="Процентный 4 4 2 2 2 3 2 3" xfId="1355"/>
    <cellStyle name="Процентный 4 4 2 2 2 3 2 3 2" xfId="1980"/>
    <cellStyle name="Процентный 4 4 2 2 2 3 2 3 2 2" xfId="7018"/>
    <cellStyle name="Процентный 4 4 2 2 2 3 2 3 3" xfId="2889"/>
    <cellStyle name="Процентный 4 4 2 2 2 3 2 4" xfId="1976"/>
    <cellStyle name="Процентный 4 4 2 2 2 3 2 4 2" xfId="7013"/>
    <cellStyle name="Процентный 4 4 2 2 2 3 2 5" xfId="2885"/>
    <cellStyle name="Процентный 4 4 2 2 2 3 3" xfId="1356"/>
    <cellStyle name="Процентный 4 4 2 2 2 3 3 2" xfId="1981"/>
    <cellStyle name="Процентный 4 4 2 2 2 3 3 2 2" xfId="7019"/>
    <cellStyle name="Процентный 4 4 2 2 2 3 3 3" xfId="2890"/>
    <cellStyle name="Процентный 4 4 2 2 2 3 4" xfId="1357"/>
    <cellStyle name="Процентный 4 4 2 2 2 3 4 2" xfId="7012"/>
    <cellStyle name="Процентный 4 4 2 2 2 3 5" xfId="2282"/>
    <cellStyle name="Процентный 4 4 2 2 2 4" xfId="1358"/>
    <cellStyle name="Процентный 4 4 2 2 2 4 2" xfId="1359"/>
    <cellStyle name="Процентный 4 4 2 2 2 4 2 2" xfId="7020"/>
    <cellStyle name="Процентный 4 4 2 2 2 4 3" xfId="2573"/>
    <cellStyle name="Процентный 4 4 2 2 2 5" xfId="1360"/>
    <cellStyle name="Процентный 4 4 2 2 2 5 2" xfId="1982"/>
    <cellStyle name="Процентный 4 4 2 2 2 5 2 2" xfId="7021"/>
    <cellStyle name="Процентный 4 4 2 2 2 5 3" xfId="2891"/>
    <cellStyle name="Процентный 4 4 2 2 2 6" xfId="1361"/>
    <cellStyle name="Процентный 4 4 2 2 2 6 2" xfId="7006"/>
    <cellStyle name="Процентный 4 4 2 2 2 7" xfId="2279"/>
    <cellStyle name="Процентный 4 4 2 2 3" xfId="504"/>
    <cellStyle name="Процентный 4 4 2 2 3 2" xfId="1362"/>
    <cellStyle name="Процентный 4 4 2 2 3 2 2" xfId="7022"/>
    <cellStyle name="Процентный 4 4 2 2 3 3" xfId="2572"/>
    <cellStyle name="Процентный 4 4 2 2 4" xfId="1363"/>
    <cellStyle name="Процентный 4 4 2 2 4 2" xfId="1983"/>
    <cellStyle name="Процентный 4 4 2 2 4 2 2" xfId="7023"/>
    <cellStyle name="Процентный 4 4 2 2 4 3" xfId="2892"/>
    <cellStyle name="Процентный 4 4 2 2 5" xfId="1364"/>
    <cellStyle name="Процентный 4 4 2 2 5 2" xfId="7005"/>
    <cellStyle name="Процентный 4 4 2 2 6" xfId="2278"/>
    <cellStyle name="Процентный 4 4 2 3" xfId="206"/>
    <cellStyle name="Процентный 4 4 2 3 2" xfId="350"/>
    <cellStyle name="Процентный 4 4 2 3 2 2" xfId="625"/>
    <cellStyle name="Процентный 4 4 2 3 2 2 2" xfId="1365"/>
    <cellStyle name="Процентный 4 4 2 3 2 2 2 2" xfId="7026"/>
    <cellStyle name="Процентный 4 4 2 3 2 2 3" xfId="2575"/>
    <cellStyle name="Процентный 4 4 2 3 2 3" xfId="1366"/>
    <cellStyle name="Процентный 4 4 2 3 2 3 2" xfId="1984"/>
    <cellStyle name="Процентный 4 4 2 3 2 3 2 2" xfId="7027"/>
    <cellStyle name="Процентный 4 4 2 3 2 3 3" xfId="2893"/>
    <cellStyle name="Процентный 4 4 2 3 2 4" xfId="1367"/>
    <cellStyle name="Процентный 4 4 2 3 2 4 2" xfId="7025"/>
    <cellStyle name="Процентный 4 4 2 3 2 5" xfId="2284"/>
    <cellStyle name="Процентный 4 4 2 3 3" xfId="506"/>
    <cellStyle name="Процентный 4 4 2 3 3 2" xfId="1368"/>
    <cellStyle name="Процентный 4 4 2 3 3 2 2" xfId="7028"/>
    <cellStyle name="Процентный 4 4 2 3 3 3" xfId="2574"/>
    <cellStyle name="Процентный 4 4 2 3 4" xfId="1369"/>
    <cellStyle name="Процентный 4 4 2 3 4 2" xfId="1985"/>
    <cellStyle name="Процентный 4 4 2 3 4 2 2" xfId="7029"/>
    <cellStyle name="Процентный 4 4 2 3 4 3" xfId="2894"/>
    <cellStyle name="Процентный 4 4 2 3 5" xfId="1370"/>
    <cellStyle name="Процентный 4 4 2 3 5 2" xfId="7024"/>
    <cellStyle name="Процентный 4 4 2 3 6" xfId="2283"/>
    <cellStyle name="Процентный 4 4 2 4" xfId="503"/>
    <cellStyle name="Процентный 4 4 2 4 2" xfId="1371"/>
    <cellStyle name="Процентный 4 4 2 4 2 2" xfId="7030"/>
    <cellStyle name="Процентный 4 4 2 4 3" xfId="2571"/>
    <cellStyle name="Процентный 4 4 2 5" xfId="1372"/>
    <cellStyle name="Процентный 4 4 2 5 2" xfId="1986"/>
    <cellStyle name="Процентный 4 4 2 5 2 2" xfId="7031"/>
    <cellStyle name="Процентный 4 4 2 5 3" xfId="2895"/>
    <cellStyle name="Процентный 4 4 2 6" xfId="1373"/>
    <cellStyle name="Процентный 4 4 2 6 2" xfId="1651"/>
    <cellStyle name="Процентный 4 4 2 6 3" xfId="1652"/>
    <cellStyle name="Процентный 4 4 2 6 3 2 2" xfId="1699"/>
    <cellStyle name="Процентный 4 4 2 7" xfId="1653"/>
    <cellStyle name="Процентный 4 4 3" xfId="502"/>
    <cellStyle name="Процентный 4 4 3 2" xfId="1374"/>
    <cellStyle name="Процентный 4 4 3 2 2" xfId="7032"/>
    <cellStyle name="Процентный 4 4 3 3" xfId="2443"/>
    <cellStyle name="Процентный 4 4 4" xfId="1375"/>
    <cellStyle name="Процентный 4 4 4 2" xfId="1987"/>
    <cellStyle name="Процентный 4 4 4 2 2" xfId="7033"/>
    <cellStyle name="Процентный 4 4 4 3" xfId="2896"/>
    <cellStyle name="Процентный 4 4 5" xfId="1376"/>
    <cellStyle name="Процентный 4 4 5 2" xfId="7004"/>
    <cellStyle name="Процентный 4 4 6" xfId="2277"/>
    <cellStyle name="Процентный 4 5" xfId="207"/>
    <cellStyle name="Процентный 4 5 2" xfId="208"/>
    <cellStyle name="Процентный 4 5 2 2" xfId="508"/>
    <cellStyle name="Процентный 4 5 2 2 2" xfId="1377"/>
    <cellStyle name="Процентный 4 5 2 2 2 2" xfId="7036"/>
    <cellStyle name="Процентный 4 5 2 2 3" xfId="2447"/>
    <cellStyle name="Процентный 4 5 2 3" xfId="1378"/>
    <cellStyle name="Процентный 4 5 2 3 2" xfId="1988"/>
    <cellStyle name="Процентный 4 5 2 3 2 2" xfId="7037"/>
    <cellStyle name="Процентный 4 5 2 3 3" xfId="2897"/>
    <cellStyle name="Процентный 4 5 2 4" xfId="1379"/>
    <cellStyle name="Процентный 4 5 2 4 2" xfId="7035"/>
    <cellStyle name="Процентный 4 5 2 5" xfId="2286"/>
    <cellStyle name="Процентный 4 5 3" xfId="209"/>
    <cellStyle name="Процентный 4 5 3 2" xfId="509"/>
    <cellStyle name="Процентный 4 5 3 2 2" xfId="2642"/>
    <cellStyle name="Процентный 4 5 3 3" xfId="1989"/>
    <cellStyle name="Процентный 4 5 3 3 2" xfId="7038"/>
    <cellStyle name="Процентный 4 5 3 4" xfId="2446"/>
    <cellStyle name="Процентный 4 5 4" xfId="507"/>
    <cellStyle name="Процентный 4 5 4 2" xfId="1380"/>
    <cellStyle name="Процентный 4 5 4 2 2" xfId="7039"/>
    <cellStyle name="Процентный 4 5 4 3" xfId="2641"/>
    <cellStyle name="Процентный 4 5 5" xfId="1381"/>
    <cellStyle name="Процентный 4 5 5 2" xfId="1990"/>
    <cellStyle name="Процентный 4 5 5 2 2" xfId="7040"/>
    <cellStyle name="Процентный 4 5 5 3" xfId="2898"/>
    <cellStyle name="Процентный 4 5 6" xfId="1382"/>
    <cellStyle name="Процентный 4 5 6 2" xfId="1991"/>
    <cellStyle name="Процентный 4 5 6 2 2" xfId="7041"/>
    <cellStyle name="Процентный 4 5 6 3" xfId="2899"/>
    <cellStyle name="Процентный 4 5 7" xfId="1383"/>
    <cellStyle name="Процентный 4 5 7 2" xfId="7034"/>
    <cellStyle name="Процентный 4 5 8" xfId="2285"/>
    <cellStyle name="Процентный 4 6" xfId="210"/>
    <cellStyle name="Процентный 4 6 2" xfId="351"/>
    <cellStyle name="Процентный 4 6 2 2" xfId="384"/>
    <cellStyle name="Процентный 4 6 2 2 2" xfId="659"/>
    <cellStyle name="Процентный 4 6 2 2 2 2" xfId="1384"/>
    <cellStyle name="Процентный 4 6 2 2 2 2 2" xfId="1385"/>
    <cellStyle name="Процентный 4 6 2 2 2 2 2 2" xfId="1992"/>
    <cellStyle name="Процентный 4 6 2 2 2 2 2 2 2" xfId="7047"/>
    <cellStyle name="Процентный 4 6 2 2 2 2 2 3" xfId="2900"/>
    <cellStyle name="Процентный 4 6 2 2 2 2 3" xfId="1610"/>
    <cellStyle name="Процентный 4 6 2 2 2 2 3 2" xfId="7046"/>
    <cellStyle name="Процентный 4 6 2 2 2 2 4" xfId="1654"/>
    <cellStyle name="Процентный 4 6 2 2 2 3" xfId="1386"/>
    <cellStyle name="Процентный 4 6 2 2 2 3 2" xfId="1387"/>
    <cellStyle name="Процентный 4 6 2 2 2 3 2 2" xfId="1993"/>
    <cellStyle name="Процентный 4 6 2 2 2 3 2 2 2" xfId="7049"/>
    <cellStyle name="Процентный 4 6 2 2 2 3 2 3" xfId="2902"/>
    <cellStyle name="Процентный 4 6 2 2 2 3 3" xfId="1616"/>
    <cellStyle name="Процентный 4 6 2 2 2 3 3 2" xfId="7048"/>
    <cellStyle name="Процентный 4 6 2 2 2 3 3 4" xfId="1667"/>
    <cellStyle name="Процентный 4 6 2 2 2 3 3 4 2" xfId="1668"/>
    <cellStyle name="Процентный 4 6 2 2 2 3 3 4 2 2" xfId="1669"/>
    <cellStyle name="Процентный 4 6 2 2 2 3 3 4 4" xfId="1680"/>
    <cellStyle name="Процентный 4 6 2 2 2 3 3 4 4 2" xfId="1689"/>
    <cellStyle name="Процентный 4 6 2 2 2 3 3 4 4 3" xfId="1688"/>
    <cellStyle name="Процентный 4 6 2 2 2 3 4" xfId="2901"/>
    <cellStyle name="Процентный 4 6 2 2 2 4" xfId="1388"/>
    <cellStyle name="Процентный 4 6 2 2 2 4 2" xfId="1994"/>
    <cellStyle name="Процентный 4 6 2 2 2 4 2 2" xfId="7050"/>
    <cellStyle name="Процентный 4 6 2 2 2 4 3" xfId="2903"/>
    <cellStyle name="Процентный 4 6 2 2 2 5" xfId="1389"/>
    <cellStyle name="Процентный 4 6 2 2 2 5 2" xfId="7045"/>
    <cellStyle name="Процентный 4 6 2 2 2 6" xfId="2290"/>
    <cellStyle name="Процентный 4 6 2 2 3" xfId="1390"/>
    <cellStyle name="Процентный 4 6 2 2 3 2" xfId="1391"/>
    <cellStyle name="Процентный 4 6 2 2 3 2 2" xfId="7051"/>
    <cellStyle name="Процентный 4 6 2 2 3 3" xfId="2577"/>
    <cellStyle name="Процентный 4 6 2 2 4" xfId="1392"/>
    <cellStyle name="Процентный 4 6 2 2 4 2" xfId="1995"/>
    <cellStyle name="Процентный 4 6 2 2 4 2 2" xfId="7052"/>
    <cellStyle name="Процентный 4 6 2 2 4 3" xfId="2904"/>
    <cellStyle name="Процентный 4 6 2 2 5" xfId="1393"/>
    <cellStyle name="Процентный 4 6 2 2 5 2" xfId="7044"/>
    <cellStyle name="Процентный 4 6 2 2 6" xfId="2289"/>
    <cellStyle name="Процентный 4 6 2 3" xfId="626"/>
    <cellStyle name="Процентный 4 6 2 3 2" xfId="1394"/>
    <cellStyle name="Процентный 4 6 2 3 2 2" xfId="7053"/>
    <cellStyle name="Процентный 4 6 2 3 3" xfId="2576"/>
    <cellStyle name="Процентный 4 6 2 4" xfId="1395"/>
    <cellStyle name="Процентный 4 6 2 4 2" xfId="1996"/>
    <cellStyle name="Процентный 4 6 2 4 2 2" xfId="7054"/>
    <cellStyle name="Процентный 4 6 2 4 3" xfId="2905"/>
    <cellStyle name="Процентный 4 6 2 5" xfId="1396"/>
    <cellStyle name="Процентный 4 6 2 5 2" xfId="7043"/>
    <cellStyle name="Процентный 4 6 2 6" xfId="2288"/>
    <cellStyle name="Процентный 4 6 3" xfId="1397"/>
    <cellStyle name="Процентный 4 6 3 2" xfId="1398"/>
    <cellStyle name="Процентный 4 6 3 2 2" xfId="7055"/>
    <cellStyle name="Процентный 4 6 3 3" xfId="2453"/>
    <cellStyle name="Процентный 4 6 4" xfId="1399"/>
    <cellStyle name="Процентный 4 6 5" xfId="1400"/>
    <cellStyle name="Процентный 4 6 5 2" xfId="7042"/>
    <cellStyle name="Процентный 4 6 6" xfId="2287"/>
    <cellStyle name="Процентный 4 7" xfId="211"/>
    <cellStyle name="Процентный 4 7 2" xfId="385"/>
    <cellStyle name="Процентный 4 7 2 2" xfId="660"/>
    <cellStyle name="Процентный 4 7 2 2 2" xfId="1401"/>
    <cellStyle name="Процентный 4 7 2 2 2 2" xfId="7058"/>
    <cellStyle name="Процентный 4 7 2 2 3" xfId="2578"/>
    <cellStyle name="Процентный 4 7 2 3" xfId="1402"/>
    <cellStyle name="Процентный 4 7 2 3 2" xfId="1997"/>
    <cellStyle name="Процентный 4 7 2 3 2 2" xfId="7059"/>
    <cellStyle name="Процентный 4 7 2 3 3" xfId="2906"/>
    <cellStyle name="Процентный 4 7 2 4" xfId="1403"/>
    <cellStyle name="Процентный 4 7 2 4 2" xfId="7057"/>
    <cellStyle name="Процентный 4 7 2 5" xfId="2292"/>
    <cellStyle name="Процентный 4 7 3" xfId="1404"/>
    <cellStyle name="Процентный 4 7 3 2" xfId="1405"/>
    <cellStyle name="Процентный 4 7 3 2 2" xfId="1998"/>
    <cellStyle name="Процентный 4 7 3 2 2 2" xfId="7061"/>
    <cellStyle name="Процентный 4 7 3 2 3" xfId="2907"/>
    <cellStyle name="Процентный 4 7 3 3" xfId="1406"/>
    <cellStyle name="Процентный 4 7 3 3 2" xfId="7060"/>
    <cellStyle name="Процентный 4 7 3 4" xfId="2454"/>
    <cellStyle name="Процентный 4 7 4" xfId="1407"/>
    <cellStyle name="Процентный 4 7 4 2" xfId="1408"/>
    <cellStyle name="Процентный 4 7 4 2 2" xfId="1999"/>
    <cellStyle name="Процентный 4 7 4 2 2 2" xfId="7062"/>
    <cellStyle name="Процентный 4 7 4 2 3" xfId="2908"/>
    <cellStyle name="Процентный 4 7 4 3" xfId="1615"/>
    <cellStyle name="Процентный 4 7 4 3 2" xfId="1622"/>
    <cellStyle name="Процентный 4 7 4 4" xfId="1617"/>
    <cellStyle name="Процентный 4 7 4 4 2" xfId="1655"/>
    <cellStyle name="Процентный 4 7 4 5" xfId="1656"/>
    <cellStyle name="Процентный 4 7 4 6" xfId="1657"/>
    <cellStyle name="Процентный 4 7 5" xfId="1409"/>
    <cellStyle name="Процентный 4 7 5 2" xfId="2000"/>
    <cellStyle name="Процентный 4 7 5 2 2" xfId="7063"/>
    <cellStyle name="Процентный 4 7 5 3" xfId="2909"/>
    <cellStyle name="Процентный 4 7 6" xfId="1410"/>
    <cellStyle name="Процентный 4 7 6 2" xfId="7056"/>
    <cellStyle name="Процентный 4 7 7" xfId="2291"/>
    <cellStyle name="Процентный 4 8" xfId="212"/>
    <cellStyle name="Процентный 4 8 2" xfId="1411"/>
    <cellStyle name="Процентный 4 8 2 2" xfId="1412"/>
    <cellStyle name="Процентный 4 8 2 2 2" xfId="7065"/>
    <cellStyle name="Процентный 4 8 2 3" xfId="2579"/>
    <cellStyle name="Процентный 4 8 3" xfId="1413"/>
    <cellStyle name="Процентный 4 8 3 2" xfId="6541"/>
    <cellStyle name="Процентный 4 8 4" xfId="1414"/>
    <cellStyle name="Процентный 4 8 4 2" xfId="7064"/>
    <cellStyle name="Процентный 4 8 5" xfId="2293"/>
    <cellStyle name="Процентный 4 9" xfId="213"/>
    <cellStyle name="Процентный 4 9 2" xfId="1415"/>
    <cellStyle name="Процентный 4 9 2 2" xfId="1416"/>
    <cellStyle name="Процентный 4 9 2 2 2" xfId="7067"/>
    <cellStyle name="Процентный 4 9 2 3" xfId="2580"/>
    <cellStyle name="Процентный 4 9 3" xfId="1417"/>
    <cellStyle name="Процентный 4 9 4" xfId="1418"/>
    <cellStyle name="Процентный 4 9 4 2" xfId="7066"/>
    <cellStyle name="Процентный 4 9 5" xfId="2294"/>
    <cellStyle name="Процентный 5" xfId="214"/>
    <cellStyle name="Процентный 5 10" xfId="1419"/>
    <cellStyle name="Процентный 5 10 2" xfId="1420"/>
    <cellStyle name="Процентный 5 10 2 2" xfId="7069"/>
    <cellStyle name="Процентный 5 10 3" xfId="2910"/>
    <cellStyle name="Процентный 5 11" xfId="1421"/>
    <cellStyle name="Процентный 5 12" xfId="1422"/>
    <cellStyle name="Процентный 5 12 2" xfId="7068"/>
    <cellStyle name="Процентный 5 13" xfId="2295"/>
    <cellStyle name="Процентный 5 2" xfId="215"/>
    <cellStyle name="Процентный 5 2 2" xfId="216"/>
    <cellStyle name="Процентный 5 2 2 2" xfId="352"/>
    <cellStyle name="Процентный 5 2 2 2 2" xfId="627"/>
    <cellStyle name="Процентный 5 2 2 2 2 2" xfId="1423"/>
    <cellStyle name="Процентный 5 2 2 2 2 2 2" xfId="7073"/>
    <cellStyle name="Процентный 5 2 2 2 2 3" xfId="2581"/>
    <cellStyle name="Процентный 5 2 2 2 3" xfId="1424"/>
    <cellStyle name="Процентный 5 2 2 2 3 2" xfId="2001"/>
    <cellStyle name="Процентный 5 2 2 2 3 2 2" xfId="7074"/>
    <cellStyle name="Процентный 5 2 2 2 3 3" xfId="2911"/>
    <cellStyle name="Процентный 5 2 2 2 4" xfId="1425"/>
    <cellStyle name="Процентный 5 2 2 2 4 2" xfId="7072"/>
    <cellStyle name="Процентный 5 2 2 2 5" xfId="2298"/>
    <cellStyle name="Процентный 5 2 2 3" xfId="511"/>
    <cellStyle name="Процентный 5 2 2 3 2" xfId="1426"/>
    <cellStyle name="Процентный 5 2 2 3 2 2" xfId="7075"/>
    <cellStyle name="Процентный 5 2 2 3 3" xfId="2421"/>
    <cellStyle name="Процентный 5 2 2 4" xfId="1427"/>
    <cellStyle name="Процентный 5 2 2 4 2" xfId="2002"/>
    <cellStyle name="Процентный 5 2 2 4 2 2" xfId="7076"/>
    <cellStyle name="Процентный 5 2 2 4 3" xfId="2912"/>
    <cellStyle name="Процентный 5 2 2 5" xfId="1428"/>
    <cellStyle name="Процентный 5 2 2 5 2" xfId="7071"/>
    <cellStyle name="Процентный 5 2 2 6" xfId="2297"/>
    <cellStyle name="Процентный 5 2 3" xfId="353"/>
    <cellStyle name="Процентный 5 2 3 2" xfId="628"/>
    <cellStyle name="Процентный 5 2 3 2 2" xfId="1429"/>
    <cellStyle name="Процентный 5 2 3 2 2 2" xfId="7078"/>
    <cellStyle name="Процентный 5 2 3 2 3" xfId="2582"/>
    <cellStyle name="Процентный 5 2 3 3" xfId="1430"/>
    <cellStyle name="Процентный 5 2 3 3 2" xfId="2003"/>
    <cellStyle name="Процентный 5 2 3 3 2 2" xfId="7079"/>
    <cellStyle name="Процентный 5 2 3 3 3" xfId="2913"/>
    <cellStyle name="Процентный 5 2 3 4" xfId="1431"/>
    <cellStyle name="Процентный 5 2 3 4 2" xfId="7077"/>
    <cellStyle name="Процентный 5 2 3 5" xfId="2299"/>
    <cellStyle name="Процентный 5 2 4" xfId="510"/>
    <cellStyle name="Процентный 5 2 4 2" xfId="1432"/>
    <cellStyle name="Процентный 5 2 4 2 2" xfId="7080"/>
    <cellStyle name="Процентный 5 2 4 3" xfId="2420"/>
    <cellStyle name="Процентный 5 2 5" xfId="1433"/>
    <cellStyle name="Процентный 5 2 5 2" xfId="2004"/>
    <cellStyle name="Процентный 5 2 5 2 2" xfId="7081"/>
    <cellStyle name="Процентный 5 2 5 3" xfId="2914"/>
    <cellStyle name="Процентный 5 2 6" xfId="1434"/>
    <cellStyle name="Процентный 5 2 6 2" xfId="7070"/>
    <cellStyle name="Процентный 5 2 7" xfId="2296"/>
    <cellStyle name="Процентный 5 3" xfId="217"/>
    <cellStyle name="Процентный 5 3 2" xfId="218"/>
    <cellStyle name="Процентный 5 3 2 2" xfId="354"/>
    <cellStyle name="Процентный 5 3 2 2 2" xfId="629"/>
    <cellStyle name="Процентный 5 3 2 2 2 2" xfId="1435"/>
    <cellStyle name="Процентный 5 3 2 2 2 2 2" xfId="7085"/>
    <cellStyle name="Процентный 5 3 2 2 2 3" xfId="2583"/>
    <cellStyle name="Процентный 5 3 2 2 3" xfId="1436"/>
    <cellStyle name="Процентный 5 3 2 2 3 2" xfId="2005"/>
    <cellStyle name="Процентный 5 3 2 2 3 2 2" xfId="7086"/>
    <cellStyle name="Процентный 5 3 2 2 3 3" xfId="2915"/>
    <cellStyle name="Процентный 5 3 2 2 4" xfId="1437"/>
    <cellStyle name="Процентный 5 3 2 2 4 2" xfId="7084"/>
    <cellStyle name="Процентный 5 3 2 2 5" xfId="2302"/>
    <cellStyle name="Процентный 5 3 2 3" xfId="513"/>
    <cellStyle name="Процентный 5 3 2 3 2" xfId="1438"/>
    <cellStyle name="Процентный 5 3 2 3 2 2" xfId="6243"/>
    <cellStyle name="Процентный 5 3 2 3 2 3" xfId="6242"/>
    <cellStyle name="Процентный 5 3 2 3 3" xfId="6244"/>
    <cellStyle name="Процентный 5 3 2 3 3 2" xfId="6245"/>
    <cellStyle name="Процентный 5 3 2 3 3 3" xfId="6246"/>
    <cellStyle name="Процентный 5 3 2 3 4" xfId="6247"/>
    <cellStyle name="Процентный 5 3 2 3 5" xfId="6248"/>
    <cellStyle name="Процентный 5 3 2 3 6" xfId="2423"/>
    <cellStyle name="Процентный 5 3 2 4" xfId="1439"/>
    <cellStyle name="Процентный 5 3 2 4 2" xfId="2006"/>
    <cellStyle name="Процентный 5 3 2 4 2 2" xfId="7087"/>
    <cellStyle name="Процентный 5 3 2 4 3" xfId="2916"/>
    <cellStyle name="Процентный 5 3 2 5" xfId="1440"/>
    <cellStyle name="Процентный 5 3 2 5 2" xfId="7083"/>
    <cellStyle name="Процентный 5 3 2 6" xfId="2301"/>
    <cellStyle name="Процентный 5 3 3" xfId="355"/>
    <cellStyle name="Процентный 5 3 3 2" xfId="630"/>
    <cellStyle name="Процентный 5 3 3 2 2" xfId="1441"/>
    <cellStyle name="Процентный 5 3 3 2 2 2" xfId="6249"/>
    <cellStyle name="Процентный 5 3 3 2 3" xfId="2584"/>
    <cellStyle name="Процентный 5 3 3 3" xfId="1442"/>
    <cellStyle name="Процентный 5 3 3 3 2" xfId="2007"/>
    <cellStyle name="Процентный 5 3 3 3 2 2" xfId="7089"/>
    <cellStyle name="Процентный 5 3 3 3 3" xfId="2917"/>
    <cellStyle name="Процентный 5 3 3 4" xfId="1443"/>
    <cellStyle name="Процентный 5 3 3 4 2" xfId="7088"/>
    <cellStyle name="Процентный 5 3 3 5" xfId="2303"/>
    <cellStyle name="Процентный 5 3 4" xfId="512"/>
    <cellStyle name="Процентный 5 3 4 2" xfId="1444"/>
    <cellStyle name="Процентный 5 3 4 2 2" xfId="6250"/>
    <cellStyle name="Процентный 5 3 4 3" xfId="2422"/>
    <cellStyle name="Процентный 5 3 5" xfId="1445"/>
    <cellStyle name="Процентный 5 3 5 2" xfId="2008"/>
    <cellStyle name="Процентный 5 3 5 2 2" xfId="7090"/>
    <cellStyle name="Процентный 5 3 5 3" xfId="2918"/>
    <cellStyle name="Процентный 5 3 6" xfId="1446"/>
    <cellStyle name="Процентный 5 3 6 2" xfId="7082"/>
    <cellStyle name="Процентный 5 3 7" xfId="2300"/>
    <cellStyle name="Процентный 5 4" xfId="219"/>
    <cellStyle name="Процентный 5 4 2" xfId="6251"/>
    <cellStyle name="Процентный 5 4 2 2" xfId="6252"/>
    <cellStyle name="Процентный 5 4 3" xfId="6253"/>
    <cellStyle name="Процентный 5 5" xfId="220"/>
    <cellStyle name="Процентный 5 5 2" xfId="1447"/>
    <cellStyle name="Процентный 5 5 2 2" xfId="1448"/>
    <cellStyle name="Процентный 5 5 2 2 2" xfId="7092"/>
    <cellStyle name="Процентный 5 5 2 3" xfId="2585"/>
    <cellStyle name="Процентный 5 5 3" xfId="1449"/>
    <cellStyle name="Процентный 5 5 4" xfId="1450"/>
    <cellStyle name="Процентный 5 5 4 2" xfId="7091"/>
    <cellStyle name="Процентный 5 5 5" xfId="2304"/>
    <cellStyle name="Процентный 5 6" xfId="221"/>
    <cellStyle name="Процентный 5 7" xfId="222"/>
    <cellStyle name="Процентный 5 8" xfId="223"/>
    <cellStyle name="Процентный 5 9" xfId="224"/>
    <cellStyle name="Процентный 6" xfId="225"/>
    <cellStyle name="Процентный 6 2" xfId="226"/>
    <cellStyle name="Процентный 6 2 2" xfId="356"/>
    <cellStyle name="Процентный 6 2 2 2" xfId="631"/>
    <cellStyle name="Процентный 6 2 2 2 2" xfId="1451"/>
    <cellStyle name="Процентный 6 2 2 2 2 2" xfId="7095"/>
    <cellStyle name="Процентный 6 2 2 2 3" xfId="2586"/>
    <cellStyle name="Процентный 6 2 2 3" xfId="1452"/>
    <cellStyle name="Процентный 6 2 2 3 2" xfId="2009"/>
    <cellStyle name="Процентный 6 2 2 3 2 2" xfId="7096"/>
    <cellStyle name="Процентный 6 2 2 3 3" xfId="2919"/>
    <cellStyle name="Процентный 6 2 2 4" xfId="1453"/>
    <cellStyle name="Процентный 6 2 2 4 2" xfId="7094"/>
    <cellStyle name="Процентный 6 2 2 5" xfId="2306"/>
    <cellStyle name="Процентный 6 2 3" xfId="515"/>
    <cellStyle name="Процентный 6 2 3 2" xfId="1454"/>
    <cellStyle name="Процентный 6 2 3 2 2" xfId="7097"/>
    <cellStyle name="Процентный 6 2 3 3" xfId="2424"/>
    <cellStyle name="Процентный 6 2 4" xfId="1455"/>
    <cellStyle name="Процентный 6 2 4 2" xfId="2010"/>
    <cellStyle name="Процентный 6 2 4 2 2" xfId="7098"/>
    <cellStyle name="Процентный 6 2 4 3" xfId="2920"/>
    <cellStyle name="Процентный 6 2 5" xfId="1456"/>
    <cellStyle name="Процентный 6 2 5 2" xfId="7093"/>
    <cellStyle name="Процентный 6 2 6" xfId="2305"/>
    <cellStyle name="Процентный 6 3" xfId="514"/>
    <cellStyle name="Процентный 6 3 2" xfId="1604"/>
    <cellStyle name="Процентный 6 3 3" xfId="2011"/>
    <cellStyle name="Процентный 6 3 3 2" xfId="7099"/>
    <cellStyle name="Процентный 6 3 4" xfId="2643"/>
    <cellStyle name="Процентный 6 4" xfId="1457"/>
    <cellStyle name="Процентный 6 4 2" xfId="2012"/>
    <cellStyle name="Процентный 6 4 2 2" xfId="7100"/>
    <cellStyle name="Процентный 6 4 3" xfId="2921"/>
    <cellStyle name="Процентный 6 5" xfId="1600"/>
    <cellStyle name="Процентный 7" xfId="227"/>
    <cellStyle name="Процентный 7 2" xfId="357"/>
    <cellStyle name="Процентный 7 2 2" xfId="632"/>
    <cellStyle name="Процентный 7 2 2 2" xfId="1458"/>
    <cellStyle name="Процентный 7 2 2 2 2" xfId="6254"/>
    <cellStyle name="Процентный 7 2 2 3" xfId="2587"/>
    <cellStyle name="Процентный 7 2 3" xfId="1459"/>
    <cellStyle name="Процентный 7 2 3 2" xfId="2013"/>
    <cellStyle name="Процентный 7 2 3 2 2" xfId="7103"/>
    <cellStyle name="Процентный 7 2 3 3" xfId="2922"/>
    <cellStyle name="Процентный 7 2 4" xfId="1460"/>
    <cellStyle name="Процентный 7 2 4 2" xfId="7102"/>
    <cellStyle name="Процентный 7 2 5" xfId="2308"/>
    <cellStyle name="Процентный 7 3" xfId="516"/>
    <cellStyle name="Процентный 7 3 2" xfId="1461"/>
    <cellStyle name="Процентный 7 3 2 2" xfId="7104"/>
    <cellStyle name="Процентный 7 3 3" xfId="2425"/>
    <cellStyle name="Процентный 7 4" xfId="1462"/>
    <cellStyle name="Процентный 7 4 2" xfId="2014"/>
    <cellStyle name="Процентный 7 4 2 2" xfId="7105"/>
    <cellStyle name="Процентный 7 4 3" xfId="2923"/>
    <cellStyle name="Процентный 7 5" xfId="1463"/>
    <cellStyle name="Процентный 7 5 2" xfId="7101"/>
    <cellStyle name="Процентный 7 6" xfId="2307"/>
    <cellStyle name="Процентный 8" xfId="228"/>
    <cellStyle name="Процентный 8 2" xfId="358"/>
    <cellStyle name="Процентный 8 2 2" xfId="633"/>
    <cellStyle name="Процентный 8 2 2 2" xfId="1464"/>
    <cellStyle name="Процентный 8 2 2 2 2" xfId="7108"/>
    <cellStyle name="Процентный 8 2 2 3" xfId="2588"/>
    <cellStyle name="Процентный 8 2 3" xfId="1465"/>
    <cellStyle name="Процентный 8 2 3 2" xfId="2015"/>
    <cellStyle name="Процентный 8 2 3 2 2" xfId="7109"/>
    <cellStyle name="Процентный 8 2 3 3" xfId="2924"/>
    <cellStyle name="Процентный 8 2 4" xfId="1466"/>
    <cellStyle name="Процентный 8 2 4 2" xfId="7107"/>
    <cellStyle name="Процентный 8 2 5" xfId="2310"/>
    <cellStyle name="Процентный 8 3" xfId="517"/>
    <cellStyle name="Процентный 8 3 2" xfId="1467"/>
    <cellStyle name="Процентный 8 3 2 2" xfId="7110"/>
    <cellStyle name="Процентный 8 3 3" xfId="2426"/>
    <cellStyle name="Процентный 8 4" xfId="1468"/>
    <cellStyle name="Процентный 8 4 2" xfId="2016"/>
    <cellStyle name="Процентный 8 4 2 2" xfId="7111"/>
    <cellStyle name="Процентный 8 4 3" xfId="2925"/>
    <cellStyle name="Процентный 8 5" xfId="1469"/>
    <cellStyle name="Процентный 8 5 2" xfId="7106"/>
    <cellStyle name="Процентный 8 6" xfId="2309"/>
    <cellStyle name="Процентный 9" xfId="229"/>
    <cellStyle name="Процентный 9 2" xfId="230"/>
    <cellStyle name="Процентный 9 2 2" xfId="359"/>
    <cellStyle name="Процентный 9 2 2 2" xfId="634"/>
    <cellStyle name="Процентный 9 2 2 2 2" xfId="1470"/>
    <cellStyle name="Процентный 9 2 2 2 2 2" xfId="7115"/>
    <cellStyle name="Процентный 9 2 2 2 3" xfId="2589"/>
    <cellStyle name="Процентный 9 2 2 3" xfId="1471"/>
    <cellStyle name="Процентный 9 2 2 3 2" xfId="2017"/>
    <cellStyle name="Процентный 9 2 2 3 2 2" xfId="7116"/>
    <cellStyle name="Процентный 9 2 2 3 3" xfId="2926"/>
    <cellStyle name="Процентный 9 2 2 4" xfId="1472"/>
    <cellStyle name="Процентный 9 2 2 4 2" xfId="7114"/>
    <cellStyle name="Процентный 9 2 2 5" xfId="2313"/>
    <cellStyle name="Процентный 9 2 3" xfId="519"/>
    <cellStyle name="Процентный 9 2 3 2" xfId="1473"/>
    <cellStyle name="Процентный 9 2 3 2 2" xfId="7117"/>
    <cellStyle name="Процентный 9 2 3 3" xfId="2428"/>
    <cellStyle name="Процентный 9 2 4" xfId="1474"/>
    <cellStyle name="Процентный 9 2 4 2" xfId="2018"/>
    <cellStyle name="Процентный 9 2 4 2 2" xfId="7118"/>
    <cellStyle name="Процентный 9 2 4 3" xfId="2927"/>
    <cellStyle name="Процентный 9 2 5" xfId="1475"/>
    <cellStyle name="Процентный 9 2 5 2" xfId="7113"/>
    <cellStyle name="Процентный 9 2 6" xfId="2312"/>
    <cellStyle name="Процентный 9 3" xfId="360"/>
    <cellStyle name="Процентный 9 3 2" xfId="635"/>
    <cellStyle name="Процентный 9 3 2 2" xfId="1476"/>
    <cellStyle name="Процентный 9 3 2 2 2" xfId="7120"/>
    <cellStyle name="Процентный 9 3 2 3" xfId="2590"/>
    <cellStyle name="Процентный 9 3 3" xfId="1477"/>
    <cellStyle name="Процентный 9 3 3 2" xfId="2019"/>
    <cellStyle name="Процентный 9 3 3 2 2" xfId="7121"/>
    <cellStyle name="Процентный 9 3 3 3" xfId="2928"/>
    <cellStyle name="Процентный 9 3 4" xfId="1478"/>
    <cellStyle name="Процентный 9 3 4 2" xfId="7119"/>
    <cellStyle name="Процентный 9 3 5" xfId="2314"/>
    <cellStyle name="Процентный 9 4" xfId="518"/>
    <cellStyle name="Процентный 9 4 2" xfId="1479"/>
    <cellStyle name="Процентный 9 4 2 2" xfId="7122"/>
    <cellStyle name="Процентный 9 4 3" xfId="2427"/>
    <cellStyle name="Процентный 9 5" xfId="1480"/>
    <cellStyle name="Процентный 9 5 2" xfId="2020"/>
    <cellStyle name="Процентный 9 5 2 2" xfId="7123"/>
    <cellStyle name="Процентный 9 5 3" xfId="2929"/>
    <cellStyle name="Процентный 9 6" xfId="1481"/>
    <cellStyle name="Процентный 9 6 2" xfId="7112"/>
    <cellStyle name="Процентный 9 7" xfId="2311"/>
    <cellStyle name="Финансовый" xfId="1593" builtinId="3"/>
    <cellStyle name="Финансовый 10" xfId="662"/>
    <cellStyle name="Финансовый 10 2" xfId="1665"/>
    <cellStyle name="Финансовый 10 2 2" xfId="6257"/>
    <cellStyle name="Финансовый 10 2 2 2" xfId="6258"/>
    <cellStyle name="Финансовый 10 2 3" xfId="6259"/>
    <cellStyle name="Финансовый 10 2 4" xfId="6256"/>
    <cellStyle name="Финансовый 10 2 5" xfId="2063"/>
    <cellStyle name="Финансовый 10 3" xfId="6260"/>
    <cellStyle name="Финансовый 10 3 2" xfId="6261"/>
    <cellStyle name="Финансовый 10 4" xfId="6262"/>
    <cellStyle name="Финансовый 10 4 2" xfId="6263"/>
    <cellStyle name="Финансовый 10 5" xfId="6264"/>
    <cellStyle name="Финансовый 10 5 2" xfId="6265"/>
    <cellStyle name="Финансовый 10 6" xfId="6266"/>
    <cellStyle name="Финансовый 10 7" xfId="7124"/>
    <cellStyle name="Финансовый 10 8" xfId="6255"/>
    <cellStyle name="Финансовый 11" xfId="1595"/>
    <cellStyle name="Финансовый 11 2" xfId="6268"/>
    <cellStyle name="Финансовый 11 2 2" xfId="6269"/>
    <cellStyle name="Финансовый 11 3" xfId="6270"/>
    <cellStyle name="Финансовый 11 3 2" xfId="6271"/>
    <cellStyle name="Финансовый 11 4" xfId="6272"/>
    <cellStyle name="Финансовый 11 5" xfId="6267"/>
    <cellStyle name="Финансовый 11 6" xfId="1701"/>
    <cellStyle name="Финансовый 12" xfId="1658"/>
    <cellStyle name="Финансовый 12 2" xfId="6274"/>
    <cellStyle name="Финансовый 12 3" xfId="7193"/>
    <cellStyle name="Финансовый 12 4" xfId="6273"/>
    <cellStyle name="Финансовый 12 5" xfId="2059"/>
    <cellStyle name="Финансовый 13" xfId="2061"/>
    <cellStyle name="Финансовый 13 2" xfId="6276"/>
    <cellStyle name="Финансовый 13 2 2" xfId="6277"/>
    <cellStyle name="Финансовый 13 2 2 2" xfId="6278"/>
    <cellStyle name="Финансовый 13 2 2 3" xfId="6279"/>
    <cellStyle name="Финансовый 13 2 3" xfId="6280"/>
    <cellStyle name="Финансовый 13 3" xfId="6281"/>
    <cellStyle name="Финансовый 13 4" xfId="7194"/>
    <cellStyle name="Финансовый 13 5" xfId="6275"/>
    <cellStyle name="Финансовый 14" xfId="6282"/>
    <cellStyle name="Финансовый 14 2" xfId="6283"/>
    <cellStyle name="Финансовый 15" xfId="6284"/>
    <cellStyle name="Финансовый 15 2" xfId="6285"/>
    <cellStyle name="Финансовый 16" xfId="6286"/>
    <cellStyle name="Финансовый 16 2" xfId="6287"/>
    <cellStyle name="Финансовый 16 3" xfId="6288"/>
    <cellStyle name="Финансовый 17" xfId="6289"/>
    <cellStyle name="Финансовый 17 2" xfId="6290"/>
    <cellStyle name="Финансовый 17 3" xfId="6291"/>
    <cellStyle name="Финансовый 18" xfId="6292"/>
    <cellStyle name="Финансовый 18 2" xfId="6293"/>
    <cellStyle name="Финансовый 19" xfId="6294"/>
    <cellStyle name="Финансовый 19 2" xfId="6295"/>
    <cellStyle name="Финансовый 2" xfId="231"/>
    <cellStyle name="Финансовый 2 10" xfId="1482"/>
    <cellStyle name="Финансовый 2 10 2" xfId="1483"/>
    <cellStyle name="Финансовый 2 10 2 2" xfId="6296"/>
    <cellStyle name="Финансовый 2 10 3" xfId="2930"/>
    <cellStyle name="Финансовый 2 11" xfId="1484"/>
    <cellStyle name="Финансовый 2 12" xfId="1485"/>
    <cellStyle name="Финансовый 2 12 2" xfId="1674"/>
    <cellStyle name="Финансовый 2 12 2 2" xfId="7125"/>
    <cellStyle name="Финансовый 2 13" xfId="2315"/>
    <cellStyle name="Финансовый 2 2" xfId="232"/>
    <cellStyle name="Финансовый 2 2 10" xfId="6297"/>
    <cellStyle name="Финансовый 2 2 11" xfId="2316"/>
    <cellStyle name="Финансовый 2 2 2" xfId="233"/>
    <cellStyle name="Финансовый 2 2 2 10" xfId="6298"/>
    <cellStyle name="Финансовый 2 2 2 11" xfId="6299"/>
    <cellStyle name="Финансовый 2 2 2 12" xfId="2317"/>
    <cellStyle name="Финансовый 2 2 2 2" xfId="361"/>
    <cellStyle name="Финансовый 2 2 2 2 2" xfId="636"/>
    <cellStyle name="Финансовый 2 2 2 2 2 2" xfId="1486"/>
    <cellStyle name="Финансовый 2 2 2 2 2 2 2" xfId="6301"/>
    <cellStyle name="Финансовый 2 2 2 2 2 2 3" xfId="6300"/>
    <cellStyle name="Финансовый 2 2 2 2 2 3" xfId="6302"/>
    <cellStyle name="Финансовый 2 2 2 2 2 4" xfId="6303"/>
    <cellStyle name="Финансовый 2 2 2 2 2 5" xfId="2591"/>
    <cellStyle name="Финансовый 2 2 2 2 3" xfId="1487"/>
    <cellStyle name="Финансовый 2 2 2 2 3 2" xfId="2021"/>
    <cellStyle name="Финансовый 2 2 2 2 3 2 2" xfId="7127"/>
    <cellStyle name="Финансовый 2 2 2 2 3 3" xfId="2931"/>
    <cellStyle name="Финансовый 2 2 2 2 4" xfId="1488"/>
    <cellStyle name="Финансовый 2 2 2 2 4 2" xfId="7126"/>
    <cellStyle name="Финансовый 2 2 2 2 5" xfId="2318"/>
    <cellStyle name="Финансовый 2 2 2 3" xfId="521"/>
    <cellStyle name="Финансовый 2 2 2 3 2" xfId="1489"/>
    <cellStyle name="Финансовый 2 2 2 3 2 2" xfId="6305"/>
    <cellStyle name="Финансовый 2 2 2 3 2 2 2" xfId="6306"/>
    <cellStyle name="Финансовый 2 2 2 3 2 3" xfId="6307"/>
    <cellStyle name="Финансовый 2 2 2 3 2 4" xfId="6308"/>
    <cellStyle name="Финансовый 2 2 2 3 2 5" xfId="6304"/>
    <cellStyle name="Финансовый 2 2 2 3 3" xfId="6309"/>
    <cellStyle name="Финансовый 2 2 2 3 4" xfId="2430"/>
    <cellStyle name="Финансовый 2 2 2 4" xfId="1490"/>
    <cellStyle name="Финансовый 2 2 2 4 2" xfId="2022"/>
    <cellStyle name="Финансовый 2 2 2 4 2 2" xfId="6310"/>
    <cellStyle name="Финансовый 2 2 2 4 3" xfId="2932"/>
    <cellStyle name="Финансовый 2 2 2 5" xfId="1491"/>
    <cellStyle name="Финансовый 2 2 2 5 2" xfId="6312"/>
    <cellStyle name="Финансовый 2 2 2 5 2 2" xfId="6313"/>
    <cellStyle name="Финансовый 2 2 2 5 3" xfId="6314"/>
    <cellStyle name="Финансовый 2 2 2 5 4" xfId="6311"/>
    <cellStyle name="Финансовый 2 2 2 6" xfId="6315"/>
    <cellStyle name="Финансовый 2 2 2 6 2" xfId="6316"/>
    <cellStyle name="Финансовый 2 2 2 7" xfId="6317"/>
    <cellStyle name="Финансовый 2 2 2 7 2" xfId="6318"/>
    <cellStyle name="Финансовый 2 2 2 8" xfId="6319"/>
    <cellStyle name="Финансовый 2 2 2 8 2" xfId="6320"/>
    <cellStyle name="Финансовый 2 2 2 9" xfId="6321"/>
    <cellStyle name="Финансовый 2 2 3" xfId="362"/>
    <cellStyle name="Финансовый 2 2 3 2" xfId="637"/>
    <cellStyle name="Финансовый 2 2 3 2 2" xfId="1492"/>
    <cellStyle name="Финансовый 2 2 3 2 2 2" xfId="6322"/>
    <cellStyle name="Финансовый 2 2 3 2 3" xfId="2592"/>
    <cellStyle name="Финансовый 2 2 3 3" xfId="1493"/>
    <cellStyle name="Финансовый 2 2 3 3 2" xfId="2023"/>
    <cellStyle name="Финансовый 2 2 3 3 2 2" xfId="6324"/>
    <cellStyle name="Финансовый 2 2 3 3 2 3" xfId="6325"/>
    <cellStyle name="Финансовый 2 2 3 3 2 4" xfId="6323"/>
    <cellStyle name="Финансовый 2 2 3 3 3" xfId="6326"/>
    <cellStyle name="Финансовый 2 2 3 3 4" xfId="2933"/>
    <cellStyle name="Финансовый 2 2 3 4" xfId="1494"/>
    <cellStyle name="Финансовый 2 2 3 4 2" xfId="6328"/>
    <cellStyle name="Финансовый 2 2 3 4 3" xfId="6327"/>
    <cellStyle name="Финансовый 2 2 3 5" xfId="6329"/>
    <cellStyle name="Финансовый 2 2 3 6" xfId="6330"/>
    <cellStyle name="Финансовый 2 2 3 7" xfId="2319"/>
    <cellStyle name="Финансовый 2 2 4" xfId="520"/>
    <cellStyle name="Финансовый 2 2 4 2" xfId="1495"/>
    <cellStyle name="Финансовый 2 2 4 2 2" xfId="6332"/>
    <cellStyle name="Финансовый 2 2 4 2 3" xfId="6331"/>
    <cellStyle name="Финансовый 2 2 4 3" xfId="6333"/>
    <cellStyle name="Финансовый 2 2 4 4" xfId="2429"/>
    <cellStyle name="Финансовый 2 2 5" xfId="1496"/>
    <cellStyle name="Финансовый 2 2 5 2" xfId="2024"/>
    <cellStyle name="Финансовый 2 2 5 2 2" xfId="7128"/>
    <cellStyle name="Финансовый 2 2 5 3" xfId="2934"/>
    <cellStyle name="Финансовый 2 2 6" xfId="1497"/>
    <cellStyle name="Финансовый 2 2 6 2" xfId="6335"/>
    <cellStyle name="Финансовый 2 2 6 2 2" xfId="6336"/>
    <cellStyle name="Финансовый 2 2 6 2 2 2" xfId="6337"/>
    <cellStyle name="Финансовый 2 2 6 2 3" xfId="6338"/>
    <cellStyle name="Финансовый 2 2 6 3" xfId="6339"/>
    <cellStyle name="Финансовый 2 2 6 4" xfId="6334"/>
    <cellStyle name="Финансовый 2 2 7" xfId="6340"/>
    <cellStyle name="Финансовый 2 2 7 2" xfId="6341"/>
    <cellStyle name="Финансовый 2 2 7 2 2" xfId="6342"/>
    <cellStyle name="Финансовый 2 2 7 3" xfId="6343"/>
    <cellStyle name="Финансовый 2 2 8" xfId="6344"/>
    <cellStyle name="Финансовый 2 2 8 2" xfId="6345"/>
    <cellStyle name="Финансовый 2 2 8 3" xfId="6346"/>
    <cellStyle name="Финансовый 2 2 9" xfId="6347"/>
    <cellStyle name="Финансовый 2 3" xfId="234"/>
    <cellStyle name="Финансовый 2 3 2" xfId="235"/>
    <cellStyle name="Финансовый 2 3 2 2" xfId="363"/>
    <cellStyle name="Финансовый 2 3 2 2 2" xfId="638"/>
    <cellStyle name="Финансовый 2 3 2 2 2 2" xfId="1498"/>
    <cellStyle name="Финансовый 2 3 2 2 2 2 2" xfId="6348"/>
    <cellStyle name="Финансовый 2 3 2 2 2 3" xfId="2593"/>
    <cellStyle name="Финансовый 2 3 2 2 3" xfId="1499"/>
    <cellStyle name="Финансовый 2 3 2 2 3 2" xfId="2025"/>
    <cellStyle name="Финансовый 2 3 2 2 3 2 2" xfId="7132"/>
    <cellStyle name="Финансовый 2 3 2 2 3 3" xfId="2935"/>
    <cellStyle name="Финансовый 2 3 2 2 4" xfId="1500"/>
    <cellStyle name="Финансовый 2 3 2 2 4 2" xfId="7131"/>
    <cellStyle name="Финансовый 2 3 2 2 5" xfId="2322"/>
    <cellStyle name="Финансовый 2 3 2 3" xfId="523"/>
    <cellStyle name="Финансовый 2 3 2 3 2" xfId="1501"/>
    <cellStyle name="Финансовый 2 3 2 3 2 2" xfId="7133"/>
    <cellStyle name="Финансовый 2 3 2 3 3" xfId="2432"/>
    <cellStyle name="Финансовый 2 3 2 4" xfId="1502"/>
    <cellStyle name="Финансовый 2 3 2 4 2" xfId="2026"/>
    <cellStyle name="Финансовый 2 3 2 4 2 2" xfId="7134"/>
    <cellStyle name="Финансовый 2 3 2 4 3" xfId="2936"/>
    <cellStyle name="Финансовый 2 3 2 5" xfId="1503"/>
    <cellStyle name="Финансовый 2 3 2 5 2" xfId="7130"/>
    <cellStyle name="Финансовый 2 3 2 6" xfId="2321"/>
    <cellStyle name="Финансовый 2 3 3" xfId="364"/>
    <cellStyle name="Финансовый 2 3 3 2" xfId="639"/>
    <cellStyle name="Финансовый 2 3 3 2 2" xfId="1504"/>
    <cellStyle name="Финансовый 2 3 3 2 2 2" xfId="6349"/>
    <cellStyle name="Финансовый 2 3 3 2 3" xfId="2594"/>
    <cellStyle name="Финансовый 2 3 3 3" xfId="1505"/>
    <cellStyle name="Финансовый 2 3 3 3 2" xfId="2027"/>
    <cellStyle name="Финансовый 2 3 3 3 2 2" xfId="7136"/>
    <cellStyle name="Финансовый 2 3 3 3 3" xfId="2937"/>
    <cellStyle name="Финансовый 2 3 3 4" xfId="1506"/>
    <cellStyle name="Финансовый 2 3 3 4 2" xfId="7135"/>
    <cellStyle name="Финансовый 2 3 3 5" xfId="2323"/>
    <cellStyle name="Финансовый 2 3 4" xfId="522"/>
    <cellStyle name="Финансовый 2 3 4 2" xfId="1507"/>
    <cellStyle name="Финансовый 2 3 4 2 2" xfId="7137"/>
    <cellStyle name="Финансовый 2 3 4 3" xfId="2431"/>
    <cellStyle name="Финансовый 2 3 5" xfId="1508"/>
    <cellStyle name="Финансовый 2 3 5 2" xfId="2028"/>
    <cellStyle name="Финансовый 2 3 5 2 2" xfId="7138"/>
    <cellStyle name="Финансовый 2 3 5 3" xfId="2938"/>
    <cellStyle name="Финансовый 2 3 6" xfId="1509"/>
    <cellStyle name="Финансовый 2 3 6 2" xfId="7129"/>
    <cellStyle name="Финансовый 2 3 7" xfId="2320"/>
    <cellStyle name="Финансовый 2 4" xfId="236"/>
    <cellStyle name="Финансовый 2 4 2" xfId="365"/>
    <cellStyle name="Финансовый 2 4 2 2" xfId="640"/>
    <cellStyle name="Финансовый 2 4 2 2 2" xfId="1510"/>
    <cellStyle name="Финансовый 2 4 2 2 2 2" xfId="6350"/>
    <cellStyle name="Финансовый 2 4 2 2 3" xfId="2595"/>
    <cellStyle name="Финансовый 2 4 2 3" xfId="1511"/>
    <cellStyle name="Финансовый 2 4 2 3 2" xfId="2029"/>
    <cellStyle name="Финансовый 2 4 2 3 2 2" xfId="7141"/>
    <cellStyle name="Финансовый 2 4 2 3 3" xfId="2939"/>
    <cellStyle name="Финансовый 2 4 2 4" xfId="1512"/>
    <cellStyle name="Финансовый 2 4 2 4 2" xfId="7140"/>
    <cellStyle name="Финансовый 2 4 2 5" xfId="2325"/>
    <cellStyle name="Финансовый 2 4 3" xfId="524"/>
    <cellStyle name="Финансовый 2 4 3 2" xfId="1513"/>
    <cellStyle name="Финансовый 2 4 3 2 2" xfId="7142"/>
    <cellStyle name="Финансовый 2 4 3 3" xfId="2433"/>
    <cellStyle name="Финансовый 2 4 4" xfId="1514"/>
    <cellStyle name="Финансовый 2 4 4 2" xfId="2030"/>
    <cellStyle name="Финансовый 2 4 4 2 2" xfId="7143"/>
    <cellStyle name="Финансовый 2 4 4 3" xfId="2940"/>
    <cellStyle name="Финансовый 2 4 5" xfId="1515"/>
    <cellStyle name="Финансовый 2 4 5 2" xfId="7139"/>
    <cellStyle name="Финансовый 2 4 6" xfId="2324"/>
    <cellStyle name="Финансовый 2 5" xfId="237"/>
    <cellStyle name="Финансовый 2 5 2" xfId="366"/>
    <cellStyle name="Финансовый 2 5 2 2" xfId="641"/>
    <cellStyle name="Финансовый 2 5 2 2 2" xfId="1516"/>
    <cellStyle name="Финансовый 2 5 2 2 2 2" xfId="6351"/>
    <cellStyle name="Финансовый 2 5 2 2 3" xfId="2596"/>
    <cellStyle name="Финансовый 2 5 2 3" xfId="1517"/>
    <cellStyle name="Финансовый 2 5 2 3 2" xfId="2031"/>
    <cellStyle name="Финансовый 2 5 2 3 2 2" xfId="7145"/>
    <cellStyle name="Финансовый 2 5 2 3 3" xfId="2941"/>
    <cellStyle name="Финансовый 2 5 2 4" xfId="1518"/>
    <cellStyle name="Финансовый 2 5 2 4 2" xfId="7144"/>
    <cellStyle name="Финансовый 2 5 2 5" xfId="2327"/>
    <cellStyle name="Финансовый 2 5 3" xfId="525"/>
    <cellStyle name="Финансовый 2 5 3 2" xfId="1519"/>
    <cellStyle name="Финансовый 2 5 3 2 2" xfId="6352"/>
    <cellStyle name="Финансовый 2 5 3 3" xfId="2434"/>
    <cellStyle name="Финансовый 2 5 4" xfId="1520"/>
    <cellStyle name="Финансовый 2 5 4 2" xfId="2032"/>
    <cellStyle name="Финансовый 2 5 4 2 2" xfId="6354"/>
    <cellStyle name="Финансовый 2 5 4 2 2 2" xfId="6355"/>
    <cellStyle name="Финансовый 2 5 4 2 2 3" xfId="6356"/>
    <cellStyle name="Финансовый 2 5 4 2 3" xfId="6357"/>
    <cellStyle name="Финансовый 2 5 4 2 3 2" xfId="6358"/>
    <cellStyle name="Финансовый 2 5 4 2 4" xfId="6359"/>
    <cellStyle name="Финансовый 2 5 4 2 5" xfId="6353"/>
    <cellStyle name="Финансовый 2 5 4 3" xfId="6360"/>
    <cellStyle name="Финансовый 2 5 4 4" xfId="2942"/>
    <cellStyle name="Финансовый 2 5 5" xfId="1521"/>
    <cellStyle name="Финансовый 2 5 5 2" xfId="6362"/>
    <cellStyle name="Финансовый 2 5 5 2 2" xfId="6363"/>
    <cellStyle name="Финансовый 2 5 5 3" xfId="6364"/>
    <cellStyle name="Финансовый 2 5 5 4" xfId="6361"/>
    <cellStyle name="Финансовый 2 5 6" xfId="6365"/>
    <cellStyle name="Финансовый 2 5 6 2" xfId="6366"/>
    <cellStyle name="Финансовый 2 5 7" xfId="6367"/>
    <cellStyle name="Финансовый 2 5 8" xfId="2326"/>
    <cellStyle name="Финансовый 2 6" xfId="238"/>
    <cellStyle name="Финансовый 2 6 2" xfId="1522"/>
    <cellStyle name="Финансовый 2 6 2 2" xfId="2034"/>
    <cellStyle name="Финансовый 2 6 2 3" xfId="2033"/>
    <cellStyle name="Финансовый 2 6 3" xfId="1523"/>
    <cellStyle name="Финансовый 2 6 3 2" xfId="6368"/>
    <cellStyle name="Финансовый 2 6 4" xfId="6369"/>
    <cellStyle name="Финансовый 2 6 4 2" xfId="6370"/>
    <cellStyle name="Финансовый 2 6 5" xfId="6371"/>
    <cellStyle name="Финансовый 2 6 5 2" xfId="6372"/>
    <cellStyle name="Финансовый 2 6 6" xfId="6373"/>
    <cellStyle name="Финансовый 2 7" xfId="239"/>
    <cellStyle name="Финансовый 2 7 2" xfId="1524"/>
    <cellStyle name="Финансовый 2 7 2 2" xfId="1525"/>
    <cellStyle name="Финансовый 2 7 2 2 2" xfId="6375"/>
    <cellStyle name="Финансовый 2 7 2 2 3" xfId="6374"/>
    <cellStyle name="Финансовый 2 7 2 3" xfId="6376"/>
    <cellStyle name="Финансовый 2 7 2 4" xfId="6377"/>
    <cellStyle name="Финансовый 2 7 2 4 2" xfId="6378"/>
    <cellStyle name="Финансовый 2 7 2 5" xfId="2597"/>
    <cellStyle name="Финансовый 2 7 3" xfId="1526"/>
    <cellStyle name="Финансовый 2 7 4" xfId="1527"/>
    <cellStyle name="Финансовый 2 7 4 2" xfId="7146"/>
    <cellStyle name="Финансовый 2 7 5" xfId="2328"/>
    <cellStyle name="Финансовый 2 8" xfId="240"/>
    <cellStyle name="Финансовый 2 8 2" xfId="6379"/>
    <cellStyle name="Финансовый 2 9" xfId="241"/>
    <cellStyle name="Финансовый 2 9 2" xfId="6380"/>
    <cellStyle name="Финансовый 2 9 2 2" xfId="6381"/>
    <cellStyle name="Финансовый 2 9 2 2 2" xfId="6382"/>
    <cellStyle name="Финансовый 2 9 2 3" xfId="6383"/>
    <cellStyle name="Финансовый 20" xfId="6384"/>
    <cellStyle name="Финансовый 20 2" xfId="7204"/>
    <cellStyle name="Финансовый 21" xfId="6385"/>
    <cellStyle name="Финансовый 22" xfId="6386"/>
    <cellStyle name="Финансовый 23" xfId="6387"/>
    <cellStyle name="Финансовый 24" xfId="6388"/>
    <cellStyle name="Финансовый 24 2" xfId="6389"/>
    <cellStyle name="Финансовый 25" xfId="6390"/>
    <cellStyle name="Финансовый 26" xfId="6391"/>
    <cellStyle name="Финансовый 27" xfId="6392"/>
    <cellStyle name="Финансовый 28" xfId="6393"/>
    <cellStyle name="Финансовый 29" xfId="2066"/>
    <cellStyle name="Финансовый 3" xfId="242"/>
    <cellStyle name="Финансовый 3 2" xfId="243"/>
    <cellStyle name="Финансовый 3 2 2" xfId="244"/>
    <cellStyle name="Финансовый 3 2 2 2" xfId="6394"/>
    <cellStyle name="Финансовый 3 2 2 2 2" xfId="6395"/>
    <cellStyle name="Финансовый 3 2 2 3" xfId="6396"/>
    <cellStyle name="Финансовый 3 2 3" xfId="527"/>
    <cellStyle name="Финансовый 3 2 3 2" xfId="2035"/>
    <cellStyle name="Финансовый 3 2 3 2 2" xfId="6398"/>
    <cellStyle name="Финансовый 3 2 3 2 2 2" xfId="6399"/>
    <cellStyle name="Финансовый 3 2 3 2 3" xfId="6400"/>
    <cellStyle name="Финансовый 3 2 3 2 4" xfId="6397"/>
    <cellStyle name="Финансовый 3 2 3 3" xfId="6401"/>
    <cellStyle name="Финансовый 3 2 3 3 2" xfId="6402"/>
    <cellStyle name="Финансовый 3 2 3 4" xfId="6403"/>
    <cellStyle name="Финансовый 3 2 3 4 2" xfId="6404"/>
    <cellStyle name="Финансовый 3 2 3 5" xfId="6405"/>
    <cellStyle name="Финансовый 3 2 3 6" xfId="2644"/>
    <cellStyle name="Финансовый 3 2 4" xfId="2036"/>
    <cellStyle name="Финансовый 3 2 4 2" xfId="2620"/>
    <cellStyle name="Финансовый 3 3" xfId="245"/>
    <cellStyle name="Финансовый 3 3 2" xfId="246"/>
    <cellStyle name="Финансовый 3 3 2 2" xfId="529"/>
    <cellStyle name="Финансовый 3 3 2 2 2" xfId="1528"/>
    <cellStyle name="Финансовый 3 3 2 2 2 2" xfId="7150"/>
    <cellStyle name="Финансовый 3 3 2 2 3" xfId="2598"/>
    <cellStyle name="Финансовый 3 3 2 3" xfId="1529"/>
    <cellStyle name="Финансовый 3 3 2 3 2" xfId="2037"/>
    <cellStyle name="Финансовый 3 3 2 3 2 2" xfId="7151"/>
    <cellStyle name="Финансовый 3 3 2 3 3" xfId="2943"/>
    <cellStyle name="Финансовый 3 3 2 4" xfId="1530"/>
    <cellStyle name="Финансовый 3 3 2 4 2" xfId="7149"/>
    <cellStyle name="Финансовый 3 3 2 5" xfId="2331"/>
    <cellStyle name="Финансовый 3 3 3" xfId="528"/>
    <cellStyle name="Финансовый 3 3 3 2" xfId="1531"/>
    <cellStyle name="Финансовый 3 3 3 2 2" xfId="7152"/>
    <cellStyle name="Финансовый 3 3 3 3" xfId="2436"/>
    <cellStyle name="Финансовый 3 3 4" xfId="1532"/>
    <cellStyle name="Финансовый 3 3 4 2" xfId="2038"/>
    <cellStyle name="Финансовый 3 3 4 2 2" xfId="7153"/>
    <cellStyle name="Финансовый 3 3 4 3" xfId="2944"/>
    <cellStyle name="Финансовый 3 3 5" xfId="1533"/>
    <cellStyle name="Финансовый 3 3 5 2" xfId="7148"/>
    <cellStyle name="Финансовый 3 3 6" xfId="2330"/>
    <cellStyle name="Финансовый 3 4" xfId="247"/>
    <cellStyle name="Финансовый 3 4 2" xfId="367"/>
    <cellStyle name="Финансовый 3 4 2 2" xfId="642"/>
    <cellStyle name="Финансовый 3 4 2 2 2" xfId="1534"/>
    <cellStyle name="Финансовый 3 4 2 2 2 2" xfId="7156"/>
    <cellStyle name="Финансовый 3 4 2 2 3" xfId="2600"/>
    <cellStyle name="Финансовый 3 4 2 3" xfId="1535"/>
    <cellStyle name="Финансовый 3 4 2 3 2" xfId="2039"/>
    <cellStyle name="Финансовый 3 4 2 3 2 2" xfId="7157"/>
    <cellStyle name="Финансовый 3 4 2 3 3" xfId="2945"/>
    <cellStyle name="Финансовый 3 4 2 4" xfId="1536"/>
    <cellStyle name="Финансовый 3 4 2 4 2" xfId="7155"/>
    <cellStyle name="Финансовый 3 4 2 5" xfId="2333"/>
    <cellStyle name="Финансовый 3 4 3" xfId="530"/>
    <cellStyle name="Финансовый 3 4 3 2" xfId="1537"/>
    <cellStyle name="Финансовый 3 4 3 2 2" xfId="6406"/>
    <cellStyle name="Финансовый 3 4 3 3" xfId="2599"/>
    <cellStyle name="Финансовый 3 4 4" xfId="1538"/>
    <cellStyle name="Финансовый 3 4 4 2" xfId="2040"/>
    <cellStyle name="Финансовый 3 4 4 2 2" xfId="7158"/>
    <cellStyle name="Финансовый 3 4 4 3" xfId="2946"/>
    <cellStyle name="Финансовый 3 4 5" xfId="1539"/>
    <cellStyle name="Финансовый 3 4 5 2" xfId="7154"/>
    <cellStyle name="Финансовый 3 4 6" xfId="2332"/>
    <cellStyle name="Финансовый 3 5" xfId="526"/>
    <cellStyle name="Финансовый 3 5 2" xfId="1540"/>
    <cellStyle name="Финансовый 3 5 2 2" xfId="6407"/>
    <cellStyle name="Финансовый 3 5 3" xfId="2435"/>
    <cellStyle name="Финансовый 3 6" xfId="1541"/>
    <cellStyle name="Финансовый 3 6 2" xfId="2041"/>
    <cellStyle name="Финансовый 3 6 2 2" xfId="7159"/>
    <cellStyle name="Финансовый 3 6 3" xfId="2947"/>
    <cellStyle name="Финансовый 3 7" xfId="1542"/>
    <cellStyle name="Финансовый 3 7 2" xfId="7147"/>
    <cellStyle name="Финансовый 3 8" xfId="2329"/>
    <cellStyle name="Финансовый 30" xfId="6544"/>
    <cellStyle name="Финансовый 31" xfId="7188"/>
    <cellStyle name="Финансовый 32" xfId="6543"/>
    <cellStyle name="Финансовый 4" xfId="248"/>
    <cellStyle name="Финансовый 4 2" xfId="249"/>
    <cellStyle name="Финансовый 4 2 2" xfId="250"/>
    <cellStyle name="Финансовый 4 2 2 2" xfId="368"/>
    <cellStyle name="Финансовый 4 2 2 2 2" xfId="643"/>
    <cellStyle name="Финансовый 4 2 2 2 2 2" xfId="1543"/>
    <cellStyle name="Финансовый 4 2 2 2 2 2 2" xfId="6408"/>
    <cellStyle name="Финансовый 4 2 2 2 2 3" xfId="2601"/>
    <cellStyle name="Финансовый 4 2 2 2 3" xfId="1544"/>
    <cellStyle name="Финансовый 4 2 2 2 3 2" xfId="2042"/>
    <cellStyle name="Финансовый 4 2 2 2 3 2 2" xfId="7163"/>
    <cellStyle name="Финансовый 4 2 2 2 3 3" xfId="2948"/>
    <cellStyle name="Финансовый 4 2 2 2 4" xfId="1545"/>
    <cellStyle name="Финансовый 4 2 2 2 4 2" xfId="7162"/>
    <cellStyle name="Финансовый 4 2 2 2 5" xfId="2337"/>
    <cellStyle name="Финансовый 4 2 2 3" xfId="533"/>
    <cellStyle name="Финансовый 4 2 2 3 2" xfId="1546"/>
    <cellStyle name="Финансовый 4 2 2 3 2 2" xfId="6410"/>
    <cellStyle name="Финансовый 4 2 2 3 2 3" xfId="6409"/>
    <cellStyle name="Финансовый 4 2 2 3 3" xfId="6411"/>
    <cellStyle name="Финансовый 4 2 2 3 4" xfId="2439"/>
    <cellStyle name="Финансовый 4 2 2 4" xfId="1547"/>
    <cellStyle name="Финансовый 4 2 2 4 2" xfId="2043"/>
    <cellStyle name="Финансовый 4 2 2 4 2 2" xfId="7164"/>
    <cellStyle name="Финансовый 4 2 2 4 3" xfId="2949"/>
    <cellStyle name="Финансовый 4 2 2 5" xfId="1548"/>
    <cellStyle name="Финансовый 4 2 2 5 2" xfId="7161"/>
    <cellStyle name="Финансовый 4 2 2 6" xfId="2336"/>
    <cellStyle name="Финансовый 4 2 3" xfId="369"/>
    <cellStyle name="Финансовый 4 2 3 2" xfId="644"/>
    <cellStyle name="Финансовый 4 2 3 2 2" xfId="1549"/>
    <cellStyle name="Финансовый 4 2 3 2 2 2" xfId="7166"/>
    <cellStyle name="Финансовый 4 2 3 2 3" xfId="2602"/>
    <cellStyle name="Финансовый 4 2 3 3" xfId="1550"/>
    <cellStyle name="Финансовый 4 2 3 3 2" xfId="2044"/>
    <cellStyle name="Финансовый 4 2 3 3 2 2" xfId="7167"/>
    <cellStyle name="Финансовый 4 2 3 3 3" xfId="2950"/>
    <cellStyle name="Финансовый 4 2 3 4" xfId="1551"/>
    <cellStyle name="Финансовый 4 2 3 4 2" xfId="7165"/>
    <cellStyle name="Финансовый 4 2 3 5" xfId="2338"/>
    <cellStyle name="Финансовый 4 2 4" xfId="532"/>
    <cellStyle name="Финансовый 4 2 4 2" xfId="1552"/>
    <cellStyle name="Финансовый 4 2 4 2 2" xfId="7168"/>
    <cellStyle name="Финансовый 4 2 4 3" xfId="2438"/>
    <cellStyle name="Финансовый 4 2 5" xfId="1553"/>
    <cellStyle name="Финансовый 4 2 5 2" xfId="2045"/>
    <cellStyle name="Финансовый 4 2 5 2 2" xfId="7169"/>
    <cellStyle name="Финансовый 4 2 5 3" xfId="2951"/>
    <cellStyle name="Финансовый 4 2 6" xfId="1554"/>
    <cellStyle name="Финансовый 4 2 6 2" xfId="7160"/>
    <cellStyle name="Финансовый 4 2 7" xfId="2335"/>
    <cellStyle name="Финансовый 4 3" xfId="251"/>
    <cellStyle name="Финансовый 4 3 2" xfId="386"/>
    <cellStyle name="Финансовый 4 3 2 2" xfId="661"/>
    <cellStyle name="Финансовый 4 3 2 2 2" xfId="1555"/>
    <cellStyle name="Финансовый 4 3 2 2 2 2" xfId="7171"/>
    <cellStyle name="Финансовый 4 3 2 2 3" xfId="2604"/>
    <cellStyle name="Финансовый 4 3 2 3" xfId="1556"/>
    <cellStyle name="Финансовый 4 3 2 3 2" xfId="2046"/>
    <cellStyle name="Финансовый 4 3 2 3 2 2" xfId="7172"/>
    <cellStyle name="Финансовый 4 3 2 3 3" xfId="2952"/>
    <cellStyle name="Финансовый 4 3 2 4" xfId="1557"/>
    <cellStyle name="Финансовый 4 3 2 4 2" xfId="7170"/>
    <cellStyle name="Финансовый 4 3 2 5" xfId="2340"/>
    <cellStyle name="Финансовый 4 3 3" xfId="534"/>
    <cellStyle name="Финансовый 4 3 3 2" xfId="1558"/>
    <cellStyle name="Финансовый 4 3 3 2 2" xfId="6412"/>
    <cellStyle name="Финансовый 4 3 3 3" xfId="2603"/>
    <cellStyle name="Финансовый 4 3 4" xfId="1559"/>
    <cellStyle name="Финансовый 4 3 4 2" xfId="2047"/>
    <cellStyle name="Финансовый 4 3 4 2 2" xfId="6413"/>
    <cellStyle name="Финансовый 4 3 4 3" xfId="6414"/>
    <cellStyle name="Финансовый 4 3 4 4" xfId="2953"/>
    <cellStyle name="Финансовый 4 3 5" xfId="1560"/>
    <cellStyle name="Финансовый 4 3 5 2" xfId="6415"/>
    <cellStyle name="Финансовый 4 3 6" xfId="2339"/>
    <cellStyle name="Финансовый 4 4" xfId="252"/>
    <cellStyle name="Финансовый 4 4 2" xfId="535"/>
    <cellStyle name="Финансовый 4 4 2 2" xfId="1561"/>
    <cellStyle name="Финансовый 4 4 2 2 2" xfId="7174"/>
    <cellStyle name="Финансовый 4 4 2 3" xfId="2605"/>
    <cellStyle name="Финансовый 4 4 3" xfId="1562"/>
    <cellStyle name="Финансовый 4 4 3 2" xfId="2048"/>
    <cellStyle name="Финансовый 4 4 3 2 2" xfId="7175"/>
    <cellStyle name="Финансовый 4 4 3 3" xfId="2954"/>
    <cellStyle name="Финансовый 4 4 4" xfId="1563"/>
    <cellStyle name="Финансовый 4 4 4 2" xfId="7173"/>
    <cellStyle name="Финансовый 4 4 5" xfId="2341"/>
    <cellStyle name="Финансовый 4 5" xfId="370"/>
    <cellStyle name="Финансовый 4 5 2" xfId="645"/>
    <cellStyle name="Финансовый 4 5 2 2" xfId="1564"/>
    <cellStyle name="Финансовый 4 5 2 2 2" xfId="7177"/>
    <cellStyle name="Финансовый 4 5 2 3" xfId="2606"/>
    <cellStyle name="Финансовый 4 5 3" xfId="1565"/>
    <cellStyle name="Финансовый 4 5 3 2" xfId="2049"/>
    <cellStyle name="Финансовый 4 5 3 2 2" xfId="7178"/>
    <cellStyle name="Финансовый 4 5 3 3" xfId="2955"/>
    <cellStyle name="Финансовый 4 5 4" xfId="1566"/>
    <cellStyle name="Финансовый 4 5 4 2" xfId="7176"/>
    <cellStyle name="Финансовый 4 5 5" xfId="2342"/>
    <cellStyle name="Финансовый 4 6" xfId="531"/>
    <cellStyle name="Финансовый 4 6 2" xfId="1567"/>
    <cellStyle name="Финансовый 4 6 2 2" xfId="7179"/>
    <cellStyle name="Финансовый 4 6 3" xfId="2437"/>
    <cellStyle name="Финансовый 4 7" xfId="1568"/>
    <cellStyle name="Финансовый 4 7 2" xfId="2050"/>
    <cellStyle name="Финансовый 4 7 2 2" xfId="6417"/>
    <cellStyle name="Финансовый 4 7 2 3" xfId="6416"/>
    <cellStyle name="Финансовый 4 7 3" xfId="2956"/>
    <cellStyle name="Финансовый 4 8" xfId="1569"/>
    <cellStyle name="Финансовый 4 8 2" xfId="6418"/>
    <cellStyle name="Финансовый 4 9" xfId="2334"/>
    <cellStyle name="Финансовый 5" xfId="253"/>
    <cellStyle name="Финансовый 5 2" xfId="371"/>
    <cellStyle name="Финансовый 5 2 2" xfId="646"/>
    <cellStyle name="Финансовый 5 2 2 2" xfId="1570"/>
    <cellStyle name="Финансовый 5 2 2 2 2" xfId="7182"/>
    <cellStyle name="Финансовый 5 2 2 3" xfId="2607"/>
    <cellStyle name="Финансовый 5 2 3" xfId="1571"/>
    <cellStyle name="Финансовый 5 2 3 2" xfId="2051"/>
    <cellStyle name="Финансовый 5 2 3 2 2" xfId="7183"/>
    <cellStyle name="Финансовый 5 2 3 3" xfId="2957"/>
    <cellStyle name="Финансовый 5 2 4" xfId="1572"/>
    <cellStyle name="Финансовый 5 2 4 2" xfId="7181"/>
    <cellStyle name="Финансовый 5 2 5" xfId="2344"/>
    <cellStyle name="Финансовый 5 3" xfId="536"/>
    <cellStyle name="Финансовый 5 3 2" xfId="1573"/>
    <cellStyle name="Финансовый 5 3 2 2" xfId="7184"/>
    <cellStyle name="Финансовый 5 3 3" xfId="2440"/>
    <cellStyle name="Финансовый 5 4" xfId="1574"/>
    <cellStyle name="Финансовый 5 4 2" xfId="2052"/>
    <cellStyle name="Финансовый 5 4 2 2" xfId="7185"/>
    <cellStyle name="Финансовый 5 4 3" xfId="2958"/>
    <cellStyle name="Финансовый 5 5" xfId="1575"/>
    <cellStyle name="Финансовый 5 5 2" xfId="7180"/>
    <cellStyle name="Финансовый 5 6" xfId="2343"/>
    <cellStyle name="Финансовый 6" xfId="254"/>
    <cellStyle name="Финансовый 6 10" xfId="2345"/>
    <cellStyle name="Финансовый 6 2" xfId="372"/>
    <cellStyle name="Финансовый 6 2 10" xfId="2346"/>
    <cellStyle name="Финансовый 6 2 2" xfId="647"/>
    <cellStyle name="Финансовый 6 2 2 10" xfId="2608"/>
    <cellStyle name="Финансовый 6 2 2 2" xfId="1576"/>
    <cellStyle name="Финансовый 6 2 2 2 2" xfId="6420"/>
    <cellStyle name="Финансовый 6 2 2 2 2 2" xfId="6421"/>
    <cellStyle name="Финансовый 6 2 2 2 3" xfId="6419"/>
    <cellStyle name="Финансовый 6 2 2 3" xfId="6422"/>
    <cellStyle name="Финансовый 6 2 2 3 2" xfId="6423"/>
    <cellStyle name="Финансовый 6 2 2 4" xfId="6424"/>
    <cellStyle name="Финансовый 6 2 2 4 2" xfId="6425"/>
    <cellStyle name="Финансовый 6 2 2 4 2 2" xfId="6426"/>
    <cellStyle name="Финансовый 6 2 2 4 3" xfId="6427"/>
    <cellStyle name="Финансовый 6 2 2 5" xfId="6428"/>
    <cellStyle name="Финансовый 6 2 2 5 2" xfId="6429"/>
    <cellStyle name="Финансовый 6 2 2 5 2 2" xfId="6430"/>
    <cellStyle name="Финансовый 6 2 2 6" xfId="6431"/>
    <cellStyle name="Финансовый 6 2 2 6 2" xfId="6432"/>
    <cellStyle name="Финансовый 6 2 2 7" xfId="6433"/>
    <cellStyle name="Финансовый 6 2 2 7 2" xfId="6434"/>
    <cellStyle name="Финансовый 6 2 2 8" xfId="6435"/>
    <cellStyle name="Финансовый 6 2 2 8 2" xfId="6436"/>
    <cellStyle name="Финансовый 6 2 2 9" xfId="6437"/>
    <cellStyle name="Финансовый 6 2 3" xfId="1577"/>
    <cellStyle name="Финансовый 6 2 3 2" xfId="2053"/>
    <cellStyle name="Финансовый 6 2 3 2 2" xfId="6439"/>
    <cellStyle name="Финансовый 6 2 3 2 3" xfId="6438"/>
    <cellStyle name="Финансовый 6 2 3 3" xfId="6440"/>
    <cellStyle name="Финансовый 6 2 3 3 2" xfId="6441"/>
    <cellStyle name="Финансовый 6 2 3 4" xfId="6442"/>
    <cellStyle name="Финансовый 6 2 3 5" xfId="2959"/>
    <cellStyle name="Финансовый 6 2 4" xfId="1578"/>
    <cellStyle name="Финансовый 6 2 4 2" xfId="6444"/>
    <cellStyle name="Финансовый 6 2 4 3" xfId="6443"/>
    <cellStyle name="Финансовый 6 2 5" xfId="6445"/>
    <cellStyle name="Финансовый 6 2 5 2" xfId="6446"/>
    <cellStyle name="Финансовый 6 2 6" xfId="6447"/>
    <cellStyle name="Финансовый 6 2 6 2" xfId="6448"/>
    <cellStyle name="Финансовый 6 2 7" xfId="6449"/>
    <cellStyle name="Финансовый 6 2 8" xfId="6450"/>
    <cellStyle name="Финансовый 6 2 9" xfId="6451"/>
    <cellStyle name="Финансовый 6 3" xfId="537"/>
    <cellStyle name="Финансовый 6 3 2" xfId="1579"/>
    <cellStyle name="Финансовый 6 3 2 2" xfId="6453"/>
    <cellStyle name="Финансовый 6 3 2 2 2" xfId="6454"/>
    <cellStyle name="Финансовый 6 3 2 3" xfId="6455"/>
    <cellStyle name="Финансовый 6 3 2 3 2" xfId="6456"/>
    <cellStyle name="Финансовый 6 3 2 4" xfId="6457"/>
    <cellStyle name="Финансовый 6 3 2 5" xfId="6452"/>
    <cellStyle name="Финансовый 6 3 3" xfId="6458"/>
    <cellStyle name="Финансовый 6 3 3 2" xfId="6459"/>
    <cellStyle name="Финансовый 6 3 3 2 2" xfId="6460"/>
    <cellStyle name="Финансовый 6 3 3 3" xfId="6461"/>
    <cellStyle name="Финансовый 6 3 3 3 2" xfId="6462"/>
    <cellStyle name="Финансовый 6 3 3 4" xfId="6463"/>
    <cellStyle name="Финансовый 6 3 4" xfId="6464"/>
    <cellStyle name="Финансовый 6 3 4 2" xfId="6465"/>
    <cellStyle name="Финансовый 6 3 5" xfId="6466"/>
    <cellStyle name="Финансовый 6 3 6" xfId="2441"/>
    <cellStyle name="Финансовый 6 4" xfId="1580"/>
    <cellStyle name="Финансовый 6 4 2" xfId="2054"/>
    <cellStyle name="Финансовый 6 4 2 2" xfId="6468"/>
    <cellStyle name="Финансовый 6 4 2 3" xfId="6467"/>
    <cellStyle name="Финансовый 6 4 3" xfId="6469"/>
    <cellStyle name="Финансовый 6 4 3 2" xfId="6470"/>
    <cellStyle name="Финансовый 6 4 4" xfId="6471"/>
    <cellStyle name="Финансовый 6 4 5" xfId="2960"/>
    <cellStyle name="Финансовый 6 5" xfId="1581"/>
    <cellStyle name="Финансовый 6 5 2" xfId="6473"/>
    <cellStyle name="Финансовый 6 5 2 2" xfId="6474"/>
    <cellStyle name="Финансовый 6 5 3" xfId="6475"/>
    <cellStyle name="Финансовый 6 5 3 2" xfId="6476"/>
    <cellStyle name="Финансовый 6 5 4" xfId="6477"/>
    <cellStyle name="Финансовый 6 5 4 2" xfId="6478"/>
    <cellStyle name="Финансовый 6 5 5" xfId="6479"/>
    <cellStyle name="Финансовый 6 5 5 2" xfId="6480"/>
    <cellStyle name="Финансовый 6 5 6" xfId="6481"/>
    <cellStyle name="Финансовый 6 5 6 2" xfId="6482"/>
    <cellStyle name="Финансовый 6 5 7" xfId="6483"/>
    <cellStyle name="Финансовый 6 5 7 2" xfId="6484"/>
    <cellStyle name="Финансовый 6 5 8" xfId="6485"/>
    <cellStyle name="Финансовый 6 5 9" xfId="6472"/>
    <cellStyle name="Финансовый 6 6" xfId="6486"/>
    <cellStyle name="Финансовый 6 6 2" xfId="6487"/>
    <cellStyle name="Финансовый 6 7" xfId="6488"/>
    <cellStyle name="Финансовый 6 7 2" xfId="6489"/>
    <cellStyle name="Финансовый 6 7 2 2" xfId="6490"/>
    <cellStyle name="Финансовый 6 7 3" xfId="6491"/>
    <cellStyle name="Финансовый 6 7 3 2" xfId="6492"/>
    <cellStyle name="Финансовый 6 7 4" xfId="6493"/>
    <cellStyle name="Финансовый 6 8" xfId="6494"/>
    <cellStyle name="Финансовый 6 8 2" xfId="6495"/>
    <cellStyle name="Финансовый 6 8 3" xfId="6496"/>
    <cellStyle name="Финансовый 6 8 4" xfId="6497"/>
    <cellStyle name="Финансовый 6 9" xfId="6498"/>
    <cellStyle name="Финансовый 7" xfId="255"/>
    <cellStyle name="Финансовый 7 2" xfId="373"/>
    <cellStyle name="Финансовый 7 2 2" xfId="648"/>
    <cellStyle name="Финансовый 7 2 2 2" xfId="1582"/>
    <cellStyle name="Финансовый 7 2 2 2 2" xfId="6499"/>
    <cellStyle name="Финансовый 7 2 2 3" xfId="2609"/>
    <cellStyle name="Финансовый 7 2 3" xfId="1583"/>
    <cellStyle name="Финансовый 7 2 3 2" xfId="2055"/>
    <cellStyle name="Финансовый 7 2 3 2 2" xfId="7187"/>
    <cellStyle name="Финансовый 7 2 3 3" xfId="2961"/>
    <cellStyle name="Финансовый 7 2 4" xfId="1584"/>
    <cellStyle name="Финансовый 7 2 4 2" xfId="7186"/>
    <cellStyle name="Финансовый 7 2 5" xfId="2348"/>
    <cellStyle name="Финансовый 7 3" xfId="1585"/>
    <cellStyle name="Финансовый 7 3 10" xfId="6500"/>
    <cellStyle name="Финансовый 7 3 11" xfId="6501"/>
    <cellStyle name="Финансовый 7 3 12" xfId="6502"/>
    <cellStyle name="Финансовый 7 3 13" xfId="2442"/>
    <cellStyle name="Финансовый 7 3 2" xfId="1586"/>
    <cellStyle name="Финансовый 7 3 2 2" xfId="6504"/>
    <cellStyle name="Финансовый 7 3 2 3" xfId="6503"/>
    <cellStyle name="Финансовый 7 3 3" xfId="6505"/>
    <cellStyle name="Финансовый 7 3 3 2" xfId="6506"/>
    <cellStyle name="Финансовый 7 3 3 2 2" xfId="6507"/>
    <cellStyle name="Финансовый 7 3 3 3" xfId="6508"/>
    <cellStyle name="Финансовый 7 3 3 4" xfId="6509"/>
    <cellStyle name="Финансовый 7 3 3 5" xfId="6510"/>
    <cellStyle name="Финансовый 7 3 3 6" xfId="6511"/>
    <cellStyle name="Финансовый 7 3 3 7" xfId="6512"/>
    <cellStyle name="Финансовый 7 3 4" xfId="6513"/>
    <cellStyle name="Финансовый 7 3 5" xfId="6514"/>
    <cellStyle name="Финансовый 7 3 6" xfId="6515"/>
    <cellStyle name="Финансовый 7 3 7" xfId="6516"/>
    <cellStyle name="Финансовый 7 3 8" xfId="6517"/>
    <cellStyle name="Финансовый 7 3 9" xfId="6518"/>
    <cellStyle name="Финансовый 7 4" xfId="1587"/>
    <cellStyle name="Финансовый 7 5" xfId="1588"/>
    <cellStyle name="Финансовый 7 5 2" xfId="6520"/>
    <cellStyle name="Финансовый 7 5 3" xfId="6519"/>
    <cellStyle name="Финансовый 7 6" xfId="6521"/>
    <cellStyle name="Финансовый 7 6 2" xfId="6522"/>
    <cellStyle name="Финансовый 7 6 2 2" xfId="6523"/>
    <cellStyle name="Финансовый 7 6 3" xfId="6524"/>
    <cellStyle name="Финансовый 7 6 4" xfId="6525"/>
    <cellStyle name="Финансовый 7 6 4 2" xfId="6526"/>
    <cellStyle name="Финансовый 7 6 4 3" xfId="6527"/>
    <cellStyle name="Финансовый 7 6 5" xfId="6528"/>
    <cellStyle name="Финансовый 7 6 6" xfId="6529"/>
    <cellStyle name="Финансовый 7 7" xfId="6530"/>
    <cellStyle name="Финансовый 7 8" xfId="2347"/>
    <cellStyle name="Финансовый 8" xfId="256"/>
    <cellStyle name="Финансовый 8 2" xfId="6531"/>
    <cellStyle name="Финансовый 8 3" xfId="6532"/>
    <cellStyle name="Финансовый 8 3 2" xfId="6533"/>
    <cellStyle name="Финансовый 8 4" xfId="6534"/>
    <cellStyle name="Финансовый 9" xfId="257"/>
    <cellStyle name="Финансовый 9 2" xfId="538"/>
    <cellStyle name="Финансовый 9 2 2" xfId="1589"/>
    <cellStyle name="Финансовый 9 2 2 2" xfId="6535"/>
    <cellStyle name="Финансовый 9 2 3" xfId="2610"/>
    <cellStyle name="Финансовый 9 3" xfId="1590"/>
    <cellStyle name="Финансовый 9 3 2" xfId="2056"/>
    <cellStyle name="Финансовый 9 3 2 2" xfId="6536"/>
    <cellStyle name="Финансовый 9 3 3" xfId="2962"/>
    <cellStyle name="Финансовый 9 4" xfId="1591"/>
    <cellStyle name="Финансовый 9 4 2" xfId="6537"/>
    <cellStyle name="Финансовый 9 5" xfId="2349"/>
  </cellStyles>
  <dxfs count="0"/>
  <tableStyles count="0" defaultTableStyle="TableStyleMedium2" defaultPivotStyle="PivotStyleLight16"/>
  <colors>
    <mruColors>
      <color rgb="FF0033CC"/>
      <color rgb="FFCF340F"/>
      <color rgb="FFCCFFCC"/>
      <color rgb="FFF9DBFD"/>
      <color rgb="FFFF33CC"/>
      <color rgb="FF99CCFF"/>
      <color rgb="FF99FFCC"/>
      <color rgb="FFCC00FF"/>
      <color rgb="FF0000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9.png"/><Relationship Id="rId1" Type="http://schemas.openxmlformats.org/officeDocument/2006/relationships/image" Target="../media/image4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52.png"/><Relationship Id="rId1" Type="http://schemas.openxmlformats.org/officeDocument/2006/relationships/image" Target="../media/image51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0.jpeg"/><Relationship Id="rId13" Type="http://schemas.openxmlformats.org/officeDocument/2006/relationships/image" Target="../media/image65.jpeg"/><Relationship Id="rId18" Type="http://schemas.openxmlformats.org/officeDocument/2006/relationships/image" Target="../media/image5.png"/><Relationship Id="rId3" Type="http://schemas.openxmlformats.org/officeDocument/2006/relationships/image" Target="../media/image55.jpeg"/><Relationship Id="rId21" Type="http://schemas.openxmlformats.org/officeDocument/2006/relationships/image" Target="../media/image72.png"/><Relationship Id="rId7" Type="http://schemas.openxmlformats.org/officeDocument/2006/relationships/image" Target="../media/image59.jpeg"/><Relationship Id="rId12" Type="http://schemas.openxmlformats.org/officeDocument/2006/relationships/image" Target="../media/image64.jpeg"/><Relationship Id="rId17" Type="http://schemas.openxmlformats.org/officeDocument/2006/relationships/image" Target="../media/image69.jpeg"/><Relationship Id="rId2" Type="http://schemas.openxmlformats.org/officeDocument/2006/relationships/image" Target="../media/image54.jpeg"/><Relationship Id="rId16" Type="http://schemas.openxmlformats.org/officeDocument/2006/relationships/image" Target="../media/image68.png"/><Relationship Id="rId20" Type="http://schemas.openxmlformats.org/officeDocument/2006/relationships/image" Target="../media/image71.jpeg"/><Relationship Id="rId1" Type="http://schemas.openxmlformats.org/officeDocument/2006/relationships/image" Target="../media/image53.jpeg"/><Relationship Id="rId6" Type="http://schemas.openxmlformats.org/officeDocument/2006/relationships/image" Target="../media/image58.jpeg"/><Relationship Id="rId11" Type="http://schemas.openxmlformats.org/officeDocument/2006/relationships/image" Target="../media/image63.jpeg"/><Relationship Id="rId5" Type="http://schemas.openxmlformats.org/officeDocument/2006/relationships/image" Target="../media/image57.jpeg"/><Relationship Id="rId15" Type="http://schemas.openxmlformats.org/officeDocument/2006/relationships/image" Target="../media/image67.jpeg"/><Relationship Id="rId23" Type="http://schemas.openxmlformats.org/officeDocument/2006/relationships/image" Target="../media/image74.jpeg"/><Relationship Id="rId10" Type="http://schemas.openxmlformats.org/officeDocument/2006/relationships/image" Target="../media/image62.jpeg"/><Relationship Id="rId19" Type="http://schemas.openxmlformats.org/officeDocument/2006/relationships/image" Target="../media/image70.png"/><Relationship Id="rId4" Type="http://schemas.openxmlformats.org/officeDocument/2006/relationships/image" Target="../media/image56.jpeg"/><Relationship Id="rId9" Type="http://schemas.openxmlformats.org/officeDocument/2006/relationships/image" Target="../media/image61.jpeg"/><Relationship Id="rId14" Type="http://schemas.openxmlformats.org/officeDocument/2006/relationships/image" Target="../media/image66.jpeg"/><Relationship Id="rId22" Type="http://schemas.openxmlformats.org/officeDocument/2006/relationships/image" Target="../media/image7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jpeg"/><Relationship Id="rId13" Type="http://schemas.openxmlformats.org/officeDocument/2006/relationships/image" Target="../media/image5.png"/><Relationship Id="rId3" Type="http://schemas.openxmlformats.org/officeDocument/2006/relationships/image" Target="../media/image77.jpeg"/><Relationship Id="rId7" Type="http://schemas.openxmlformats.org/officeDocument/2006/relationships/image" Target="../media/image81.jpeg"/><Relationship Id="rId12" Type="http://schemas.openxmlformats.org/officeDocument/2006/relationships/image" Target="../media/image86.jpeg"/><Relationship Id="rId2" Type="http://schemas.openxmlformats.org/officeDocument/2006/relationships/image" Target="../media/image76.jpeg"/><Relationship Id="rId1" Type="http://schemas.openxmlformats.org/officeDocument/2006/relationships/image" Target="../media/image75.jpeg"/><Relationship Id="rId6" Type="http://schemas.openxmlformats.org/officeDocument/2006/relationships/image" Target="../media/image80.jpeg"/><Relationship Id="rId11" Type="http://schemas.openxmlformats.org/officeDocument/2006/relationships/image" Target="../media/image85.jpeg"/><Relationship Id="rId5" Type="http://schemas.openxmlformats.org/officeDocument/2006/relationships/image" Target="../media/image79.jpeg"/><Relationship Id="rId15" Type="http://schemas.openxmlformats.org/officeDocument/2006/relationships/image" Target="../media/image88.png"/><Relationship Id="rId10" Type="http://schemas.openxmlformats.org/officeDocument/2006/relationships/image" Target="../media/image84.jpeg"/><Relationship Id="rId4" Type="http://schemas.openxmlformats.org/officeDocument/2006/relationships/image" Target="../media/image78.jpeg"/><Relationship Id="rId9" Type="http://schemas.openxmlformats.org/officeDocument/2006/relationships/image" Target="../media/image83.jpeg"/><Relationship Id="rId14" Type="http://schemas.openxmlformats.org/officeDocument/2006/relationships/image" Target="../media/image87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7" Type="http://schemas.openxmlformats.org/officeDocument/2006/relationships/image" Target="../media/image12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11.jpeg"/><Relationship Id="rId5" Type="http://schemas.openxmlformats.org/officeDocument/2006/relationships/image" Target="../media/image10.jpeg"/><Relationship Id="rId4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7" Type="http://schemas.openxmlformats.org/officeDocument/2006/relationships/image" Target="../media/image19.pn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6" Type="http://schemas.openxmlformats.org/officeDocument/2006/relationships/image" Target="../media/image18.jpeg"/><Relationship Id="rId5" Type="http://schemas.openxmlformats.org/officeDocument/2006/relationships/image" Target="../media/image17.jpeg"/><Relationship Id="rId4" Type="http://schemas.openxmlformats.org/officeDocument/2006/relationships/image" Target="../media/image1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eg"/><Relationship Id="rId2" Type="http://schemas.openxmlformats.org/officeDocument/2006/relationships/image" Target="../media/image21.jpeg"/><Relationship Id="rId1" Type="http://schemas.openxmlformats.org/officeDocument/2006/relationships/image" Target="../media/image20.jpeg"/><Relationship Id="rId5" Type="http://schemas.openxmlformats.org/officeDocument/2006/relationships/image" Target="../media/image12.png"/><Relationship Id="rId4" Type="http://schemas.openxmlformats.org/officeDocument/2006/relationships/image" Target="../media/image2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19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jpeg"/><Relationship Id="rId2" Type="http://schemas.openxmlformats.org/officeDocument/2006/relationships/image" Target="../media/image29.jpeg"/><Relationship Id="rId1" Type="http://schemas.openxmlformats.org/officeDocument/2006/relationships/image" Target="../media/image28.jpeg"/><Relationship Id="rId6" Type="http://schemas.openxmlformats.org/officeDocument/2006/relationships/image" Target="../media/image19.png"/><Relationship Id="rId5" Type="http://schemas.openxmlformats.org/officeDocument/2006/relationships/image" Target="../media/image32.jpeg"/><Relationship Id="rId4" Type="http://schemas.openxmlformats.org/officeDocument/2006/relationships/image" Target="../media/image3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jpeg"/><Relationship Id="rId2" Type="http://schemas.openxmlformats.org/officeDocument/2006/relationships/image" Target="../media/image34.jpeg"/><Relationship Id="rId1" Type="http://schemas.openxmlformats.org/officeDocument/2006/relationships/image" Target="../media/image33.jpeg"/><Relationship Id="rId5" Type="http://schemas.openxmlformats.org/officeDocument/2006/relationships/image" Target="../media/image19.png"/><Relationship Id="rId4" Type="http://schemas.openxmlformats.org/officeDocument/2006/relationships/image" Target="../media/image36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jpeg"/><Relationship Id="rId2" Type="http://schemas.openxmlformats.org/officeDocument/2006/relationships/image" Target="../media/image38.jpeg"/><Relationship Id="rId1" Type="http://schemas.openxmlformats.org/officeDocument/2006/relationships/image" Target="../media/image37.jpeg"/><Relationship Id="rId5" Type="http://schemas.openxmlformats.org/officeDocument/2006/relationships/image" Target="../media/image41.png"/><Relationship Id="rId4" Type="http://schemas.openxmlformats.org/officeDocument/2006/relationships/image" Target="../media/image40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Relationship Id="rId6" Type="http://schemas.openxmlformats.org/officeDocument/2006/relationships/image" Target="../media/image47.png"/><Relationship Id="rId5" Type="http://schemas.openxmlformats.org/officeDocument/2006/relationships/image" Target="../media/image46.png"/><Relationship Id="rId4" Type="http://schemas.openxmlformats.org/officeDocument/2006/relationships/image" Target="../media/image4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8</xdr:row>
      <xdr:rowOff>122464</xdr:rowOff>
    </xdr:from>
    <xdr:to>
      <xdr:col>0</xdr:col>
      <xdr:colOff>2280560</xdr:colOff>
      <xdr:row>14</xdr:row>
      <xdr:rowOff>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3DEBABFB-21AC-4DAD-BA2A-296AACFDC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8" b="248"/>
        <a:stretch/>
      </xdr:blipFill>
      <xdr:spPr>
        <a:xfrm flipH="1">
          <a:off x="81643" y="3075214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21</xdr:row>
      <xdr:rowOff>43543</xdr:rowOff>
    </xdr:from>
    <xdr:to>
      <xdr:col>0</xdr:col>
      <xdr:colOff>2256068</xdr:colOff>
      <xdr:row>26</xdr:row>
      <xdr:rowOff>201386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1819B09E-1A6B-4BF4-A632-96CCF0166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2686" b="12686"/>
        <a:stretch/>
      </xdr:blipFill>
      <xdr:spPr>
        <a:xfrm flipH="1">
          <a:off x="57151" y="7595507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32659</xdr:colOff>
      <xdr:row>34</xdr:row>
      <xdr:rowOff>195943</xdr:rowOff>
    </xdr:from>
    <xdr:to>
      <xdr:col>0</xdr:col>
      <xdr:colOff>2231576</xdr:colOff>
      <xdr:row>40</xdr:row>
      <xdr:rowOff>108858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A07E03D6-AF59-41AA-B426-16F0E11EF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8" b="248"/>
        <a:stretch/>
      </xdr:blipFill>
      <xdr:spPr>
        <a:xfrm flipH="1">
          <a:off x="32659" y="12347122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76202</xdr:colOff>
      <xdr:row>46</xdr:row>
      <xdr:rowOff>239487</xdr:rowOff>
    </xdr:from>
    <xdr:to>
      <xdr:col>0</xdr:col>
      <xdr:colOff>2275119</xdr:colOff>
      <xdr:row>52</xdr:row>
      <xdr:rowOff>152402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7961C30-4BF5-45E0-BB84-0766E8C4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8" b="248"/>
        <a:stretch/>
      </xdr:blipFill>
      <xdr:spPr>
        <a:xfrm flipH="1">
          <a:off x="76202" y="16744951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154214</xdr:colOff>
      <xdr:row>43</xdr:row>
      <xdr:rowOff>127000</xdr:rowOff>
    </xdr:from>
    <xdr:to>
      <xdr:col>0</xdr:col>
      <xdr:colOff>970642</xdr:colOff>
      <xdr:row>46</xdr:row>
      <xdr:rowOff>4287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54214" y="15784286"/>
          <a:ext cx="816428" cy="6120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111396</xdr:colOff>
      <xdr:row>5</xdr:row>
      <xdr:rowOff>23656</xdr:rowOff>
    </xdr:from>
    <xdr:to>
      <xdr:col>2</xdr:col>
      <xdr:colOff>6102</xdr:colOff>
      <xdr:row>7</xdr:row>
      <xdr:rowOff>299356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352039" y="2182656"/>
          <a:ext cx="2044634" cy="1146557"/>
        </a:xfrm>
        <a:prstGeom prst="rect">
          <a:avLst/>
        </a:prstGeom>
      </xdr:spPr>
    </xdr:pic>
    <xdr:clientData/>
  </xdr:twoCellAnchor>
  <xdr:twoCellAnchor editAs="oneCell">
    <xdr:from>
      <xdr:col>1</xdr:col>
      <xdr:colOff>146304</xdr:colOff>
      <xdr:row>11</xdr:row>
      <xdr:rowOff>313509</xdr:rowOff>
    </xdr:from>
    <xdr:to>
      <xdr:col>1</xdr:col>
      <xdr:colOff>1839157</xdr:colOff>
      <xdr:row>14</xdr:row>
      <xdr:rowOff>34592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387854" y="5152209"/>
          <a:ext cx="1692853" cy="93665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182371</xdr:colOff>
      <xdr:row>4</xdr:row>
      <xdr:rowOff>313509</xdr:rowOff>
    </xdr:from>
    <xdr:to>
      <xdr:col>0</xdr:col>
      <xdr:colOff>1996185</xdr:colOff>
      <xdr:row>8</xdr:row>
      <xdr:rowOff>31125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82371" y="1946366"/>
          <a:ext cx="1813814" cy="7245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6</xdr:row>
      <xdr:rowOff>254002</xdr:rowOff>
    </xdr:from>
    <xdr:to>
      <xdr:col>2</xdr:col>
      <xdr:colOff>4240</xdr:colOff>
      <xdr:row>7</xdr:row>
      <xdr:rowOff>681133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603" r="10794"/>
        <a:stretch/>
      </xdr:blipFill>
      <xdr:spPr>
        <a:xfrm>
          <a:off x="2122714" y="2358573"/>
          <a:ext cx="1756840" cy="1288916"/>
        </a:xfrm>
        <a:prstGeom prst="rect">
          <a:avLst/>
        </a:prstGeom>
      </xdr:spPr>
    </xdr:pic>
    <xdr:clientData/>
  </xdr:twoCellAnchor>
  <xdr:twoCellAnchor editAs="oneCell">
    <xdr:from>
      <xdr:col>1</xdr:col>
      <xdr:colOff>126999</xdr:colOff>
      <xdr:row>10</xdr:row>
      <xdr:rowOff>235857</xdr:rowOff>
    </xdr:from>
    <xdr:to>
      <xdr:col>1</xdr:col>
      <xdr:colOff>1863926</xdr:colOff>
      <xdr:row>13</xdr:row>
      <xdr:rowOff>301351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273" t="41791" r="45662"/>
        <a:stretch/>
      </xdr:blipFill>
      <xdr:spPr>
        <a:xfrm>
          <a:off x="2086428" y="4998357"/>
          <a:ext cx="1784552" cy="150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1052286</xdr:colOff>
      <xdr:row>11</xdr:row>
      <xdr:rowOff>172357</xdr:rowOff>
    </xdr:from>
    <xdr:to>
      <xdr:col>1</xdr:col>
      <xdr:colOff>4535</xdr:colOff>
      <xdr:row>12</xdr:row>
      <xdr:rowOff>303643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52286" y="5996214"/>
          <a:ext cx="816428" cy="6120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181428</xdr:colOff>
      <xdr:row>4</xdr:row>
      <xdr:rowOff>263071</xdr:rowOff>
    </xdr:from>
    <xdr:to>
      <xdr:col>1</xdr:col>
      <xdr:colOff>1360</xdr:colOff>
      <xdr:row>5</xdr:row>
      <xdr:rowOff>852715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1D44FF52-0A28-46B8-B9DB-94FA658C35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260" t="15610" r="3175" b="23153"/>
        <a:stretch/>
      </xdr:blipFill>
      <xdr:spPr>
        <a:xfrm>
          <a:off x="181428" y="2168071"/>
          <a:ext cx="3084286" cy="1270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13608</xdr:rowOff>
    </xdr:from>
    <xdr:to>
      <xdr:col>0</xdr:col>
      <xdr:colOff>3178526</xdr:colOff>
      <xdr:row>12</xdr:row>
      <xdr:rowOff>1621971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CDAE5D0E-7485-44E9-AD14-930BF09A5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2294" b="12294"/>
        <a:stretch/>
      </xdr:blipFill>
      <xdr:spPr>
        <a:xfrm>
          <a:off x="0" y="4435929"/>
          <a:ext cx="3178526" cy="1608363"/>
        </a:xfrm>
        <a:prstGeom prst="rect">
          <a:avLst/>
        </a:prstGeom>
      </xdr:spPr>
    </xdr:pic>
    <xdr:clientData/>
  </xdr:twoCellAnchor>
  <xdr:twoCellAnchor editAs="oneCell">
    <xdr:from>
      <xdr:col>0</xdr:col>
      <xdr:colOff>119742</xdr:colOff>
      <xdr:row>14</xdr:row>
      <xdr:rowOff>68036</xdr:rowOff>
    </xdr:from>
    <xdr:to>
      <xdr:col>0</xdr:col>
      <xdr:colOff>3113314</xdr:colOff>
      <xdr:row>14</xdr:row>
      <xdr:rowOff>1582811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B82751D4-3D1C-4EE9-9F36-CE2D7D93F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245" b="11245"/>
        <a:stretch/>
      </xdr:blipFill>
      <xdr:spPr>
        <a:xfrm>
          <a:off x="119742" y="7078436"/>
          <a:ext cx="2993572" cy="1514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59872</xdr:rowOff>
    </xdr:from>
    <xdr:to>
      <xdr:col>0</xdr:col>
      <xdr:colOff>3178526</xdr:colOff>
      <xdr:row>16</xdr:row>
      <xdr:rowOff>1660072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F04F2580-9788-4E11-9477-92E1642390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7999" b="4885"/>
        <a:stretch/>
      </xdr:blipFill>
      <xdr:spPr>
        <a:xfrm>
          <a:off x="0" y="9571265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21772</xdr:rowOff>
    </xdr:from>
    <xdr:to>
      <xdr:col>0</xdr:col>
      <xdr:colOff>3178526</xdr:colOff>
      <xdr:row>18</xdr:row>
      <xdr:rowOff>1621972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66696167-583E-4BA8-B582-57BA84E8C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442" b="11442"/>
        <a:stretch/>
      </xdr:blipFill>
      <xdr:spPr>
        <a:xfrm>
          <a:off x="0" y="12077701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38100</xdr:rowOff>
    </xdr:from>
    <xdr:to>
      <xdr:col>0</xdr:col>
      <xdr:colOff>3178526</xdr:colOff>
      <xdr:row>20</xdr:row>
      <xdr:rowOff>1638300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886870AF-C31F-4986-978A-E121111A9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442" b="11442"/>
        <a:stretch/>
      </xdr:blipFill>
      <xdr:spPr>
        <a:xfrm>
          <a:off x="0" y="14692993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27214</xdr:rowOff>
    </xdr:from>
    <xdr:to>
      <xdr:col>0</xdr:col>
      <xdr:colOff>3178526</xdr:colOff>
      <xdr:row>22</xdr:row>
      <xdr:rowOff>1627414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1599ADDE-8B55-4725-AEE2-F95C6F4D1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442" b="11442"/>
        <a:stretch/>
      </xdr:blipFill>
      <xdr:spPr>
        <a:xfrm>
          <a:off x="0" y="17076964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26</xdr:row>
      <xdr:rowOff>46264</xdr:rowOff>
    </xdr:from>
    <xdr:to>
      <xdr:col>0</xdr:col>
      <xdr:colOff>3192133</xdr:colOff>
      <xdr:row>26</xdr:row>
      <xdr:rowOff>1646464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8983607D-4EFE-4E18-A1A8-A8693A4D6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6688" b="6196"/>
        <a:stretch/>
      </xdr:blipFill>
      <xdr:spPr>
        <a:xfrm>
          <a:off x="13607" y="21844907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347435</xdr:colOff>
      <xdr:row>28</xdr:row>
      <xdr:rowOff>94344</xdr:rowOff>
    </xdr:from>
    <xdr:to>
      <xdr:col>1</xdr:col>
      <xdr:colOff>907</xdr:colOff>
      <xdr:row>28</xdr:row>
      <xdr:rowOff>1596572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92C3B3D3-4879-4465-A560-0DAC24A43D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5377" r="7902" b="12229"/>
        <a:stretch/>
      </xdr:blipFill>
      <xdr:spPr>
        <a:xfrm>
          <a:off x="347435" y="29576487"/>
          <a:ext cx="2927351" cy="15022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35378</xdr:rowOff>
    </xdr:from>
    <xdr:to>
      <xdr:col>0</xdr:col>
      <xdr:colOff>3178526</xdr:colOff>
      <xdr:row>32</xdr:row>
      <xdr:rowOff>274865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FD9FD65E-60CD-4287-8B72-51D4D2FFC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442" b="11442"/>
        <a:stretch/>
      </xdr:blipFill>
      <xdr:spPr>
        <a:xfrm flipH="1">
          <a:off x="0" y="26487664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65314</xdr:rowOff>
    </xdr:from>
    <xdr:to>
      <xdr:col>0</xdr:col>
      <xdr:colOff>3178526</xdr:colOff>
      <xdr:row>34</xdr:row>
      <xdr:rowOff>1665514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98B15E0-2622-472B-8482-CB16937F5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442" b="11442"/>
        <a:stretch/>
      </xdr:blipFill>
      <xdr:spPr>
        <a:xfrm flipH="1">
          <a:off x="0" y="28912457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2722</xdr:colOff>
      <xdr:row>36</xdr:row>
      <xdr:rowOff>68034</xdr:rowOff>
    </xdr:from>
    <xdr:to>
      <xdr:col>0</xdr:col>
      <xdr:colOff>3181248</xdr:colOff>
      <xdr:row>36</xdr:row>
      <xdr:rowOff>1755321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22EB78BF-9339-4CEB-B212-198453A6AD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7344" b="1343"/>
        <a:stretch/>
      </xdr:blipFill>
      <xdr:spPr>
        <a:xfrm flipH="1">
          <a:off x="2722" y="31228391"/>
          <a:ext cx="3178526" cy="1687287"/>
        </a:xfrm>
        <a:prstGeom prst="rect">
          <a:avLst/>
        </a:prstGeom>
      </xdr:spPr>
    </xdr:pic>
    <xdr:clientData/>
  </xdr:twoCellAnchor>
  <xdr:twoCellAnchor editAs="oneCell">
    <xdr:from>
      <xdr:col>0</xdr:col>
      <xdr:colOff>117929</xdr:colOff>
      <xdr:row>38</xdr:row>
      <xdr:rowOff>79827</xdr:rowOff>
    </xdr:from>
    <xdr:to>
      <xdr:col>1</xdr:col>
      <xdr:colOff>1349</xdr:colOff>
      <xdr:row>38</xdr:row>
      <xdr:rowOff>1767114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7DA0EA93-38FD-4F8D-B651-0007B1D07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9343" b="9343"/>
        <a:stretch/>
      </xdr:blipFill>
      <xdr:spPr>
        <a:xfrm>
          <a:off x="117929" y="39041613"/>
          <a:ext cx="3178526" cy="1687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226787</xdr:colOff>
      <xdr:row>40</xdr:row>
      <xdr:rowOff>290285</xdr:rowOff>
    </xdr:from>
    <xdr:to>
      <xdr:col>1</xdr:col>
      <xdr:colOff>3629</xdr:colOff>
      <xdr:row>40</xdr:row>
      <xdr:rowOff>1587500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1D434843-2FDA-4E65-B109-A553995BD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911" t="17605" r="3654" b="22800"/>
        <a:stretch/>
      </xdr:blipFill>
      <xdr:spPr>
        <a:xfrm>
          <a:off x="226787" y="41701356"/>
          <a:ext cx="3102428" cy="12972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43543</xdr:rowOff>
    </xdr:from>
    <xdr:to>
      <xdr:col>0</xdr:col>
      <xdr:colOff>3184071</xdr:colOff>
      <xdr:row>42</xdr:row>
      <xdr:rowOff>1499508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4E3E58FF-276F-4507-968D-505AB4FA9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4978" b="14978"/>
        <a:stretch/>
      </xdr:blipFill>
      <xdr:spPr>
        <a:xfrm>
          <a:off x="0" y="38415686"/>
          <a:ext cx="3184071" cy="1455965"/>
        </a:xfrm>
        <a:prstGeom prst="rect">
          <a:avLst/>
        </a:prstGeom>
      </xdr:spPr>
    </xdr:pic>
    <xdr:clientData/>
  </xdr:twoCellAnchor>
  <xdr:twoCellAnchor editAs="oneCell">
    <xdr:from>
      <xdr:col>0</xdr:col>
      <xdr:colOff>301172</xdr:colOff>
      <xdr:row>7</xdr:row>
      <xdr:rowOff>312057</xdr:rowOff>
    </xdr:from>
    <xdr:to>
      <xdr:col>1</xdr:col>
      <xdr:colOff>47171</xdr:colOff>
      <xdr:row>8</xdr:row>
      <xdr:rowOff>687614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E31385CC-809A-1FD0-6ED7-6439841E4CB3}"/>
            </a:ext>
          </a:extLst>
        </xdr:cNvPr>
        <xdr:cNvPicPr/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3415" t="16679" r="7976" b="15924"/>
        <a:stretch/>
      </xdr:blipFill>
      <xdr:spPr bwMode="auto">
        <a:xfrm>
          <a:off x="301172" y="4793343"/>
          <a:ext cx="3102428" cy="13824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>
    <xdr:from>
      <xdr:col>0</xdr:col>
      <xdr:colOff>119743</xdr:colOff>
      <xdr:row>10</xdr:row>
      <xdr:rowOff>464459</xdr:rowOff>
    </xdr:from>
    <xdr:to>
      <xdr:col>0</xdr:col>
      <xdr:colOff>3029858</xdr:colOff>
      <xdr:row>10</xdr:row>
      <xdr:rowOff>1727202</xdr:rowOff>
    </xdr:to>
    <xdr:pic>
      <xdr:nvPicPr>
        <xdr:cNvPr id="23" name="Рисунок 22" descr="IMG_1259-Edi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4404" r="8310" b="21559"/>
        <a:stretch/>
      </xdr:blipFill>
      <xdr:spPr bwMode="auto">
        <a:xfrm>
          <a:off x="119743" y="7884888"/>
          <a:ext cx="2910115" cy="1262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90715</xdr:colOff>
      <xdr:row>4</xdr:row>
      <xdr:rowOff>72571</xdr:rowOff>
    </xdr:from>
    <xdr:to>
      <xdr:col>0</xdr:col>
      <xdr:colOff>907143</xdr:colOff>
      <xdr:row>5</xdr:row>
      <xdr:rowOff>4286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90715" y="1977571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127001</xdr:colOff>
      <xdr:row>7</xdr:row>
      <xdr:rowOff>54428</xdr:rowOff>
    </xdr:from>
    <xdr:to>
      <xdr:col>0</xdr:col>
      <xdr:colOff>879928</xdr:colOff>
      <xdr:row>7</xdr:row>
      <xdr:rowOff>620732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27001" y="4535714"/>
          <a:ext cx="752927" cy="566304"/>
        </a:xfrm>
        <a:prstGeom prst="rect">
          <a:avLst/>
        </a:prstGeom>
      </xdr:spPr>
    </xdr:pic>
    <xdr:clientData/>
  </xdr:twoCellAnchor>
  <xdr:twoCellAnchor editAs="oneCell">
    <xdr:from>
      <xdr:col>0</xdr:col>
      <xdr:colOff>81644</xdr:colOff>
      <xdr:row>10</xdr:row>
      <xdr:rowOff>36286</xdr:rowOff>
    </xdr:from>
    <xdr:to>
      <xdr:col>0</xdr:col>
      <xdr:colOff>861787</xdr:colOff>
      <xdr:row>10</xdr:row>
      <xdr:rowOff>623060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1644" y="7456715"/>
          <a:ext cx="780143" cy="586774"/>
        </a:xfrm>
        <a:prstGeom prst="rect">
          <a:avLst/>
        </a:prstGeom>
      </xdr:spPr>
    </xdr:pic>
    <xdr:clientData/>
  </xdr:twoCellAnchor>
  <xdr:twoCellAnchor editAs="oneCell">
    <xdr:from>
      <xdr:col>0</xdr:col>
      <xdr:colOff>116115</xdr:colOff>
      <xdr:row>40</xdr:row>
      <xdr:rowOff>43543</xdr:rowOff>
    </xdr:from>
    <xdr:to>
      <xdr:col>0</xdr:col>
      <xdr:colOff>932543</xdr:colOff>
      <xdr:row>40</xdr:row>
      <xdr:rowOff>655615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16115" y="41454614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181429</xdr:colOff>
      <xdr:row>38</xdr:row>
      <xdr:rowOff>54428</xdr:rowOff>
    </xdr:from>
    <xdr:to>
      <xdr:col>0</xdr:col>
      <xdr:colOff>997857</xdr:colOff>
      <xdr:row>38</xdr:row>
      <xdr:rowOff>666500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81429" y="39016214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2222500</xdr:colOff>
      <xdr:row>8</xdr:row>
      <xdr:rowOff>300394</xdr:rowOff>
    </xdr:from>
    <xdr:to>
      <xdr:col>1</xdr:col>
      <xdr:colOff>453</xdr:colOff>
      <xdr:row>8</xdr:row>
      <xdr:rowOff>931095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222500" y="5788608"/>
          <a:ext cx="1061357" cy="630701"/>
        </a:xfrm>
        <a:prstGeom prst="rect">
          <a:avLst/>
        </a:prstGeom>
      </xdr:spPr>
    </xdr:pic>
    <xdr:clientData/>
  </xdr:twoCellAnchor>
  <xdr:twoCellAnchor editAs="oneCell">
    <xdr:from>
      <xdr:col>0</xdr:col>
      <xdr:colOff>2231572</xdr:colOff>
      <xdr:row>10</xdr:row>
      <xdr:rowOff>1551215</xdr:rowOff>
    </xdr:from>
    <xdr:to>
      <xdr:col>1</xdr:col>
      <xdr:colOff>5443</xdr:colOff>
      <xdr:row>10</xdr:row>
      <xdr:rowOff>2181916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231572" y="8971644"/>
          <a:ext cx="1061357" cy="630701"/>
        </a:xfrm>
        <a:prstGeom prst="rect">
          <a:avLst/>
        </a:prstGeom>
      </xdr:spPr>
    </xdr:pic>
    <xdr:clientData/>
  </xdr:twoCellAnchor>
  <xdr:twoCellAnchor>
    <xdr:from>
      <xdr:col>0</xdr:col>
      <xdr:colOff>141515</xdr:colOff>
      <xdr:row>24</xdr:row>
      <xdr:rowOff>261257</xdr:rowOff>
    </xdr:from>
    <xdr:to>
      <xdr:col>0</xdr:col>
      <xdr:colOff>3078481</xdr:colOff>
      <xdr:row>24</xdr:row>
      <xdr:rowOff>1755866</xdr:rowOff>
    </xdr:to>
    <xdr:pic>
      <xdr:nvPicPr>
        <xdr:cNvPr id="28" name="Рисунок 27" descr="IMG_0245 (2)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232" t="18214" r="3091" b="11786"/>
        <a:stretch>
          <a:fillRect/>
        </a:stretch>
      </xdr:blipFill>
      <xdr:spPr bwMode="auto">
        <a:xfrm>
          <a:off x="141515" y="25973314"/>
          <a:ext cx="2936966" cy="1494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4</xdr:row>
      <xdr:rowOff>8399</xdr:rowOff>
    </xdr:from>
    <xdr:to>
      <xdr:col>0</xdr:col>
      <xdr:colOff>2431144</xdr:colOff>
      <xdr:row>10</xdr:row>
      <xdr:rowOff>222252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DA7BD97F-050D-D35B-2111-6803D1A3E3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910" t="-632" r="7318" b="632"/>
        <a:stretch/>
      </xdr:blipFill>
      <xdr:spPr>
        <a:xfrm>
          <a:off x="95251" y="1415982"/>
          <a:ext cx="2233083" cy="1674352"/>
        </a:xfrm>
        <a:prstGeom prst="rect">
          <a:avLst/>
        </a:prstGeom>
      </xdr:spPr>
    </xdr:pic>
    <xdr:clientData/>
  </xdr:twoCellAnchor>
  <xdr:twoCellAnchor editAs="oneCell">
    <xdr:from>
      <xdr:col>0</xdr:col>
      <xdr:colOff>88899</xdr:colOff>
      <xdr:row>12</xdr:row>
      <xdr:rowOff>33799</xdr:rowOff>
    </xdr:from>
    <xdr:to>
      <xdr:col>0</xdr:col>
      <xdr:colOff>2321982</xdr:colOff>
      <xdr:row>19</xdr:row>
      <xdr:rowOff>4234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C5DEE94-923D-473C-A000-FCD4F9EEDB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919" t="632" r="4309" b="-632"/>
        <a:stretch/>
      </xdr:blipFill>
      <xdr:spPr>
        <a:xfrm>
          <a:off x="88899" y="3568632"/>
          <a:ext cx="2233083" cy="1674352"/>
        </a:xfrm>
        <a:prstGeom prst="rect">
          <a:avLst/>
        </a:prstGeom>
      </xdr:spPr>
    </xdr:pic>
    <xdr:clientData/>
  </xdr:twoCellAnchor>
  <xdr:twoCellAnchor editAs="oneCell">
    <xdr:from>
      <xdr:col>0</xdr:col>
      <xdr:colOff>31751</xdr:colOff>
      <xdr:row>20</xdr:row>
      <xdr:rowOff>6282</xdr:rowOff>
    </xdr:from>
    <xdr:to>
      <xdr:col>0</xdr:col>
      <xdr:colOff>2315633</xdr:colOff>
      <xdr:row>24</xdr:row>
      <xdr:rowOff>455083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1937A7DD-A908-49D9-B99F-456F11F96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114" r="7114"/>
        <a:stretch/>
      </xdr:blipFill>
      <xdr:spPr>
        <a:xfrm>
          <a:off x="31751" y="5668365"/>
          <a:ext cx="2283882" cy="1380135"/>
        </a:xfrm>
        <a:prstGeom prst="rect">
          <a:avLst/>
        </a:prstGeom>
      </xdr:spPr>
    </xdr:pic>
    <xdr:clientData/>
  </xdr:twoCellAnchor>
  <xdr:twoCellAnchor editAs="oneCell">
    <xdr:from>
      <xdr:col>0</xdr:col>
      <xdr:colOff>35984</xdr:colOff>
      <xdr:row>25</xdr:row>
      <xdr:rowOff>423264</xdr:rowOff>
    </xdr:from>
    <xdr:to>
      <xdr:col>0</xdr:col>
      <xdr:colOff>2319866</xdr:colOff>
      <xdr:row>30</xdr:row>
      <xdr:rowOff>21168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9CD82C20-BD87-4FB9-8778-049C6C0BA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802" b="2802"/>
        <a:stretch/>
      </xdr:blipFill>
      <xdr:spPr>
        <a:xfrm>
          <a:off x="35984" y="7492931"/>
          <a:ext cx="2283882" cy="1386486"/>
        </a:xfrm>
        <a:prstGeom prst="rect">
          <a:avLst/>
        </a:prstGeom>
      </xdr:spPr>
    </xdr:pic>
    <xdr:clientData/>
  </xdr:twoCellAnchor>
  <xdr:twoCellAnchor editAs="oneCell">
    <xdr:from>
      <xdr:col>0</xdr:col>
      <xdr:colOff>61987</xdr:colOff>
      <xdr:row>39</xdr:row>
      <xdr:rowOff>60710</xdr:rowOff>
    </xdr:from>
    <xdr:to>
      <xdr:col>0</xdr:col>
      <xdr:colOff>2295071</xdr:colOff>
      <xdr:row>45</xdr:row>
      <xdr:rowOff>213177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23BCCF54-3264-48E1-ADDC-49D5AB27B0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505" t="2935" r="2781" b="-2935"/>
        <a:stretch/>
      </xdr:blipFill>
      <xdr:spPr>
        <a:xfrm>
          <a:off x="61987" y="9640139"/>
          <a:ext cx="2233084" cy="1785325"/>
        </a:xfrm>
        <a:prstGeom prst="rect">
          <a:avLst/>
        </a:prstGeom>
      </xdr:spPr>
    </xdr:pic>
    <xdr:clientData/>
  </xdr:twoCellAnchor>
  <xdr:twoCellAnchor editAs="oneCell">
    <xdr:from>
      <xdr:col>0</xdr:col>
      <xdr:colOff>74083</xdr:colOff>
      <xdr:row>47</xdr:row>
      <xdr:rowOff>10513</xdr:rowOff>
    </xdr:from>
    <xdr:to>
      <xdr:col>0</xdr:col>
      <xdr:colOff>2317749</xdr:colOff>
      <xdr:row>54</xdr:row>
      <xdr:rowOff>169331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23E5833B-C1AC-44BD-B68B-9CB749287F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8235" t="8401" r="8628" b="6226"/>
        <a:stretch/>
      </xdr:blipFill>
      <xdr:spPr>
        <a:xfrm>
          <a:off x="74083" y="11493430"/>
          <a:ext cx="2243666" cy="1492318"/>
        </a:xfrm>
        <a:prstGeom prst="rect">
          <a:avLst/>
        </a:prstGeom>
      </xdr:spPr>
    </xdr:pic>
    <xdr:clientData/>
  </xdr:twoCellAnchor>
  <xdr:twoCellAnchor editAs="oneCell">
    <xdr:from>
      <xdr:col>0</xdr:col>
      <xdr:colOff>21168</xdr:colOff>
      <xdr:row>56</xdr:row>
      <xdr:rowOff>4165</xdr:rowOff>
    </xdr:from>
    <xdr:to>
      <xdr:col>0</xdr:col>
      <xdr:colOff>2353734</xdr:colOff>
      <xdr:row>57</xdr:row>
      <xdr:rowOff>978617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4BAD9B88-E274-4D49-8557-93A97B320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619" r="2619"/>
        <a:stretch/>
      </xdr:blipFill>
      <xdr:spPr>
        <a:xfrm>
          <a:off x="21168" y="13872565"/>
          <a:ext cx="2332566" cy="14062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8399</xdr:rowOff>
    </xdr:from>
    <xdr:to>
      <xdr:col>0</xdr:col>
      <xdr:colOff>2317750</xdr:colOff>
      <xdr:row>60</xdr:row>
      <xdr:rowOff>829733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99377DEF-571E-45D0-8445-1DC9633F2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859" b="1859"/>
        <a:stretch/>
      </xdr:blipFill>
      <xdr:spPr>
        <a:xfrm>
          <a:off x="0" y="16179732"/>
          <a:ext cx="2317750" cy="1435168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</xdr:colOff>
      <xdr:row>63</xdr:row>
      <xdr:rowOff>379185</xdr:rowOff>
    </xdr:from>
    <xdr:to>
      <xdr:col>0</xdr:col>
      <xdr:colOff>2340429</xdr:colOff>
      <xdr:row>64</xdr:row>
      <xdr:rowOff>769254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B4A24BF1-BD5B-4BC6-8D5B-13343035A1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8733" r="8415" b="8733"/>
        <a:stretch/>
      </xdr:blipFill>
      <xdr:spPr>
        <a:xfrm>
          <a:off x="217714" y="19646899"/>
          <a:ext cx="2122715" cy="1251855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66</xdr:row>
      <xdr:rowOff>10584</xdr:rowOff>
    </xdr:from>
    <xdr:to>
      <xdr:col>0</xdr:col>
      <xdr:colOff>2296583</xdr:colOff>
      <xdr:row>67</xdr:row>
      <xdr:rowOff>920749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32E6133E-0D49-477B-836F-47040311DC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2451" t="2876" r="-2451" b="3265"/>
        <a:stretch/>
      </xdr:blipFill>
      <xdr:spPr>
        <a:xfrm>
          <a:off x="31750" y="22785917"/>
          <a:ext cx="2264833" cy="13229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35984</xdr:rowOff>
    </xdr:from>
    <xdr:to>
      <xdr:col>0</xdr:col>
      <xdr:colOff>2264833</xdr:colOff>
      <xdr:row>71</xdr:row>
      <xdr:rowOff>491065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E0B7CCA3-FCEB-4353-95A6-CE86F5BCB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5263" b="5263"/>
        <a:stretch/>
      </xdr:blipFill>
      <xdr:spPr>
        <a:xfrm>
          <a:off x="0" y="24980901"/>
          <a:ext cx="2264833" cy="1322916"/>
        </a:xfrm>
        <a:prstGeom prst="rect">
          <a:avLst/>
        </a:prstGeom>
      </xdr:spPr>
    </xdr:pic>
    <xdr:clientData/>
  </xdr:twoCellAnchor>
  <xdr:twoCellAnchor editAs="oneCell">
    <xdr:from>
      <xdr:col>0</xdr:col>
      <xdr:colOff>35983</xdr:colOff>
      <xdr:row>73</xdr:row>
      <xdr:rowOff>19051</xdr:rowOff>
    </xdr:from>
    <xdr:to>
      <xdr:col>0</xdr:col>
      <xdr:colOff>2300816</xdr:colOff>
      <xdr:row>75</xdr:row>
      <xdr:rowOff>474133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A56103E6-0764-49B2-AAAB-7A2F87DEB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5263" b="5263"/>
        <a:stretch/>
      </xdr:blipFill>
      <xdr:spPr>
        <a:xfrm>
          <a:off x="35983" y="27144134"/>
          <a:ext cx="2264833" cy="1322916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108858</xdr:colOff>
      <xdr:row>38</xdr:row>
      <xdr:rowOff>45357</xdr:rowOff>
    </xdr:from>
    <xdr:to>
      <xdr:col>0</xdr:col>
      <xdr:colOff>925286</xdr:colOff>
      <xdr:row>40</xdr:row>
      <xdr:rowOff>113145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08858" y="9352643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63</xdr:row>
      <xdr:rowOff>72572</xdr:rowOff>
    </xdr:from>
    <xdr:to>
      <xdr:col>0</xdr:col>
      <xdr:colOff>952499</xdr:colOff>
      <xdr:row>63</xdr:row>
      <xdr:rowOff>684644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6071" y="19340286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31</xdr:row>
      <xdr:rowOff>43543</xdr:rowOff>
    </xdr:from>
    <xdr:to>
      <xdr:col>0</xdr:col>
      <xdr:colOff>2286000</xdr:colOff>
      <xdr:row>36</xdr:row>
      <xdr:rowOff>174171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678D9DDA-53D1-4EDD-A904-D27B0A9E954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114" r="7114"/>
        <a:stretch/>
      </xdr:blipFill>
      <xdr:spPr>
        <a:xfrm>
          <a:off x="304800" y="9557657"/>
          <a:ext cx="1981200" cy="1328057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31</xdr:row>
      <xdr:rowOff>32657</xdr:rowOff>
    </xdr:from>
    <xdr:to>
      <xdr:col>0</xdr:col>
      <xdr:colOff>834572</xdr:colOff>
      <xdr:row>33</xdr:row>
      <xdr:rowOff>140459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4429" y="9546771"/>
          <a:ext cx="780143" cy="586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54427</xdr:colOff>
      <xdr:row>4</xdr:row>
      <xdr:rowOff>272142</xdr:rowOff>
    </xdr:from>
    <xdr:to>
      <xdr:col>0</xdr:col>
      <xdr:colOff>2284456</xdr:colOff>
      <xdr:row>9</xdr:row>
      <xdr:rowOff>54428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4895E09F-A646-477A-B62A-C2F7238AAB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1992" t="-4255" r="1755" b="4255"/>
        <a:stretch/>
      </xdr:blipFill>
      <xdr:spPr>
        <a:xfrm flipH="1">
          <a:off x="54427" y="2803071"/>
          <a:ext cx="2230029" cy="1483179"/>
        </a:xfrm>
        <a:prstGeom prst="rect">
          <a:avLst/>
        </a:prstGeom>
      </xdr:spPr>
    </xdr:pic>
    <xdr:clientData/>
  </xdr:twoCellAnchor>
  <xdr:twoCellAnchor editAs="oneCell">
    <xdr:from>
      <xdr:col>0</xdr:col>
      <xdr:colOff>29934</xdr:colOff>
      <xdr:row>11</xdr:row>
      <xdr:rowOff>179614</xdr:rowOff>
    </xdr:from>
    <xdr:to>
      <xdr:col>0</xdr:col>
      <xdr:colOff>2286000</xdr:colOff>
      <xdr:row>16</xdr:row>
      <xdr:rowOff>145659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D1DC954A-9678-4A4C-BEAB-F021233BEE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154" t="118" b="118"/>
        <a:stretch/>
      </xdr:blipFill>
      <xdr:spPr>
        <a:xfrm flipH="1">
          <a:off x="29934" y="5295900"/>
          <a:ext cx="2256066" cy="1598902"/>
        </a:xfrm>
        <a:prstGeom prst="rect">
          <a:avLst/>
        </a:prstGeom>
      </xdr:spPr>
    </xdr:pic>
    <xdr:clientData/>
  </xdr:twoCellAnchor>
  <xdr:twoCellAnchor editAs="oneCell">
    <xdr:from>
      <xdr:col>0</xdr:col>
      <xdr:colOff>46262</xdr:colOff>
      <xdr:row>18</xdr:row>
      <xdr:rowOff>318407</xdr:rowOff>
    </xdr:from>
    <xdr:to>
      <xdr:col>0</xdr:col>
      <xdr:colOff>2245179</xdr:colOff>
      <xdr:row>22</xdr:row>
      <xdr:rowOff>206829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5C3DAEAA-DD01-4CD6-8892-4E794B7947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702" r="2966"/>
        <a:stretch/>
      </xdr:blipFill>
      <xdr:spPr>
        <a:xfrm flipH="1">
          <a:off x="46262" y="7938407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76198</xdr:colOff>
      <xdr:row>26</xdr:row>
      <xdr:rowOff>198664</xdr:rowOff>
    </xdr:from>
    <xdr:to>
      <xdr:col>0</xdr:col>
      <xdr:colOff>2275115</xdr:colOff>
      <xdr:row>29</xdr:row>
      <xdr:rowOff>410937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5EEEFA09-5749-47AB-97D7-8F6BDA0ED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334" r="5334"/>
        <a:stretch/>
      </xdr:blipFill>
      <xdr:spPr>
        <a:xfrm flipH="1">
          <a:off x="76198" y="11247664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32</xdr:row>
      <xdr:rowOff>419100</xdr:rowOff>
    </xdr:from>
    <xdr:to>
      <xdr:col>0</xdr:col>
      <xdr:colOff>2294166</xdr:colOff>
      <xdr:row>36</xdr:row>
      <xdr:rowOff>318408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B88D0EE5-D658-48F3-B8CD-1EA316133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334" r="5334"/>
        <a:stretch/>
      </xdr:blipFill>
      <xdr:spPr>
        <a:xfrm flipH="1">
          <a:off x="95249" y="14380029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147863</xdr:colOff>
      <xdr:row>40</xdr:row>
      <xdr:rowOff>145144</xdr:rowOff>
    </xdr:from>
    <xdr:to>
      <xdr:col>1</xdr:col>
      <xdr:colOff>4991</xdr:colOff>
      <xdr:row>44</xdr:row>
      <xdr:rowOff>35380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190B849E-9DA7-49D3-98A4-5D8ED35CC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334" r="5334"/>
        <a:stretch/>
      </xdr:blipFill>
      <xdr:spPr>
        <a:xfrm flipH="1">
          <a:off x="147863" y="18106573"/>
          <a:ext cx="2198917" cy="1668236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39</xdr:row>
      <xdr:rowOff>27214</xdr:rowOff>
    </xdr:from>
    <xdr:to>
      <xdr:col>0</xdr:col>
      <xdr:colOff>952500</xdr:colOff>
      <xdr:row>40</xdr:row>
      <xdr:rowOff>194786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6072" y="17544143"/>
          <a:ext cx="816428" cy="6120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147031</xdr:colOff>
      <xdr:row>5</xdr:row>
      <xdr:rowOff>108857</xdr:rowOff>
    </xdr:from>
    <xdr:to>
      <xdr:col>1</xdr:col>
      <xdr:colOff>430</xdr:colOff>
      <xdr:row>9</xdr:row>
      <xdr:rowOff>340178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D43C33D7-02C2-4D28-BBC9-52552B4EF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466" r="7466"/>
        <a:stretch/>
      </xdr:blipFill>
      <xdr:spPr>
        <a:xfrm>
          <a:off x="147031" y="2789464"/>
          <a:ext cx="2176138" cy="1918607"/>
        </a:xfrm>
        <a:prstGeom prst="rect">
          <a:avLst/>
        </a:prstGeom>
      </xdr:spPr>
    </xdr:pic>
    <xdr:clientData/>
  </xdr:twoCellAnchor>
  <xdr:twoCellAnchor editAs="oneCell">
    <xdr:from>
      <xdr:col>0</xdr:col>
      <xdr:colOff>121970</xdr:colOff>
      <xdr:row>13</xdr:row>
      <xdr:rowOff>261256</xdr:rowOff>
    </xdr:from>
    <xdr:to>
      <xdr:col>1</xdr:col>
      <xdr:colOff>3151</xdr:colOff>
      <xdr:row>17</xdr:row>
      <xdr:rowOff>299357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13C8C91-A733-469D-AE93-789FD0803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466" r="7466"/>
        <a:stretch/>
      </xdr:blipFill>
      <xdr:spPr>
        <a:xfrm>
          <a:off x="121970" y="6615792"/>
          <a:ext cx="2203920" cy="1943101"/>
        </a:xfrm>
        <a:prstGeom prst="rect">
          <a:avLst/>
        </a:prstGeom>
      </xdr:spPr>
    </xdr:pic>
    <xdr:clientData/>
  </xdr:twoCellAnchor>
  <xdr:twoCellAnchor editAs="oneCell">
    <xdr:from>
      <xdr:col>0</xdr:col>
      <xdr:colOff>148690</xdr:colOff>
      <xdr:row>21</xdr:row>
      <xdr:rowOff>100692</xdr:rowOff>
    </xdr:from>
    <xdr:to>
      <xdr:col>0</xdr:col>
      <xdr:colOff>2287789</xdr:colOff>
      <xdr:row>25</xdr:row>
      <xdr:rowOff>299357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7145D70-B471-4241-BF66-0C49D5DBE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466" r="7466"/>
        <a:stretch/>
      </xdr:blipFill>
      <xdr:spPr>
        <a:xfrm>
          <a:off x="148690" y="10306049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124198</xdr:colOff>
      <xdr:row>29</xdr:row>
      <xdr:rowOff>144235</xdr:rowOff>
    </xdr:from>
    <xdr:to>
      <xdr:col>0</xdr:col>
      <xdr:colOff>2263297</xdr:colOff>
      <xdr:row>33</xdr:row>
      <xdr:rowOff>179614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54AD8248-E67B-4109-A186-B7E81765F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466" r="7466"/>
        <a:stretch/>
      </xdr:blipFill>
      <xdr:spPr>
        <a:xfrm>
          <a:off x="124198" y="13914664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99705</xdr:colOff>
      <xdr:row>36</xdr:row>
      <xdr:rowOff>92528</xdr:rowOff>
    </xdr:from>
    <xdr:to>
      <xdr:col>0</xdr:col>
      <xdr:colOff>2238804</xdr:colOff>
      <xdr:row>40</xdr:row>
      <xdr:rowOff>29936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71CF12B9-C580-4229-B7F9-1218E2987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466" r="7466"/>
        <a:stretch/>
      </xdr:blipFill>
      <xdr:spPr>
        <a:xfrm>
          <a:off x="99705" y="17210314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61605</xdr:colOff>
      <xdr:row>44</xdr:row>
      <xdr:rowOff>40821</xdr:rowOff>
    </xdr:from>
    <xdr:to>
      <xdr:col>0</xdr:col>
      <xdr:colOff>2200704</xdr:colOff>
      <xdr:row>48</xdr:row>
      <xdr:rowOff>119742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1BCC2C00-A1AF-40DD-98E1-E67D62CF2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466" r="7466"/>
        <a:stretch/>
      </xdr:blipFill>
      <xdr:spPr>
        <a:xfrm>
          <a:off x="61605" y="19825607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145143</xdr:colOff>
      <xdr:row>20</xdr:row>
      <xdr:rowOff>108857</xdr:rowOff>
    </xdr:from>
    <xdr:to>
      <xdr:col>0</xdr:col>
      <xdr:colOff>961571</xdr:colOff>
      <xdr:row>21</xdr:row>
      <xdr:rowOff>294570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45143" y="9960428"/>
          <a:ext cx="816428" cy="6120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4</xdr:row>
      <xdr:rowOff>217713</xdr:rowOff>
    </xdr:from>
    <xdr:to>
      <xdr:col>0</xdr:col>
      <xdr:colOff>2309562</xdr:colOff>
      <xdr:row>10</xdr:row>
      <xdr:rowOff>95250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27D9222A-3779-4035-BFBF-DF90BB96DD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194" t="10943" r="7206" b="10943"/>
        <a:stretch/>
      </xdr:blipFill>
      <xdr:spPr>
        <a:xfrm>
          <a:off x="40821" y="2041070"/>
          <a:ext cx="2268741" cy="20002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</xdr:row>
      <xdr:rowOff>29934</xdr:rowOff>
    </xdr:from>
    <xdr:to>
      <xdr:col>0</xdr:col>
      <xdr:colOff>2296479</xdr:colOff>
      <xdr:row>18</xdr:row>
      <xdr:rowOff>149677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1BF98573-E59E-4B6F-846F-7DD93864DF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5917" r="8356" b="8435"/>
        <a:stretch/>
      </xdr:blipFill>
      <xdr:spPr>
        <a:xfrm>
          <a:off x="57150" y="5173434"/>
          <a:ext cx="2239329" cy="209277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21</xdr:row>
      <xdr:rowOff>81273</xdr:rowOff>
    </xdr:from>
    <xdr:to>
      <xdr:col>0</xdr:col>
      <xdr:colOff>2272392</xdr:colOff>
      <xdr:row>26</xdr:row>
      <xdr:rowOff>54429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AFD71DD9-6E63-4CF9-AC86-2F30903C71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402" t="7282" r="7273" b="10077"/>
        <a:stretch/>
      </xdr:blipFill>
      <xdr:spPr>
        <a:xfrm>
          <a:off x="95250" y="8449666"/>
          <a:ext cx="2177142" cy="2014227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108858</xdr:colOff>
      <xdr:row>28</xdr:row>
      <xdr:rowOff>380999</xdr:rowOff>
    </xdr:from>
    <xdr:to>
      <xdr:col>0</xdr:col>
      <xdr:colOff>2288070</xdr:colOff>
      <xdr:row>34</xdr:row>
      <xdr:rowOff>176893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DF4BB0A-B926-4BBC-9E71-D39DA42A6D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624" t="4883" r="9501" b="8866"/>
        <a:stretch/>
      </xdr:blipFill>
      <xdr:spPr>
        <a:xfrm>
          <a:off x="108858" y="11647713"/>
          <a:ext cx="2179212" cy="2163537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163286</xdr:colOff>
      <xdr:row>20</xdr:row>
      <xdr:rowOff>90714</xdr:rowOff>
    </xdr:from>
    <xdr:to>
      <xdr:col>0</xdr:col>
      <xdr:colOff>979714</xdr:colOff>
      <xdr:row>21</xdr:row>
      <xdr:rowOff>285501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63286" y="8064500"/>
          <a:ext cx="816428" cy="6120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20</xdr:row>
      <xdr:rowOff>72571</xdr:rowOff>
    </xdr:from>
    <xdr:to>
      <xdr:col>0</xdr:col>
      <xdr:colOff>925286</xdr:colOff>
      <xdr:row>21</xdr:row>
      <xdr:rowOff>312715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7919357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43543</xdr:colOff>
      <xdr:row>3</xdr:row>
      <xdr:rowOff>337456</xdr:rowOff>
    </xdr:from>
    <xdr:to>
      <xdr:col>1</xdr:col>
      <xdr:colOff>2722</xdr:colOff>
      <xdr:row>9</xdr:row>
      <xdr:rowOff>360588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3543" y="1785256"/>
          <a:ext cx="2329543" cy="2329543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</xdr:colOff>
      <xdr:row>12</xdr:row>
      <xdr:rowOff>97971</xdr:rowOff>
    </xdr:from>
    <xdr:to>
      <xdr:col>1</xdr:col>
      <xdr:colOff>10885</xdr:colOff>
      <xdr:row>18</xdr:row>
      <xdr:rowOff>239485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657" y="5029200"/>
          <a:ext cx="2362199" cy="2362199"/>
        </a:xfrm>
        <a:prstGeom prst="rect">
          <a:avLst/>
        </a:prstGeom>
      </xdr:spPr>
    </xdr:pic>
    <xdr:clientData/>
  </xdr:twoCellAnchor>
  <xdr:twoCellAnchor editAs="oneCell">
    <xdr:from>
      <xdr:col>0</xdr:col>
      <xdr:colOff>65315</xdr:colOff>
      <xdr:row>20</xdr:row>
      <xdr:rowOff>293914</xdr:rowOff>
    </xdr:from>
    <xdr:to>
      <xdr:col>1</xdr:col>
      <xdr:colOff>32658</xdr:colOff>
      <xdr:row>27</xdr:row>
      <xdr:rowOff>54428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315" y="8262257"/>
          <a:ext cx="2351314" cy="2351314"/>
        </a:xfrm>
        <a:prstGeom prst="rect">
          <a:avLst/>
        </a:prstGeom>
      </xdr:spPr>
    </xdr:pic>
    <xdr:clientData/>
  </xdr:twoCellAnchor>
  <xdr:twoCellAnchor editAs="oneCell">
    <xdr:from>
      <xdr:col>0</xdr:col>
      <xdr:colOff>43542</xdr:colOff>
      <xdr:row>28</xdr:row>
      <xdr:rowOff>228601</xdr:rowOff>
    </xdr:from>
    <xdr:to>
      <xdr:col>1</xdr:col>
      <xdr:colOff>1360</xdr:colOff>
      <xdr:row>34</xdr:row>
      <xdr:rowOff>195944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3542" y="11234058"/>
          <a:ext cx="2318657" cy="23186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72571</xdr:colOff>
      <xdr:row>5</xdr:row>
      <xdr:rowOff>163284</xdr:rowOff>
    </xdr:from>
    <xdr:to>
      <xdr:col>1</xdr:col>
      <xdr:colOff>4515</xdr:colOff>
      <xdr:row>10</xdr:row>
      <xdr:rowOff>190499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C2B1C899-DB6F-43FB-A745-0AEAB64E0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91" r="6091"/>
        <a:stretch/>
      </xdr:blipFill>
      <xdr:spPr>
        <a:xfrm>
          <a:off x="72571" y="2331355"/>
          <a:ext cx="2273733" cy="1886858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</xdr:colOff>
      <xdr:row>12</xdr:row>
      <xdr:rowOff>342899</xdr:rowOff>
    </xdr:from>
    <xdr:to>
      <xdr:col>1</xdr:col>
      <xdr:colOff>1340</xdr:colOff>
      <xdr:row>18</xdr:row>
      <xdr:rowOff>84364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BDCD44D8-F10F-425D-8974-35AC0CC9E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91" r="6091"/>
        <a:stretch/>
      </xdr:blipFill>
      <xdr:spPr>
        <a:xfrm>
          <a:off x="40821" y="5159828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20</xdr:row>
      <xdr:rowOff>195944</xdr:rowOff>
    </xdr:from>
    <xdr:to>
      <xdr:col>1</xdr:col>
      <xdr:colOff>1340</xdr:colOff>
      <xdr:row>26</xdr:row>
      <xdr:rowOff>19051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A8E4715B-D5F4-44EA-AB77-DDE6FD9C0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91" r="6091"/>
        <a:stretch/>
      </xdr:blipFill>
      <xdr:spPr>
        <a:xfrm>
          <a:off x="54428" y="7938408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28</xdr:row>
      <xdr:rowOff>198665</xdr:rowOff>
    </xdr:from>
    <xdr:to>
      <xdr:col>1</xdr:col>
      <xdr:colOff>4061</xdr:colOff>
      <xdr:row>34</xdr:row>
      <xdr:rowOff>103415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E974F580-9BC3-46FE-AC59-517CD1C17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91" r="6091"/>
        <a:stretch/>
      </xdr:blipFill>
      <xdr:spPr>
        <a:xfrm>
          <a:off x="57149" y="10771415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</xdr:colOff>
      <xdr:row>36</xdr:row>
      <xdr:rowOff>378279</xdr:rowOff>
    </xdr:from>
    <xdr:to>
      <xdr:col>0</xdr:col>
      <xdr:colOff>2300947</xdr:colOff>
      <xdr:row>41</xdr:row>
      <xdr:rowOff>201387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F595DD7D-B8D0-434F-A318-70C260C7D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91" r="6091"/>
        <a:stretch/>
      </xdr:blipFill>
      <xdr:spPr>
        <a:xfrm>
          <a:off x="27214" y="13686065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72572</xdr:colOff>
      <xdr:row>4</xdr:row>
      <xdr:rowOff>45357</xdr:rowOff>
    </xdr:from>
    <xdr:to>
      <xdr:col>0</xdr:col>
      <xdr:colOff>889000</xdr:colOff>
      <xdr:row>5</xdr:row>
      <xdr:rowOff>285501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2572" y="1841500"/>
          <a:ext cx="816428" cy="6120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5</xdr:row>
      <xdr:rowOff>272142</xdr:rowOff>
    </xdr:from>
    <xdr:to>
      <xdr:col>1</xdr:col>
      <xdr:colOff>1340</xdr:colOff>
      <xdr:row>9</xdr:row>
      <xdr:rowOff>340178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2A14156E-776D-6967-CBF1-4FCFEFBB1D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909" r="7273"/>
        <a:stretch/>
      </xdr:blipFill>
      <xdr:spPr>
        <a:xfrm>
          <a:off x="40821" y="2558142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</xdr:colOff>
      <xdr:row>13</xdr:row>
      <xdr:rowOff>166006</xdr:rowOff>
    </xdr:from>
    <xdr:to>
      <xdr:col>0</xdr:col>
      <xdr:colOff>2303668</xdr:colOff>
      <xdr:row>17</xdr:row>
      <xdr:rowOff>179614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9BFCBBD9-C0BE-4D0F-83F3-186590C74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91" r="6091"/>
        <a:stretch/>
      </xdr:blipFill>
      <xdr:spPr>
        <a:xfrm>
          <a:off x="29935" y="6057899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21</xdr:row>
      <xdr:rowOff>100693</xdr:rowOff>
    </xdr:from>
    <xdr:to>
      <xdr:col>1</xdr:col>
      <xdr:colOff>1340</xdr:colOff>
      <xdr:row>25</xdr:row>
      <xdr:rowOff>114301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C33AE199-F3BC-4D13-A087-B6A3D67AF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91" r="6091"/>
        <a:stretch/>
      </xdr:blipFill>
      <xdr:spPr>
        <a:xfrm>
          <a:off x="54428" y="9680122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</xdr:colOff>
      <xdr:row>29</xdr:row>
      <xdr:rowOff>89805</xdr:rowOff>
    </xdr:from>
    <xdr:to>
      <xdr:col>1</xdr:col>
      <xdr:colOff>1340</xdr:colOff>
      <xdr:row>33</xdr:row>
      <xdr:rowOff>321127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48E4222A-5752-4A56-9AC5-7213BC77D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91" r="6091"/>
        <a:stretch/>
      </xdr:blipFill>
      <xdr:spPr>
        <a:xfrm>
          <a:off x="40821" y="13302341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145142</xdr:colOff>
      <xdr:row>4</xdr:row>
      <xdr:rowOff>72571</xdr:rowOff>
    </xdr:from>
    <xdr:to>
      <xdr:col>0</xdr:col>
      <xdr:colOff>961570</xdr:colOff>
      <xdr:row>5</xdr:row>
      <xdr:rowOff>231072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5142" y="1905000"/>
          <a:ext cx="816428" cy="6120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526596</xdr:colOff>
      <xdr:row>6</xdr:row>
      <xdr:rowOff>7710</xdr:rowOff>
    </xdr:from>
    <xdr:to>
      <xdr:col>1</xdr:col>
      <xdr:colOff>1945</xdr:colOff>
      <xdr:row>11</xdr:row>
      <xdr:rowOff>110672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DB506F61-6E99-D70A-94E5-579AA9C39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6596" y="2039710"/>
          <a:ext cx="2211745" cy="1236890"/>
        </a:xfrm>
        <a:prstGeom prst="rect">
          <a:avLst/>
        </a:prstGeom>
      </xdr:spPr>
    </xdr:pic>
    <xdr:clientData/>
  </xdr:twoCellAnchor>
  <xdr:twoCellAnchor editAs="oneCell">
    <xdr:from>
      <xdr:col>0</xdr:col>
      <xdr:colOff>327478</xdr:colOff>
      <xdr:row>14</xdr:row>
      <xdr:rowOff>19168</xdr:rowOff>
    </xdr:from>
    <xdr:to>
      <xdr:col>0</xdr:col>
      <xdr:colOff>2539223</xdr:colOff>
      <xdr:row>18</xdr:row>
      <xdr:rowOff>198092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4D4BD3E5-29D6-461E-9575-A5CB4CA02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27478" y="4101311"/>
          <a:ext cx="2211745" cy="1158638"/>
        </a:xfrm>
        <a:prstGeom prst="rect">
          <a:avLst/>
        </a:prstGeom>
      </xdr:spPr>
    </xdr:pic>
    <xdr:clientData/>
  </xdr:twoCellAnchor>
  <xdr:twoCellAnchor editAs="oneCell">
    <xdr:from>
      <xdr:col>0</xdr:col>
      <xdr:colOff>310806</xdr:colOff>
      <xdr:row>21</xdr:row>
      <xdr:rowOff>225997</xdr:rowOff>
    </xdr:from>
    <xdr:to>
      <xdr:col>0</xdr:col>
      <xdr:colOff>2518703</xdr:colOff>
      <xdr:row>27</xdr:row>
      <xdr:rowOff>28457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F5C59809-B173-4498-8599-79B514ACC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10806" y="6222211"/>
          <a:ext cx="2207897" cy="1163174"/>
        </a:xfrm>
        <a:prstGeom prst="rect">
          <a:avLst/>
        </a:prstGeom>
      </xdr:spPr>
    </xdr:pic>
    <xdr:clientData/>
  </xdr:twoCellAnchor>
  <xdr:twoCellAnchor editAs="oneCell">
    <xdr:from>
      <xdr:col>0</xdr:col>
      <xdr:colOff>337567</xdr:colOff>
      <xdr:row>29</xdr:row>
      <xdr:rowOff>125242</xdr:rowOff>
    </xdr:from>
    <xdr:to>
      <xdr:col>0</xdr:col>
      <xdr:colOff>2545464</xdr:colOff>
      <xdr:row>35</xdr:row>
      <xdr:rowOff>113789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C2362457-ECB2-489B-8105-6B2EF8A88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37567" y="8153456"/>
          <a:ext cx="2207897" cy="1185976"/>
        </a:xfrm>
        <a:prstGeom prst="rect">
          <a:avLst/>
        </a:prstGeom>
      </xdr:spPr>
    </xdr:pic>
    <xdr:clientData/>
  </xdr:twoCellAnchor>
  <xdr:twoCellAnchor editAs="oneCell">
    <xdr:from>
      <xdr:col>0</xdr:col>
      <xdr:colOff>99786</xdr:colOff>
      <xdr:row>5</xdr:row>
      <xdr:rowOff>36286</xdr:rowOff>
    </xdr:from>
    <xdr:to>
      <xdr:col>0</xdr:col>
      <xdr:colOff>916214</xdr:colOff>
      <xdr:row>7</xdr:row>
      <xdr:rowOff>194785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9786" y="1841500"/>
          <a:ext cx="816428" cy="6120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33</xdr:row>
      <xdr:rowOff>208643</xdr:rowOff>
    </xdr:from>
    <xdr:to>
      <xdr:col>1</xdr:col>
      <xdr:colOff>2687095</xdr:colOff>
      <xdr:row>36</xdr:row>
      <xdr:rowOff>161833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2643" y="9742714"/>
          <a:ext cx="2523809" cy="1014547"/>
        </a:xfrm>
        <a:prstGeom prst="rect">
          <a:avLst/>
        </a:prstGeom>
      </xdr:spPr>
    </xdr:pic>
    <xdr:clientData/>
  </xdr:twoCellAnchor>
  <xdr:twoCellAnchor editAs="oneCell">
    <xdr:from>
      <xdr:col>1</xdr:col>
      <xdr:colOff>145142</xdr:colOff>
      <xdr:row>29</xdr:row>
      <xdr:rowOff>127000</xdr:rowOff>
    </xdr:from>
    <xdr:to>
      <xdr:col>1</xdr:col>
      <xdr:colOff>2703225</xdr:colOff>
      <xdr:row>32</xdr:row>
      <xdr:rowOff>241167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4499" y="8391071"/>
          <a:ext cx="2657143" cy="10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136072</xdr:colOff>
      <xdr:row>5</xdr:row>
      <xdr:rowOff>217714</xdr:rowOff>
    </xdr:from>
    <xdr:to>
      <xdr:col>1</xdr:col>
      <xdr:colOff>2707656</xdr:colOff>
      <xdr:row>12</xdr:row>
      <xdr:rowOff>37261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75429" y="2313214"/>
          <a:ext cx="2628734" cy="1788047"/>
        </a:xfrm>
        <a:prstGeom prst="rect">
          <a:avLst/>
        </a:prstGeom>
      </xdr:spPr>
    </xdr:pic>
    <xdr:clientData/>
  </xdr:twoCellAnchor>
  <xdr:twoCellAnchor editAs="oneCell">
    <xdr:from>
      <xdr:col>1</xdr:col>
      <xdr:colOff>35421</xdr:colOff>
      <xdr:row>13</xdr:row>
      <xdr:rowOff>244928</xdr:rowOff>
    </xdr:from>
    <xdr:to>
      <xdr:col>1</xdr:col>
      <xdr:colOff>2702664</xdr:colOff>
      <xdr:row>20</xdr:row>
      <xdr:rowOff>23572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2874778" y="4590142"/>
          <a:ext cx="2758683" cy="2001144"/>
        </a:xfrm>
        <a:prstGeom prst="rect">
          <a:avLst/>
        </a:prstGeom>
      </xdr:spPr>
    </xdr:pic>
    <xdr:clientData/>
  </xdr:twoCellAnchor>
  <xdr:twoCellAnchor editAs="oneCell">
    <xdr:from>
      <xdr:col>1</xdr:col>
      <xdr:colOff>82260</xdr:colOff>
      <xdr:row>21</xdr:row>
      <xdr:rowOff>263071</xdr:rowOff>
    </xdr:from>
    <xdr:to>
      <xdr:col>1</xdr:col>
      <xdr:colOff>2705941</xdr:colOff>
      <xdr:row>28</xdr:row>
      <xdr:rowOff>9048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 flipH="1">
          <a:off x="2921617" y="7583714"/>
          <a:ext cx="2690356" cy="2095477"/>
        </a:xfrm>
        <a:prstGeom prst="rect">
          <a:avLst/>
        </a:prstGeom>
      </xdr:spPr>
    </xdr:pic>
    <xdr:clientData/>
  </xdr:twoCellAnchor>
  <xdr:twoCellAnchor editAs="oneCell">
    <xdr:from>
      <xdr:col>0</xdr:col>
      <xdr:colOff>1923143</xdr:colOff>
      <xdr:row>16</xdr:row>
      <xdr:rowOff>9072</xdr:rowOff>
    </xdr:from>
    <xdr:to>
      <xdr:col>0</xdr:col>
      <xdr:colOff>2701471</xdr:colOff>
      <xdr:row>17</xdr:row>
      <xdr:rowOff>303644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23143" y="5696858"/>
          <a:ext cx="816428" cy="6120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1093;&#1093;&#1093;&#1093;@&#1093;&#1093;&#1093;.ru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YSAWg2XUJEL-Yw" TargetMode="External"/><Relationship Id="rId4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nx77iJbPnvh4Vw" TargetMode="External"/><Relationship Id="rId4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jex-rn7_wWXLYQ" TargetMode="External"/><Relationship Id="rId4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PTYmA-aY6Xidtg" TargetMode="External"/><Relationship Id="rId4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QPnGF0h9m3baQQ" TargetMode="External"/><Relationship Id="rId4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disk.yandex.ru/d/53uDFibL4gTmRw" TargetMode="External"/><Relationship Id="rId1" Type="http://schemas.openxmlformats.org/officeDocument/2006/relationships/hyperlink" Target="https://disk.yandex.ru/d/08fb6ODDp4A50Q" TargetMode="External"/><Relationship Id="rId4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s://disk.yandex.ru/d/AuNRyoDeawizrA&#160;" TargetMode="External"/><Relationship Id="rId1" Type="http://schemas.openxmlformats.org/officeDocument/2006/relationships/hyperlink" Target="https://disk.yandex.ru/d/53uDFibL4gTmRw&#160;" TargetMode="External"/><Relationship Id="rId4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disk.yandex.ru/d/u80U_OolqGYjDA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disk.yandex.ru/d/u80U_OolqGYjD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shVKEMDBNOZjvw" TargetMode="External"/><Relationship Id="rId4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YSAWg2XUJEL-Yw" TargetMode="External"/><Relationship Id="rId4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Qy_8TaV8qxyI2g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D23"/>
  <sheetViews>
    <sheetView view="pageBreakPreview" zoomScale="90" zoomScaleSheetLayoutView="90" workbookViewId="0">
      <selection activeCell="C3" sqref="C3"/>
    </sheetView>
  </sheetViews>
  <sheetFormatPr defaultColWidth="8.7109375" defaultRowHeight="15.75"/>
  <cols>
    <col min="1" max="1" width="3.5703125" style="6" customWidth="1"/>
    <col min="2" max="2" width="35" style="6" customWidth="1"/>
    <col min="3" max="3" width="43.5703125" style="7" customWidth="1"/>
    <col min="4" max="4" width="0.5703125" style="6" customWidth="1"/>
    <col min="5" max="16384" width="8.7109375" style="6"/>
  </cols>
  <sheetData>
    <row r="1" spans="1:4">
      <c r="A1" s="9"/>
      <c r="B1" s="9"/>
      <c r="C1" s="63"/>
      <c r="D1" s="9"/>
    </row>
    <row r="2" spans="1:4">
      <c r="A2" s="9"/>
      <c r="B2" s="9"/>
      <c r="C2" s="63"/>
      <c r="D2" s="9"/>
    </row>
    <row r="3" spans="1:4">
      <c r="A3" s="9"/>
      <c r="B3" s="64" t="s">
        <v>0</v>
      </c>
      <c r="C3" s="66" t="s">
        <v>1</v>
      </c>
      <c r="D3" s="9"/>
    </row>
    <row r="4" spans="1:4">
      <c r="A4" s="9"/>
      <c r="B4" s="64"/>
      <c r="C4" s="67"/>
      <c r="D4" s="9"/>
    </row>
    <row r="5" spans="1:4">
      <c r="A5" s="9"/>
      <c r="B5" s="64" t="s">
        <v>2</v>
      </c>
      <c r="C5" s="66">
        <v>8800</v>
      </c>
      <c r="D5" s="9"/>
    </row>
    <row r="6" spans="1:4">
      <c r="A6" s="9"/>
      <c r="B6" s="64"/>
      <c r="C6" s="67"/>
      <c r="D6" s="9"/>
    </row>
    <row r="7" spans="1:4">
      <c r="A7" s="65"/>
      <c r="B7" s="257"/>
      <c r="C7" s="68"/>
      <c r="D7" s="65"/>
    </row>
    <row r="8" spans="1:4">
      <c r="A8" s="9"/>
      <c r="B8" s="64"/>
      <c r="C8" s="67"/>
      <c r="D8" s="9"/>
    </row>
    <row r="9" spans="1:4">
      <c r="A9" s="9"/>
      <c r="B9" s="64"/>
      <c r="C9" s="67"/>
      <c r="D9" s="9"/>
    </row>
    <row r="10" spans="1:4">
      <c r="A10" s="9"/>
      <c r="B10" s="64" t="s">
        <v>3</v>
      </c>
      <c r="C10" s="69" t="s">
        <v>94</v>
      </c>
      <c r="D10" s="9"/>
    </row>
    <row r="11" spans="1:4">
      <c r="A11" s="9"/>
      <c r="B11" s="64"/>
      <c r="C11" s="67"/>
      <c r="D11" s="9"/>
    </row>
    <row r="12" spans="1:4">
      <c r="A12" s="9"/>
      <c r="B12" s="64" t="s">
        <v>4</v>
      </c>
      <c r="C12" s="66">
        <v>8800</v>
      </c>
      <c r="D12" s="9"/>
    </row>
    <row r="13" spans="1:4">
      <c r="A13" s="9"/>
      <c r="B13" s="64"/>
      <c r="C13" s="63"/>
      <c r="D13" s="9"/>
    </row>
    <row r="14" spans="1:4">
      <c r="A14" s="9"/>
      <c r="B14" s="9"/>
      <c r="C14" s="63"/>
      <c r="D14" s="9"/>
    </row>
    <row r="15" spans="1:4">
      <c r="A15" s="9"/>
      <c r="B15" s="9"/>
      <c r="C15" s="63"/>
      <c r="D15" s="9"/>
    </row>
    <row r="16" spans="1:4">
      <c r="A16" s="9"/>
      <c r="B16" s="9"/>
      <c r="C16" s="63"/>
      <c r="D16" s="9"/>
    </row>
    <row r="17" spans="1:4">
      <c r="A17" s="9"/>
      <c r="B17" s="9"/>
      <c r="C17" s="63"/>
      <c r="D17" s="9"/>
    </row>
    <row r="18" spans="1:4">
      <c r="A18" s="9"/>
      <c r="B18" s="9"/>
      <c r="C18" s="63"/>
      <c r="D18" s="9"/>
    </row>
    <row r="19" spans="1:4">
      <c r="A19" s="9"/>
      <c r="B19" s="9"/>
      <c r="C19" s="63"/>
      <c r="D19" s="9"/>
    </row>
    <row r="20" spans="1:4">
      <c r="A20" s="9"/>
      <c r="B20" s="9"/>
      <c r="C20" s="63"/>
      <c r="D20" s="9"/>
    </row>
    <row r="21" spans="1:4">
      <c r="A21" s="9"/>
      <c r="B21" s="9"/>
      <c r="C21" s="63"/>
      <c r="D21" s="9"/>
    </row>
    <row r="22" spans="1:4">
      <c r="A22" s="9"/>
      <c r="B22" s="9"/>
      <c r="C22" s="63"/>
      <c r="D22" s="9"/>
    </row>
    <row r="23" spans="1:4">
      <c r="A23" s="9"/>
      <c r="B23" s="9"/>
      <c r="C23" s="63"/>
      <c r="D23" s="9"/>
    </row>
  </sheetData>
  <hyperlinks>
    <hyperlink ref="C10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CF340F"/>
  </sheetPr>
  <dimension ref="A1:O44"/>
  <sheetViews>
    <sheetView view="pageBreakPreview" zoomScale="70" zoomScaleSheetLayoutView="70" workbookViewId="0">
      <selection activeCell="K10" sqref="K10"/>
    </sheetView>
  </sheetViews>
  <sheetFormatPr defaultColWidth="9.28515625" defaultRowHeight="15.75"/>
  <cols>
    <col min="1" max="1" width="34.7109375" style="6" customWidth="1"/>
    <col min="2" max="2" width="46.5703125" style="6" customWidth="1"/>
    <col min="3" max="3" width="37.5703125" style="6" customWidth="1"/>
    <col min="4" max="4" width="5.5703125" style="6" customWidth="1"/>
    <col min="5" max="5" width="10" style="6" customWidth="1"/>
    <col min="6" max="6" width="16.5703125" style="85" customWidth="1"/>
    <col min="7" max="7" width="10" style="38" customWidth="1"/>
    <col min="8" max="9" width="18.28515625" style="20" customWidth="1"/>
    <col min="10" max="16384" width="9.28515625" style="6"/>
  </cols>
  <sheetData>
    <row r="1" spans="1:15" ht="16.5" thickBot="1">
      <c r="A1" s="115" t="str">
        <f>'Moms Love'!A1</f>
        <v>с 23.06 по 08.07.2025 г. включительно</v>
      </c>
      <c r="B1" s="9"/>
      <c r="C1" s="9"/>
      <c r="D1" s="9"/>
      <c r="E1" s="9"/>
      <c r="G1" s="24"/>
      <c r="H1" s="19"/>
      <c r="I1" s="19"/>
      <c r="J1" s="513"/>
      <c r="K1" s="513"/>
      <c r="L1" s="513"/>
    </row>
    <row r="2" spans="1:15" ht="56.25" customHeight="1" thickBot="1">
      <c r="A2" s="529" t="s">
        <v>1695</v>
      </c>
      <c r="B2" s="530"/>
      <c r="C2" s="530"/>
      <c r="D2" s="530"/>
      <c r="E2" s="530"/>
      <c r="F2" s="530"/>
      <c r="G2" s="530"/>
      <c r="H2" s="530"/>
      <c r="I2" s="530"/>
      <c r="J2" s="531"/>
    </row>
    <row r="3" spans="1:15" ht="36.75" customHeight="1" thickBot="1">
      <c r="A3" s="407" t="s">
        <v>1651</v>
      </c>
      <c r="B3" s="448" t="s">
        <v>1673</v>
      </c>
      <c r="C3" s="449"/>
      <c r="D3" s="449"/>
      <c r="E3" s="449"/>
      <c r="F3" s="449"/>
      <c r="G3" s="449"/>
      <c r="H3" s="449"/>
      <c r="I3" s="498" t="s">
        <v>1877</v>
      </c>
      <c r="J3" s="450"/>
    </row>
    <row r="4" spans="1:15" ht="35.25" customHeight="1" thickBot="1">
      <c r="A4" s="62" t="s">
        <v>125</v>
      </c>
      <c r="B4" s="116" t="s">
        <v>29</v>
      </c>
      <c r="C4" s="334" t="s">
        <v>1643</v>
      </c>
      <c r="D4" s="509" t="s">
        <v>30</v>
      </c>
      <c r="E4" s="510"/>
      <c r="F4" s="258" t="s">
        <v>32</v>
      </c>
      <c r="G4" s="118" t="s">
        <v>33</v>
      </c>
      <c r="H4" s="119" t="s">
        <v>34</v>
      </c>
      <c r="I4" s="120" t="s">
        <v>31</v>
      </c>
    </row>
    <row r="5" spans="1:15" ht="28.15" customHeight="1">
      <c r="A5" s="311"/>
      <c r="B5" s="521" t="s">
        <v>1697</v>
      </c>
      <c r="C5" s="267" t="s">
        <v>968</v>
      </c>
      <c r="D5" s="523" t="s">
        <v>177</v>
      </c>
      <c r="E5" s="157">
        <v>80</v>
      </c>
      <c r="F5" s="86">
        <f>'СВОД Матрасы'!J387</f>
        <v>15356</v>
      </c>
      <c r="G5" s="83">
        <f>'СВОД Матрасы'!K387</f>
        <v>0.40500000000000003</v>
      </c>
      <c r="H5" s="22">
        <f>'СВОД Матрасы'!L387</f>
        <v>9136.82</v>
      </c>
      <c r="I5" s="637">
        <v>5646.8475000000008</v>
      </c>
      <c r="O5" s="28"/>
    </row>
    <row r="6" spans="1:15" ht="28.15" customHeight="1">
      <c r="A6" s="376"/>
      <c r="B6" s="521"/>
      <c r="C6" s="267" t="s">
        <v>970</v>
      </c>
      <c r="D6" s="524"/>
      <c r="E6" s="159">
        <v>90</v>
      </c>
      <c r="F6" s="48">
        <f>'СВОД Матрасы'!J388</f>
        <v>17357</v>
      </c>
      <c r="G6" s="83">
        <f>'СВОД Матрасы'!K388</f>
        <v>0.40500000000000003</v>
      </c>
      <c r="H6" s="15">
        <f>'СВОД Матрасы'!L388</f>
        <v>10327.414999999999</v>
      </c>
      <c r="I6" s="638">
        <v>6383.9250000000011</v>
      </c>
      <c r="O6" s="28"/>
    </row>
    <row r="7" spans="1:15" ht="28.15" customHeight="1">
      <c r="A7" s="376"/>
      <c r="B7" s="521"/>
      <c r="C7" s="267" t="s">
        <v>972</v>
      </c>
      <c r="D7" s="524"/>
      <c r="E7" s="159">
        <v>120</v>
      </c>
      <c r="F7" s="48">
        <f>'СВОД Матрасы'!J389</f>
        <v>22334</v>
      </c>
      <c r="G7" s="83">
        <f>'СВОД Матрасы'!K389</f>
        <v>0.40500000000000003</v>
      </c>
      <c r="H7" s="15">
        <f>'СВОД Матрасы'!L389</f>
        <v>13288.73</v>
      </c>
      <c r="I7" s="638">
        <v>8214.9524999999994</v>
      </c>
      <c r="O7" s="28"/>
    </row>
    <row r="8" spans="1:15" ht="28.15" customHeight="1">
      <c r="A8" s="376"/>
      <c r="B8" s="521"/>
      <c r="C8" s="267" t="s">
        <v>974</v>
      </c>
      <c r="D8" s="524"/>
      <c r="E8" s="307">
        <v>140</v>
      </c>
      <c r="F8" s="48">
        <f>'СВОД Матрасы'!J390</f>
        <v>24964</v>
      </c>
      <c r="G8" s="83">
        <f>'СВОД Матрасы'!K390</f>
        <v>0.40500000000000003</v>
      </c>
      <c r="H8" s="15">
        <f>'СВОД Матрасы'!L390</f>
        <v>14853.58</v>
      </c>
      <c r="I8" s="638">
        <v>9179.6175000000003</v>
      </c>
      <c r="O8" s="28"/>
    </row>
    <row r="9" spans="1:15" ht="28.15" customHeight="1">
      <c r="A9" s="376"/>
      <c r="B9" s="521"/>
      <c r="C9" s="267" t="s">
        <v>976</v>
      </c>
      <c r="D9" s="524"/>
      <c r="E9" s="308">
        <v>160</v>
      </c>
      <c r="F9" s="87">
        <f>'СВОД Матрасы'!J391</f>
        <v>28334</v>
      </c>
      <c r="G9" s="84">
        <f>'СВОД Матрасы'!K391</f>
        <v>0.40500000000000003</v>
      </c>
      <c r="H9" s="16">
        <f>'СВОД Матрасы'!L391</f>
        <v>16858.73</v>
      </c>
      <c r="I9" s="639">
        <v>10437.2775</v>
      </c>
      <c r="O9" s="28"/>
    </row>
    <row r="10" spans="1:15" ht="28.15" customHeight="1">
      <c r="A10" s="376"/>
      <c r="B10" s="521"/>
      <c r="C10" s="267" t="s">
        <v>978</v>
      </c>
      <c r="D10" s="524"/>
      <c r="E10" s="307">
        <v>180</v>
      </c>
      <c r="F10" s="48">
        <f>'СВОД Матрасы'!J392</f>
        <v>31484</v>
      </c>
      <c r="G10" s="83">
        <f>'СВОД Матрасы'!K392</f>
        <v>0.40500000000000003</v>
      </c>
      <c r="H10" s="15">
        <f>'СВОД Матрасы'!L392</f>
        <v>18732.98</v>
      </c>
      <c r="I10" s="638">
        <v>11581.335000000003</v>
      </c>
      <c r="O10" s="28"/>
    </row>
    <row r="11" spans="1:15" ht="28.15" customHeight="1" thickBot="1">
      <c r="A11" s="376"/>
      <c r="B11" s="522"/>
      <c r="C11" s="267" t="s">
        <v>980</v>
      </c>
      <c r="D11" s="532"/>
      <c r="E11" s="309">
        <v>200</v>
      </c>
      <c r="F11" s="89">
        <f>'СВОД Матрасы'!J393</f>
        <v>33626</v>
      </c>
      <c r="G11" s="83">
        <f>'СВОД Матрасы'!K393</f>
        <v>0.40500000000000003</v>
      </c>
      <c r="H11" s="17">
        <f>'СВОД Матрасы'!L393</f>
        <v>20007.469999999998</v>
      </c>
      <c r="I11" s="642">
        <v>12370.050000000003</v>
      </c>
      <c r="O11" s="28"/>
    </row>
    <row r="12" spans="1:15" ht="35.25" customHeight="1" thickBot="1">
      <c r="A12" s="62" t="s">
        <v>126</v>
      </c>
      <c r="B12" s="116" t="s">
        <v>29</v>
      </c>
      <c r="C12" s="334" t="s">
        <v>1643</v>
      </c>
      <c r="D12" s="509" t="s">
        <v>30</v>
      </c>
      <c r="E12" s="510"/>
      <c r="F12" s="258" t="s">
        <v>32</v>
      </c>
      <c r="G12" s="118" t="s">
        <v>33</v>
      </c>
      <c r="H12" s="119" t="s">
        <v>34</v>
      </c>
      <c r="I12" s="120" t="s">
        <v>31</v>
      </c>
    </row>
    <row r="13" spans="1:15" ht="31.5" customHeight="1">
      <c r="A13" s="311"/>
      <c r="B13" s="521" t="s">
        <v>1698</v>
      </c>
      <c r="C13" s="267" t="s">
        <v>982</v>
      </c>
      <c r="D13" s="523" t="s">
        <v>177</v>
      </c>
      <c r="E13" s="157">
        <v>80</v>
      </c>
      <c r="F13" s="86">
        <f>'СВОД Матрасы'!J394</f>
        <v>18317</v>
      </c>
      <c r="G13" s="83">
        <f>'СВОД Матрасы'!K394</f>
        <v>0.40500000000000003</v>
      </c>
      <c r="H13" s="22">
        <f>'СВОД Матрасы'!L394</f>
        <v>10898.615</v>
      </c>
      <c r="I13" s="637">
        <v>6663.1500000000015</v>
      </c>
      <c r="O13" s="28"/>
    </row>
    <row r="14" spans="1:15" ht="31.5" customHeight="1">
      <c r="A14" s="376"/>
      <c r="B14" s="521"/>
      <c r="C14" s="267" t="s">
        <v>984</v>
      </c>
      <c r="D14" s="524"/>
      <c r="E14" s="159">
        <v>90</v>
      </c>
      <c r="F14" s="48">
        <f>'СВОД Матрасы'!J395</f>
        <v>19688</v>
      </c>
      <c r="G14" s="83">
        <f>'СВОД Матрасы'!K395</f>
        <v>0.40500000000000003</v>
      </c>
      <c r="H14" s="15">
        <f>'СВОД Матрасы'!L395</f>
        <v>11714.359999999999</v>
      </c>
      <c r="I14" s="638">
        <v>7163.8425000000007</v>
      </c>
      <c r="O14" s="28"/>
    </row>
    <row r="15" spans="1:15" ht="31.5" customHeight="1">
      <c r="A15" s="376"/>
      <c r="B15" s="521"/>
      <c r="C15" s="267" t="s">
        <v>986</v>
      </c>
      <c r="D15" s="524"/>
      <c r="E15" s="159">
        <v>120</v>
      </c>
      <c r="F15" s="48">
        <f>'СВОД Матрасы'!J396</f>
        <v>25641</v>
      </c>
      <c r="G15" s="83">
        <f>'СВОД Матрасы'!K396</f>
        <v>0.40500000000000003</v>
      </c>
      <c r="H15" s="15">
        <f>'СВОД Матрасы'!L396</f>
        <v>15256.394999999999</v>
      </c>
      <c r="I15" s="638">
        <v>9329.1750000000029</v>
      </c>
      <c r="O15" s="28"/>
    </row>
    <row r="16" spans="1:15" ht="31.5" customHeight="1">
      <c r="A16" s="376"/>
      <c r="B16" s="521"/>
      <c r="C16" s="267" t="s">
        <v>988</v>
      </c>
      <c r="D16" s="524"/>
      <c r="E16" s="307">
        <v>140</v>
      </c>
      <c r="F16" s="48">
        <f>'СВОД Матрасы'!J397</f>
        <v>28838</v>
      </c>
      <c r="G16" s="83">
        <f>'СВОД Матрасы'!K397</f>
        <v>0.40500000000000003</v>
      </c>
      <c r="H16" s="15">
        <f>'СВОД Матрасы'!L397</f>
        <v>17158.61</v>
      </c>
      <c r="I16" s="638">
        <v>10489.297500000002</v>
      </c>
      <c r="O16" s="28"/>
    </row>
    <row r="17" spans="1:15" ht="31.5" customHeight="1">
      <c r="A17" s="376"/>
      <c r="B17" s="521"/>
      <c r="C17" s="267" t="s">
        <v>990</v>
      </c>
      <c r="D17" s="524"/>
      <c r="E17" s="308">
        <v>160</v>
      </c>
      <c r="F17" s="87">
        <f>'СВОД Матрасы'!J398</f>
        <v>32429</v>
      </c>
      <c r="G17" s="84">
        <f>'СВОД Матрасы'!K398</f>
        <v>0.40500000000000003</v>
      </c>
      <c r="H17" s="16">
        <f>'СВОД Матрасы'!L398</f>
        <v>19295.254999999997</v>
      </c>
      <c r="I17" s="639">
        <v>11807.775000000003</v>
      </c>
      <c r="O17" s="28"/>
    </row>
    <row r="18" spans="1:15" ht="31.5" customHeight="1">
      <c r="A18" s="376"/>
      <c r="B18" s="521"/>
      <c r="C18" s="267" t="s">
        <v>992</v>
      </c>
      <c r="D18" s="524"/>
      <c r="E18" s="307">
        <v>180</v>
      </c>
      <c r="F18" s="48">
        <f>'СВОД Матрасы'!J399</f>
        <v>35942</v>
      </c>
      <c r="G18" s="83">
        <f>'СВОД Матрасы'!K399</f>
        <v>0.40500000000000003</v>
      </c>
      <c r="H18" s="15">
        <f>'СВОД Матрасы'!L399</f>
        <v>21385.489999999998</v>
      </c>
      <c r="I18" s="638">
        <v>13074.232500000002</v>
      </c>
      <c r="O18" s="28"/>
    </row>
    <row r="19" spans="1:15" ht="31.5" customHeight="1" thickBot="1">
      <c r="A19" s="376"/>
      <c r="B19" s="522"/>
      <c r="C19" s="267" t="s">
        <v>994</v>
      </c>
      <c r="D19" s="532"/>
      <c r="E19" s="309">
        <v>200</v>
      </c>
      <c r="F19" s="89">
        <f>'СВОД Матрасы'!J400</f>
        <v>39391</v>
      </c>
      <c r="G19" s="83">
        <f>'СВОД Матрасы'!K400</f>
        <v>0.40500000000000003</v>
      </c>
      <c r="H19" s="17">
        <f>'СВОД Матрасы'!L400</f>
        <v>23437.645</v>
      </c>
      <c r="I19" s="642">
        <v>14328.832500000002</v>
      </c>
      <c r="O19" s="28"/>
    </row>
    <row r="20" spans="1:15" ht="35.25" customHeight="1" thickBot="1">
      <c r="A20" s="62" t="s">
        <v>127</v>
      </c>
      <c r="B20" s="116" t="s">
        <v>29</v>
      </c>
      <c r="C20" s="334" t="s">
        <v>1643</v>
      </c>
      <c r="D20" s="509" t="s">
        <v>30</v>
      </c>
      <c r="E20" s="510"/>
      <c r="F20" s="258" t="s">
        <v>32</v>
      </c>
      <c r="G20" s="118" t="s">
        <v>33</v>
      </c>
      <c r="H20" s="119" t="s">
        <v>34</v>
      </c>
      <c r="I20" s="120" t="s">
        <v>31</v>
      </c>
    </row>
    <row r="21" spans="1:15" ht="32.65" customHeight="1">
      <c r="A21" s="311"/>
      <c r="B21" s="521" t="s">
        <v>1699</v>
      </c>
      <c r="C21" s="267" t="s">
        <v>996</v>
      </c>
      <c r="D21" s="523" t="s">
        <v>177</v>
      </c>
      <c r="E21" s="157">
        <v>80</v>
      </c>
      <c r="F21" s="86">
        <f>'СВОД Матрасы'!J401</f>
        <v>21625</v>
      </c>
      <c r="G21" s="83">
        <f>'СВОД Матрасы'!K401</f>
        <v>0.40500000000000003</v>
      </c>
      <c r="H21" s="22">
        <f>'СВОД Матрасы'!L401</f>
        <v>12866.875</v>
      </c>
      <c r="I21" s="637">
        <v>7821.7425000000012</v>
      </c>
      <c r="O21" s="28"/>
    </row>
    <row r="22" spans="1:15" ht="32.65" customHeight="1">
      <c r="A22" s="376"/>
      <c r="B22" s="521"/>
      <c r="C22" s="267" t="s">
        <v>998</v>
      </c>
      <c r="D22" s="524"/>
      <c r="E22" s="159">
        <v>90</v>
      </c>
      <c r="F22" s="48">
        <f>'СВОД Матрасы'!J402</f>
        <v>24775</v>
      </c>
      <c r="G22" s="83">
        <f>'СВОД Матрасы'!K402</f>
        <v>0.40500000000000003</v>
      </c>
      <c r="H22" s="15">
        <f>'СВОД Матрасы'!L402</f>
        <v>14741.125</v>
      </c>
      <c r="I22" s="638">
        <v>8964.6525000000001</v>
      </c>
      <c r="O22" s="28"/>
    </row>
    <row r="23" spans="1:15" ht="32.65" customHeight="1">
      <c r="A23" s="376"/>
      <c r="B23" s="521"/>
      <c r="C23" s="267" t="s">
        <v>1000</v>
      </c>
      <c r="D23" s="524"/>
      <c r="E23" s="159">
        <v>120</v>
      </c>
      <c r="F23" s="48">
        <f>'СВОД Матрасы'!J403</f>
        <v>31343</v>
      </c>
      <c r="G23" s="83">
        <f>'СВОД Матрасы'!K403</f>
        <v>0.40500000000000003</v>
      </c>
      <c r="H23" s="15">
        <f>'СВОД Матрасы'!L403</f>
        <v>18649.084999999999</v>
      </c>
      <c r="I23" s="638">
        <v>11338.830000000002</v>
      </c>
      <c r="O23" s="28"/>
    </row>
    <row r="24" spans="1:15" ht="32.65" customHeight="1">
      <c r="A24" s="376"/>
      <c r="B24" s="521"/>
      <c r="C24" s="267" t="s">
        <v>1002</v>
      </c>
      <c r="D24" s="524"/>
      <c r="E24" s="307">
        <v>140</v>
      </c>
      <c r="F24" s="48">
        <f>'СВОД Матрасы'!J404</f>
        <v>34871</v>
      </c>
      <c r="G24" s="83">
        <f>'СВОД Матрасы'!K404</f>
        <v>0.40500000000000003</v>
      </c>
      <c r="H24" s="15">
        <f>'СВОД Матрасы'!L404</f>
        <v>20748.244999999999</v>
      </c>
      <c r="I24" s="638">
        <v>12614.467500000001</v>
      </c>
      <c r="O24" s="28"/>
    </row>
    <row r="25" spans="1:15" ht="32.65" customHeight="1">
      <c r="A25" s="376"/>
      <c r="B25" s="521"/>
      <c r="C25" s="267" t="s">
        <v>1004</v>
      </c>
      <c r="D25" s="524"/>
      <c r="E25" s="308">
        <v>160</v>
      </c>
      <c r="F25" s="87">
        <f>'СВОД Матрасы'!J405</f>
        <v>39359</v>
      </c>
      <c r="G25" s="84">
        <f>'СВОД Матрасы'!K405</f>
        <v>0.40500000000000003</v>
      </c>
      <c r="H25" s="16">
        <f>'СВОД Матрасы'!L405</f>
        <v>23418.605</v>
      </c>
      <c r="I25" s="639">
        <v>14232.825000000001</v>
      </c>
      <c r="O25" s="28"/>
    </row>
    <row r="26" spans="1:15" ht="32.65" customHeight="1">
      <c r="A26" s="376"/>
      <c r="B26" s="521"/>
      <c r="C26" s="267" t="s">
        <v>1006</v>
      </c>
      <c r="D26" s="524"/>
      <c r="E26" s="307">
        <v>180</v>
      </c>
      <c r="F26" s="48">
        <f>'СВОД Матрасы'!J406</f>
        <v>43580</v>
      </c>
      <c r="G26" s="83">
        <f>'СВОД Матрасы'!K406</f>
        <v>0.40500000000000003</v>
      </c>
      <c r="H26" s="15">
        <f>'СВОД Матрасы'!L406</f>
        <v>25930.1</v>
      </c>
      <c r="I26" s="638">
        <v>15766.650000000003</v>
      </c>
      <c r="O26" s="28"/>
    </row>
    <row r="27" spans="1:15" ht="32.65" customHeight="1" thickBot="1">
      <c r="A27" s="376"/>
      <c r="B27" s="522"/>
      <c r="C27" s="267" t="s">
        <v>1008</v>
      </c>
      <c r="D27" s="532"/>
      <c r="E27" s="309">
        <v>200</v>
      </c>
      <c r="F27" s="89">
        <f>'СВОД Матрасы'!J407</f>
        <v>49565</v>
      </c>
      <c r="G27" s="83">
        <f>'СВОД Матрасы'!K407</f>
        <v>0.40500000000000003</v>
      </c>
      <c r="H27" s="17">
        <f>'СВОД Матрасы'!L407</f>
        <v>29491.174999999999</v>
      </c>
      <c r="I27" s="642">
        <v>17933.13</v>
      </c>
      <c r="O27" s="28"/>
    </row>
    <row r="28" spans="1:15" ht="35.25" customHeight="1" thickBot="1">
      <c r="A28" s="62" t="s">
        <v>128</v>
      </c>
      <c r="B28" s="116" t="s">
        <v>29</v>
      </c>
      <c r="C28" s="334" t="s">
        <v>1643</v>
      </c>
      <c r="D28" s="509" t="s">
        <v>30</v>
      </c>
      <c r="E28" s="510"/>
      <c r="F28" s="258" t="s">
        <v>32</v>
      </c>
      <c r="G28" s="118" t="s">
        <v>33</v>
      </c>
      <c r="H28" s="119" t="s">
        <v>34</v>
      </c>
      <c r="I28" s="120" t="s">
        <v>31</v>
      </c>
    </row>
    <row r="29" spans="1:15" ht="32.1" customHeight="1">
      <c r="A29" s="259"/>
      <c r="B29" s="525" t="s">
        <v>1700</v>
      </c>
      <c r="C29" s="408" t="s">
        <v>1010</v>
      </c>
      <c r="D29" s="526" t="s">
        <v>177</v>
      </c>
      <c r="E29" s="313">
        <v>80</v>
      </c>
      <c r="F29" s="341">
        <f>'СВОД Матрасы'!J408</f>
        <v>26870</v>
      </c>
      <c r="G29" s="278">
        <f>'СВОД Матрасы'!K408</f>
        <v>0.40500000000000003</v>
      </c>
      <c r="H29" s="36">
        <f>'СВОД Матрасы'!L408</f>
        <v>15987.65</v>
      </c>
      <c r="I29" s="641">
        <v>9721.6200000000008</v>
      </c>
      <c r="O29" s="28"/>
    </row>
    <row r="30" spans="1:15" ht="32.1" customHeight="1">
      <c r="A30" s="376"/>
      <c r="B30" s="521"/>
      <c r="C30" s="267" t="s">
        <v>1012</v>
      </c>
      <c r="D30" s="524"/>
      <c r="E30" s="159">
        <v>90</v>
      </c>
      <c r="F30" s="48">
        <f>'СВОД Матрасы'!J409</f>
        <v>28397</v>
      </c>
      <c r="G30" s="83">
        <f>'СВОД Матрасы'!K409</f>
        <v>0.40500000000000003</v>
      </c>
      <c r="H30" s="15">
        <f>'СВОД Матрасы'!L409</f>
        <v>16896.215</v>
      </c>
      <c r="I30" s="638">
        <v>10277.01</v>
      </c>
      <c r="O30" s="28"/>
    </row>
    <row r="31" spans="1:15" ht="32.1" customHeight="1">
      <c r="A31" s="376"/>
      <c r="B31" s="521"/>
      <c r="C31" s="267" t="s">
        <v>1014</v>
      </c>
      <c r="D31" s="524"/>
      <c r="E31" s="159">
        <v>120</v>
      </c>
      <c r="F31" s="48">
        <f>'СВОД Матрасы'!J410</f>
        <v>37217</v>
      </c>
      <c r="G31" s="83">
        <f>'СВОД Матрасы'!K410</f>
        <v>0.40500000000000003</v>
      </c>
      <c r="H31" s="15">
        <f>'СВОД Матрасы'!L410</f>
        <v>22144.114999999998</v>
      </c>
      <c r="I31" s="638">
        <v>13468.590000000002</v>
      </c>
      <c r="O31" s="28"/>
    </row>
    <row r="32" spans="1:15" ht="32.1" customHeight="1">
      <c r="A32" s="376"/>
      <c r="B32" s="521"/>
      <c r="C32" s="267" t="s">
        <v>1016</v>
      </c>
      <c r="D32" s="524"/>
      <c r="E32" s="307">
        <v>140</v>
      </c>
      <c r="F32" s="48">
        <f>'СВОД Матрасы'!J411</f>
        <v>41564</v>
      </c>
      <c r="G32" s="83">
        <f>'СВОД Матрасы'!K411</f>
        <v>0.40500000000000003</v>
      </c>
      <c r="H32" s="15">
        <f>'СВОД Матрасы'!L411</f>
        <v>24730.579999999998</v>
      </c>
      <c r="I32" s="638">
        <v>15037.222500000002</v>
      </c>
      <c r="O32" s="28"/>
    </row>
    <row r="33" spans="1:15" ht="32.1" customHeight="1">
      <c r="A33" s="376"/>
      <c r="B33" s="521"/>
      <c r="C33" s="267" t="s">
        <v>1018</v>
      </c>
      <c r="D33" s="524"/>
      <c r="E33" s="308">
        <v>160</v>
      </c>
      <c r="F33" s="87">
        <f>'СВОД Матрасы'!J412</f>
        <v>47234</v>
      </c>
      <c r="G33" s="84">
        <f>'СВОД Матрасы'!K412</f>
        <v>0.40500000000000003</v>
      </c>
      <c r="H33" s="16">
        <f>'СВОД Матрасы'!L412</f>
        <v>28104.23</v>
      </c>
      <c r="I33" s="639">
        <v>17079.007500000003</v>
      </c>
      <c r="O33" s="28"/>
    </row>
    <row r="34" spans="1:15" ht="32.1" customHeight="1">
      <c r="A34" s="376"/>
      <c r="B34" s="521"/>
      <c r="C34" s="267" t="s">
        <v>1020</v>
      </c>
      <c r="D34" s="524"/>
      <c r="E34" s="307">
        <v>180</v>
      </c>
      <c r="F34" s="48">
        <f>'СВОД Матрасы'!J413</f>
        <v>52668</v>
      </c>
      <c r="G34" s="83">
        <f>'СВОД Матрасы'!K413</f>
        <v>0.40500000000000003</v>
      </c>
      <c r="H34" s="15">
        <f>'СВОД Матрасы'!L413</f>
        <v>31337.46</v>
      </c>
      <c r="I34" s="638">
        <v>19058.445000000003</v>
      </c>
      <c r="O34" s="28"/>
    </row>
    <row r="35" spans="1:15" ht="32.1" customHeight="1" thickBot="1">
      <c r="A35" s="377"/>
      <c r="B35" s="522"/>
      <c r="C35" s="409" t="s">
        <v>1022</v>
      </c>
      <c r="D35" s="527"/>
      <c r="E35" s="310">
        <v>200</v>
      </c>
      <c r="F35" s="88">
        <f>'СВОД Матрасы'!J414</f>
        <v>61000</v>
      </c>
      <c r="G35" s="102">
        <f>'СВОД Матрасы'!K414</f>
        <v>0.40500000000000003</v>
      </c>
      <c r="H35" s="18">
        <f>'СВОД Матрасы'!L414</f>
        <v>36295</v>
      </c>
      <c r="I35" s="640">
        <v>22071.397499999999</v>
      </c>
      <c r="O35" s="28"/>
    </row>
    <row r="36" spans="1:15" ht="17.649999999999999" customHeight="1">
      <c r="A36" s="401" t="s">
        <v>1668</v>
      </c>
      <c r="B36" s="401"/>
      <c r="C36" s="63"/>
      <c r="D36" s="63"/>
      <c r="E36" s="63"/>
      <c r="F36" s="63"/>
      <c r="G36" s="63"/>
      <c r="H36" s="63"/>
      <c r="I36" s="63"/>
      <c r="O36" s="28"/>
    </row>
    <row r="37" spans="1:15" ht="17.649999999999999" customHeight="1">
      <c r="A37" s="401" t="s">
        <v>1669</v>
      </c>
      <c r="B37" s="401"/>
      <c r="C37" s="63"/>
      <c r="D37" s="63"/>
      <c r="E37" s="63"/>
      <c r="F37" s="63"/>
      <c r="G37" s="63"/>
      <c r="H37" s="63"/>
      <c r="I37" s="63"/>
      <c r="O37" s="28"/>
    </row>
    <row r="38" spans="1:15">
      <c r="A38" s="401" t="s">
        <v>1670</v>
      </c>
      <c r="B38" s="403" t="s">
        <v>1671</v>
      </c>
      <c r="C38" s="63"/>
      <c r="D38" s="63"/>
      <c r="E38" s="63"/>
      <c r="F38" s="63"/>
      <c r="G38" s="63"/>
      <c r="H38" s="63"/>
      <c r="I38" s="63"/>
    </row>
    <row r="39" spans="1:15" s="486" customFormat="1">
      <c r="A39" s="401" t="s">
        <v>1914</v>
      </c>
      <c r="B39" s="403"/>
      <c r="C39" s="63"/>
      <c r="D39" s="19"/>
      <c r="E39" s="9"/>
      <c r="F39" s="20"/>
      <c r="G39" s="13"/>
      <c r="H39" s="9"/>
      <c r="I39" s="9"/>
      <c r="J39" s="12"/>
    </row>
    <row r="40" spans="1:15" s="486" customFormat="1">
      <c r="A40" s="401" t="s">
        <v>1915</v>
      </c>
      <c r="B40" s="403"/>
      <c r="C40" s="63"/>
      <c r="D40" s="19"/>
      <c r="E40" s="9"/>
      <c r="F40" s="20"/>
      <c r="G40" s="13"/>
      <c r="H40" s="9"/>
      <c r="I40" s="9"/>
      <c r="J40" s="12"/>
    </row>
    <row r="41" spans="1:15">
      <c r="A41" s="76" t="str">
        <f>Контакты!$B$10</f>
        <v>почта для приёма заказов</v>
      </c>
      <c r="B41" s="29" t="str">
        <f>Контакты!$C$10</f>
        <v>хххх@ххх.ru</v>
      </c>
      <c r="C41" s="29"/>
      <c r="D41" s="29"/>
      <c r="E41" s="29"/>
      <c r="F41" s="29"/>
      <c r="G41" s="29"/>
      <c r="H41" s="29"/>
      <c r="I41" s="500"/>
    </row>
    <row r="42" spans="1:15">
      <c r="A42" s="76" t="str">
        <f>Контакты!$B$12</f>
        <v>номер телефона службы сервиса</v>
      </c>
      <c r="B42" s="29">
        <f>Контакты!$C$12</f>
        <v>8800</v>
      </c>
      <c r="C42" s="29"/>
      <c r="D42" s="29"/>
      <c r="E42" s="29"/>
      <c r="F42" s="29"/>
      <c r="G42" s="29"/>
      <c r="H42" s="29"/>
      <c r="I42" s="500"/>
    </row>
    <row r="43" spans="1:15">
      <c r="A43" s="9"/>
      <c r="B43" s="9"/>
      <c r="C43" s="9"/>
      <c r="D43" s="9"/>
      <c r="E43" s="9"/>
      <c r="F43" s="9"/>
      <c r="G43" s="9"/>
      <c r="H43" s="9"/>
      <c r="I43" s="9"/>
    </row>
    <row r="44" spans="1:15">
      <c r="G44" s="37"/>
    </row>
  </sheetData>
  <mergeCells count="14">
    <mergeCell ref="J1:L1"/>
    <mergeCell ref="D4:E4"/>
    <mergeCell ref="B5:B11"/>
    <mergeCell ref="D5:D11"/>
    <mergeCell ref="A2:J2"/>
    <mergeCell ref="D28:E28"/>
    <mergeCell ref="B29:B35"/>
    <mergeCell ref="D29:D35"/>
    <mergeCell ref="D12:E12"/>
    <mergeCell ref="B13:B19"/>
    <mergeCell ref="D13:D19"/>
    <mergeCell ref="D20:E20"/>
    <mergeCell ref="B21:B27"/>
    <mergeCell ref="D21:D27"/>
  </mergeCells>
  <hyperlinks>
    <hyperlink ref="B3" r:id="rId1"/>
    <hyperlink ref="B38" r:id="rId2"/>
  </hyperlinks>
  <pageMargins left="0.70866141732283472" right="0.70866141732283472" top="0.74803149606299213" bottom="0.74803149606299213" header="0.31496062992125984" footer="0.31496062992125984"/>
  <pageSetup paperSize="9" scale="37" fitToHeight="2" orientation="landscape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C00000"/>
  </sheetPr>
  <dimension ref="A1:O44"/>
  <sheetViews>
    <sheetView view="pageBreakPreview" zoomScale="70" zoomScaleSheetLayoutView="70" workbookViewId="0">
      <selection activeCell="L8" sqref="L8"/>
    </sheetView>
  </sheetViews>
  <sheetFormatPr defaultColWidth="9.28515625" defaultRowHeight="15.75"/>
  <cols>
    <col min="1" max="1" width="34.7109375" style="6" customWidth="1"/>
    <col min="2" max="3" width="46.5703125" style="6" customWidth="1"/>
    <col min="4" max="4" width="5.5703125" style="6" customWidth="1"/>
    <col min="5" max="5" width="10" style="6" customWidth="1"/>
    <col min="6" max="6" width="16.5703125" style="85" customWidth="1"/>
    <col min="7" max="7" width="10" style="38" customWidth="1"/>
    <col min="8" max="8" width="18.28515625" style="20" customWidth="1"/>
    <col min="9" max="9" width="22" style="20" customWidth="1"/>
    <col min="10" max="16384" width="9.28515625" style="6"/>
  </cols>
  <sheetData>
    <row r="1" spans="1:15" ht="16.5" thickBot="1">
      <c r="A1" s="115" t="str">
        <f>'Moms Love'!A1</f>
        <v>с 23.06 по 08.07.2025 г. включительно</v>
      </c>
      <c r="B1" s="9"/>
      <c r="C1" s="9"/>
      <c r="D1" s="9"/>
      <c r="E1" s="9"/>
      <c r="G1" s="24"/>
      <c r="H1" s="19"/>
      <c r="I1" s="19"/>
      <c r="J1" s="513"/>
      <c r="K1" s="513"/>
      <c r="L1" s="513"/>
    </row>
    <row r="2" spans="1:15" ht="61.15" customHeight="1" thickBot="1">
      <c r="A2" s="529" t="s">
        <v>1701</v>
      </c>
      <c r="B2" s="530"/>
      <c r="C2" s="530"/>
      <c r="D2" s="530"/>
      <c r="E2" s="530"/>
      <c r="F2" s="530"/>
      <c r="G2" s="530"/>
      <c r="H2" s="530"/>
      <c r="I2" s="530"/>
    </row>
    <row r="3" spans="1:15" ht="41.25" customHeight="1" thickBot="1">
      <c r="A3" s="407" t="s">
        <v>1651</v>
      </c>
      <c r="B3" s="449" t="s">
        <v>1702</v>
      </c>
      <c r="C3" s="449"/>
      <c r="D3" s="451"/>
      <c r="E3" s="451"/>
      <c r="F3" s="451"/>
      <c r="G3" s="451"/>
      <c r="H3" s="451"/>
      <c r="I3" s="498" t="s">
        <v>1878</v>
      </c>
    </row>
    <row r="4" spans="1:15" ht="35.25" customHeight="1" thickBot="1">
      <c r="A4" s="62" t="s">
        <v>129</v>
      </c>
      <c r="B4" s="116" t="s">
        <v>29</v>
      </c>
      <c r="C4" s="334" t="s">
        <v>1643</v>
      </c>
      <c r="D4" s="509" t="s">
        <v>30</v>
      </c>
      <c r="E4" s="510"/>
      <c r="F4" s="258" t="s">
        <v>32</v>
      </c>
      <c r="G4" s="118" t="s">
        <v>33</v>
      </c>
      <c r="H4" s="119" t="s">
        <v>34</v>
      </c>
      <c r="I4" s="120" t="s">
        <v>31</v>
      </c>
    </row>
    <row r="5" spans="1:15" ht="28.9" customHeight="1">
      <c r="A5" s="311"/>
      <c r="B5" s="521" t="s">
        <v>1703</v>
      </c>
      <c r="C5" s="267" t="s">
        <v>1704</v>
      </c>
      <c r="D5" s="523" t="s">
        <v>177</v>
      </c>
      <c r="E5" s="157">
        <v>80</v>
      </c>
      <c r="F5" s="86">
        <f>'СВОД Матрасы'!J302</f>
        <v>19089</v>
      </c>
      <c r="G5" s="83">
        <f>'СВОД Матрасы'!K302</f>
        <v>0.40500000000000003</v>
      </c>
      <c r="H5" s="22">
        <f>'СВОД Матрасы'!L302</f>
        <v>11357.955</v>
      </c>
      <c r="I5" s="637">
        <v>7391.865600000001</v>
      </c>
      <c r="O5" s="28"/>
    </row>
    <row r="6" spans="1:15" ht="28.9" customHeight="1">
      <c r="A6" s="376"/>
      <c r="B6" s="521"/>
      <c r="C6" s="267" t="s">
        <v>1705</v>
      </c>
      <c r="D6" s="524"/>
      <c r="E6" s="159">
        <v>90</v>
      </c>
      <c r="F6" s="48">
        <f>'СВОД Матрасы'!J303</f>
        <v>21310</v>
      </c>
      <c r="G6" s="83">
        <f>'СВОД Матрасы'!K303</f>
        <v>0.40500000000000003</v>
      </c>
      <c r="H6" s="15">
        <f>'СВОД Матрасы'!L303</f>
        <v>12679.449999999999</v>
      </c>
      <c r="I6" s="638">
        <v>8249.9472000000005</v>
      </c>
      <c r="O6" s="28"/>
    </row>
    <row r="7" spans="1:15" ht="28.9" customHeight="1">
      <c r="A7" s="376"/>
      <c r="B7" s="521"/>
      <c r="C7" s="267" t="s">
        <v>1706</v>
      </c>
      <c r="D7" s="524"/>
      <c r="E7" s="159">
        <v>120</v>
      </c>
      <c r="F7" s="48">
        <f>'СВОД Матрасы'!J304</f>
        <v>27846</v>
      </c>
      <c r="G7" s="83">
        <f>'СВОД Матрасы'!K304</f>
        <v>0.40500000000000003</v>
      </c>
      <c r="H7" s="15">
        <f>'СВОД Матрасы'!L304</f>
        <v>16568.37</v>
      </c>
      <c r="I7" s="638">
        <v>10785.312000000002</v>
      </c>
      <c r="O7" s="28"/>
    </row>
    <row r="8" spans="1:15" ht="28.9" customHeight="1">
      <c r="A8" s="376"/>
      <c r="B8" s="521"/>
      <c r="C8" s="267" t="s">
        <v>1707</v>
      </c>
      <c r="D8" s="524"/>
      <c r="E8" s="307">
        <v>140</v>
      </c>
      <c r="F8" s="48">
        <f>'СВОД Матрасы'!J305</f>
        <v>32004</v>
      </c>
      <c r="G8" s="83">
        <f>'СВОД Матрасы'!K305</f>
        <v>0.40500000000000003</v>
      </c>
      <c r="H8" s="15">
        <f>'СВОД Матрасы'!L305</f>
        <v>19042.379999999997</v>
      </c>
      <c r="I8" s="638">
        <v>12394.166400000002</v>
      </c>
      <c r="O8" s="28"/>
    </row>
    <row r="9" spans="1:15" ht="28.9" customHeight="1">
      <c r="A9" s="376"/>
      <c r="B9" s="521"/>
      <c r="C9" s="267" t="s">
        <v>1708</v>
      </c>
      <c r="D9" s="524"/>
      <c r="E9" s="308">
        <v>160</v>
      </c>
      <c r="F9" s="87">
        <f>'СВОД Матрасы'!J306</f>
        <v>36209</v>
      </c>
      <c r="G9" s="83">
        <f>'СВОД Матрасы'!K306</f>
        <v>0.40500000000000003</v>
      </c>
      <c r="H9" s="16">
        <f>'СВОД Матрасы'!L306</f>
        <v>21544.355</v>
      </c>
      <c r="I9" s="639">
        <v>14020.128000000004</v>
      </c>
      <c r="O9" s="28"/>
    </row>
    <row r="10" spans="1:15" ht="28.9" customHeight="1">
      <c r="A10" s="376"/>
      <c r="B10" s="521"/>
      <c r="C10" s="267" t="s">
        <v>1709</v>
      </c>
      <c r="D10" s="524"/>
      <c r="E10" s="307">
        <v>180</v>
      </c>
      <c r="F10" s="48">
        <f>'СВОД Матрасы'!J307</f>
        <v>40777</v>
      </c>
      <c r="G10" s="83">
        <f>'СВОД Матрасы'!K307</f>
        <v>0.40500000000000003</v>
      </c>
      <c r="H10" s="15">
        <f>'СВОД Матрасы'!L307</f>
        <v>24262.314999999999</v>
      </c>
      <c r="I10" s="638">
        <v>15789.945600000003</v>
      </c>
      <c r="O10" s="28"/>
    </row>
    <row r="11" spans="1:15" ht="28.9" customHeight="1" thickBot="1">
      <c r="A11" s="376"/>
      <c r="B11" s="522"/>
      <c r="C11" s="267" t="s">
        <v>1710</v>
      </c>
      <c r="D11" s="532"/>
      <c r="E11" s="309">
        <v>200</v>
      </c>
      <c r="F11" s="89">
        <f>'СВОД Матрасы'!J308</f>
        <v>44777</v>
      </c>
      <c r="G11" s="83">
        <f>'СВОД Матрасы'!K308</f>
        <v>0.40500000000000003</v>
      </c>
      <c r="H11" s="17">
        <f>'СВОД Матрасы'!L308</f>
        <v>26642.314999999999</v>
      </c>
      <c r="I11" s="642">
        <v>17343.590400000005</v>
      </c>
      <c r="O11" s="28"/>
    </row>
    <row r="12" spans="1:15" ht="35.25" customHeight="1" thickBot="1">
      <c r="A12" s="62" t="s">
        <v>130</v>
      </c>
      <c r="B12" s="116" t="s">
        <v>29</v>
      </c>
      <c r="C12" s="334" t="s">
        <v>1643</v>
      </c>
      <c r="D12" s="509" t="s">
        <v>30</v>
      </c>
      <c r="E12" s="510"/>
      <c r="F12" s="258" t="s">
        <v>32</v>
      </c>
      <c r="G12" s="118" t="s">
        <v>33</v>
      </c>
      <c r="H12" s="119" t="s">
        <v>34</v>
      </c>
      <c r="I12" s="120" t="s">
        <v>31</v>
      </c>
    </row>
    <row r="13" spans="1:15" ht="28.9" customHeight="1">
      <c r="A13" s="311"/>
      <c r="B13" s="521" t="s">
        <v>1711</v>
      </c>
      <c r="C13" s="267" t="s">
        <v>1712</v>
      </c>
      <c r="D13" s="523" t="s">
        <v>177</v>
      </c>
      <c r="E13" s="157">
        <v>80</v>
      </c>
      <c r="F13" s="86">
        <f>'СВОД Матрасы'!J288</f>
        <v>21877</v>
      </c>
      <c r="G13" s="83">
        <f>'СВОД Матрасы'!K288</f>
        <v>0.40500000000000003</v>
      </c>
      <c r="H13" s="22">
        <f>'СВОД Матрасы'!L288</f>
        <v>13016.814999999999</v>
      </c>
      <c r="I13" s="637">
        <v>8338.5936000000002</v>
      </c>
      <c r="O13" s="28"/>
    </row>
    <row r="14" spans="1:15" ht="28.9" customHeight="1">
      <c r="A14" s="376"/>
      <c r="B14" s="521"/>
      <c r="C14" s="267" t="s">
        <v>1713</v>
      </c>
      <c r="D14" s="524"/>
      <c r="E14" s="159">
        <v>90</v>
      </c>
      <c r="F14" s="48">
        <f>'СВОД Матрасы'!J289</f>
        <v>24019</v>
      </c>
      <c r="G14" s="83">
        <f>'СВОД Матрасы'!K289</f>
        <v>0.40500000000000003</v>
      </c>
      <c r="H14" s="15">
        <f>'СВОД Матрасы'!L289</f>
        <v>14291.304999999998</v>
      </c>
      <c r="I14" s="638">
        <v>9154.6848000000009</v>
      </c>
      <c r="O14" s="28"/>
    </row>
    <row r="15" spans="1:15" ht="28.9" customHeight="1">
      <c r="A15" s="376"/>
      <c r="B15" s="521"/>
      <c r="C15" s="267" t="s">
        <v>1714</v>
      </c>
      <c r="D15" s="524"/>
      <c r="E15" s="159">
        <v>120</v>
      </c>
      <c r="F15" s="48">
        <f>'СВОД Матрасы'!J290</f>
        <v>32099</v>
      </c>
      <c r="G15" s="83">
        <f>'СВОД Матрасы'!K290</f>
        <v>0.40500000000000003</v>
      </c>
      <c r="H15" s="15">
        <f>'СВОД Матрасы'!L290</f>
        <v>19098.904999999999</v>
      </c>
      <c r="I15" s="638">
        <v>12233.203200000004</v>
      </c>
      <c r="O15" s="28"/>
    </row>
    <row r="16" spans="1:15" ht="28.9" customHeight="1">
      <c r="A16" s="376"/>
      <c r="B16" s="521"/>
      <c r="C16" s="267" t="s">
        <v>1715</v>
      </c>
      <c r="D16" s="524"/>
      <c r="E16" s="307">
        <v>140</v>
      </c>
      <c r="F16" s="48">
        <f>'СВОД Матрасы'!J291</f>
        <v>36194</v>
      </c>
      <c r="G16" s="83">
        <f>'СВОД Матрасы'!K291</f>
        <v>0.40500000000000003</v>
      </c>
      <c r="H16" s="15">
        <f>'СВОД Матрасы'!L291</f>
        <v>21535.43</v>
      </c>
      <c r="I16" s="638">
        <v>13789.180800000002</v>
      </c>
      <c r="O16" s="28"/>
    </row>
    <row r="17" spans="1:15" ht="28.9" customHeight="1">
      <c r="A17" s="376"/>
      <c r="B17" s="521"/>
      <c r="C17" s="267" t="s">
        <v>1716</v>
      </c>
      <c r="D17" s="524"/>
      <c r="E17" s="308">
        <v>160</v>
      </c>
      <c r="F17" s="87">
        <f>'СВОД Матрасы'!J292</f>
        <v>40934</v>
      </c>
      <c r="G17" s="83">
        <f>'СВОД Матрасы'!K292</f>
        <v>0.40500000000000003</v>
      </c>
      <c r="H17" s="16">
        <f>'СВОД Матрасы'!L292</f>
        <v>24355.73</v>
      </c>
      <c r="I17" s="639">
        <v>15627.816000000003</v>
      </c>
      <c r="O17" s="28"/>
    </row>
    <row r="18" spans="1:15" ht="28.9" customHeight="1">
      <c r="A18" s="376"/>
      <c r="B18" s="521"/>
      <c r="C18" s="267" t="s">
        <v>1717</v>
      </c>
      <c r="D18" s="524"/>
      <c r="E18" s="307">
        <v>180</v>
      </c>
      <c r="F18" s="48">
        <f>'СВОД Матрасы'!J293</f>
        <v>46132</v>
      </c>
      <c r="G18" s="83">
        <f>'СВОД Матрасы'!K293</f>
        <v>0.40500000000000003</v>
      </c>
      <c r="H18" s="15">
        <f>'СВОД Матрасы'!L293</f>
        <v>27448.539999999997</v>
      </c>
      <c r="I18" s="638">
        <v>17579.203200000004</v>
      </c>
      <c r="O18" s="28"/>
    </row>
    <row r="19" spans="1:15" ht="28.9" customHeight="1" thickBot="1">
      <c r="A19" s="376"/>
      <c r="B19" s="522"/>
      <c r="C19" s="267" t="s">
        <v>1718</v>
      </c>
      <c r="D19" s="532"/>
      <c r="E19" s="309">
        <v>200</v>
      </c>
      <c r="F19" s="89">
        <f>'СВОД Матрасы'!J294</f>
        <v>50306</v>
      </c>
      <c r="G19" s="83">
        <f>'СВОД Матрасы'!K294</f>
        <v>0.40500000000000003</v>
      </c>
      <c r="H19" s="17">
        <f>'СВОД Матрасы'!L294</f>
        <v>29932.07</v>
      </c>
      <c r="I19" s="642">
        <v>19169.006400000006</v>
      </c>
      <c r="O19" s="28"/>
    </row>
    <row r="20" spans="1:15" ht="35.25" customHeight="1" thickBot="1">
      <c r="A20" s="62" t="s">
        <v>131</v>
      </c>
      <c r="B20" s="116" t="s">
        <v>29</v>
      </c>
      <c r="C20" s="334" t="s">
        <v>1643</v>
      </c>
      <c r="D20" s="509" t="s">
        <v>30</v>
      </c>
      <c r="E20" s="510"/>
      <c r="F20" s="258" t="s">
        <v>32</v>
      </c>
      <c r="G20" s="118" t="s">
        <v>33</v>
      </c>
      <c r="H20" s="119" t="s">
        <v>34</v>
      </c>
      <c r="I20" s="120" t="s">
        <v>31</v>
      </c>
    </row>
    <row r="21" spans="1:15" ht="29.45" customHeight="1">
      <c r="A21" s="311"/>
      <c r="B21" s="521" t="s">
        <v>1719</v>
      </c>
      <c r="C21" s="267" t="s">
        <v>1720</v>
      </c>
      <c r="D21" s="523" t="s">
        <v>177</v>
      </c>
      <c r="E21" s="157">
        <v>80</v>
      </c>
      <c r="F21" s="86">
        <f>'СВОД Матрасы'!J295</f>
        <v>23279</v>
      </c>
      <c r="G21" s="83">
        <f>'СВОД Матрасы'!K295</f>
        <v>0.40500000000000003</v>
      </c>
      <c r="H21" s="22">
        <f>'СВОД Матрасы'!L295</f>
        <v>13851.004999999999</v>
      </c>
      <c r="I21" s="637">
        <v>8822.2608000000018</v>
      </c>
      <c r="O21" s="28"/>
    </row>
    <row r="22" spans="1:15" ht="29.45" customHeight="1">
      <c r="A22" s="376"/>
      <c r="B22" s="521"/>
      <c r="C22" s="267" t="s">
        <v>1721</v>
      </c>
      <c r="D22" s="524"/>
      <c r="E22" s="159">
        <v>90</v>
      </c>
      <c r="F22" s="48">
        <f>'СВОД Матрасы'!J296</f>
        <v>25547</v>
      </c>
      <c r="G22" s="83">
        <f>'СВОД Матрасы'!K296</f>
        <v>0.40500000000000003</v>
      </c>
      <c r="H22" s="15">
        <f>'СВОД Матрасы'!L296</f>
        <v>15200.465</v>
      </c>
      <c r="I22" s="638">
        <v>9685.0080000000016</v>
      </c>
      <c r="O22" s="28"/>
    </row>
    <row r="23" spans="1:15" ht="29.45" customHeight="1">
      <c r="A23" s="376"/>
      <c r="B23" s="521"/>
      <c r="C23" s="267" t="s">
        <v>1722</v>
      </c>
      <c r="D23" s="524"/>
      <c r="E23" s="159">
        <v>120</v>
      </c>
      <c r="F23" s="48">
        <f>'СВОД Матрасы'!J297</f>
        <v>34162</v>
      </c>
      <c r="G23" s="83">
        <f>'СВОД Матрасы'!K297</f>
        <v>0.40500000000000003</v>
      </c>
      <c r="H23" s="15">
        <f>'СВОД Матрасы'!L297</f>
        <v>20326.39</v>
      </c>
      <c r="I23" s="638">
        <v>12947.817600000002</v>
      </c>
      <c r="O23" s="28"/>
    </row>
    <row r="24" spans="1:15" ht="29.45" customHeight="1">
      <c r="A24" s="376"/>
      <c r="B24" s="521"/>
      <c r="C24" s="267" t="s">
        <v>1723</v>
      </c>
      <c r="D24" s="524"/>
      <c r="E24" s="307">
        <v>140</v>
      </c>
      <c r="F24" s="48">
        <f>'СВОД Матрасы'!J298</f>
        <v>38462</v>
      </c>
      <c r="G24" s="83">
        <f>'СВОД Матрасы'!K298</f>
        <v>0.40500000000000003</v>
      </c>
      <c r="H24" s="15">
        <f>'СВОД Матрасы'!L298</f>
        <v>22884.89</v>
      </c>
      <c r="I24" s="638">
        <v>14580.000000000002</v>
      </c>
      <c r="O24" s="28"/>
    </row>
    <row r="25" spans="1:15" ht="29.45" customHeight="1">
      <c r="A25" s="376"/>
      <c r="B25" s="521"/>
      <c r="C25" s="267" t="s">
        <v>1724</v>
      </c>
      <c r="D25" s="524"/>
      <c r="E25" s="308">
        <v>160</v>
      </c>
      <c r="F25" s="87">
        <f>'СВОД Матрасы'!J299</f>
        <v>44084</v>
      </c>
      <c r="G25" s="83">
        <f>'СВОД Матрасы'!K299</f>
        <v>0.40500000000000003</v>
      </c>
      <c r="H25" s="16">
        <f>'СВОД Матрасы'!L299</f>
        <v>26229.98</v>
      </c>
      <c r="I25" s="639">
        <v>16744.449600000004</v>
      </c>
      <c r="O25" s="28"/>
    </row>
    <row r="26" spans="1:15" ht="29.45" customHeight="1">
      <c r="A26" s="376"/>
      <c r="B26" s="521"/>
      <c r="C26" s="267" t="s">
        <v>1725</v>
      </c>
      <c r="D26" s="524"/>
      <c r="E26" s="307">
        <v>180</v>
      </c>
      <c r="F26" s="48">
        <f>'СВОД Матрасы'!J300</f>
        <v>49030</v>
      </c>
      <c r="G26" s="83">
        <f>'СВОД Матрасы'!K300</f>
        <v>0.40500000000000003</v>
      </c>
      <c r="H26" s="15">
        <f>'СВОД Матрасы'!L300</f>
        <v>29172.85</v>
      </c>
      <c r="I26" s="638">
        <v>18581.529600000002</v>
      </c>
      <c r="O26" s="28"/>
    </row>
    <row r="27" spans="1:15" ht="29.45" customHeight="1" thickBot="1">
      <c r="A27" s="376"/>
      <c r="B27" s="522"/>
      <c r="C27" s="267" t="s">
        <v>1726</v>
      </c>
      <c r="D27" s="532"/>
      <c r="E27" s="309">
        <v>200</v>
      </c>
      <c r="F27" s="89">
        <f>'СВОД Матрасы'!J301</f>
        <v>53471</v>
      </c>
      <c r="G27" s="83">
        <f>'СВОД Матрасы'!K301</f>
        <v>0.40500000000000003</v>
      </c>
      <c r="H27" s="17">
        <f>'СВОД Матрасы'!L301</f>
        <v>31815.244999999999</v>
      </c>
      <c r="I27" s="642">
        <v>20263.867200000001</v>
      </c>
      <c r="O27" s="28"/>
    </row>
    <row r="28" spans="1:15" ht="35.25" customHeight="1" thickBot="1">
      <c r="A28" s="62" t="s">
        <v>132</v>
      </c>
      <c r="B28" s="116" t="s">
        <v>29</v>
      </c>
      <c r="C28" s="334" t="s">
        <v>1643</v>
      </c>
      <c r="D28" s="509" t="s">
        <v>30</v>
      </c>
      <c r="E28" s="510"/>
      <c r="F28" s="258" t="s">
        <v>32</v>
      </c>
      <c r="G28" s="118" t="s">
        <v>33</v>
      </c>
      <c r="H28" s="119" t="s">
        <v>34</v>
      </c>
      <c r="I28" s="120" t="s">
        <v>31</v>
      </c>
    </row>
    <row r="29" spans="1:15" ht="30.6" customHeight="1">
      <c r="A29" s="259"/>
      <c r="B29" s="525" t="s">
        <v>1727</v>
      </c>
      <c r="C29" s="408" t="s">
        <v>1728</v>
      </c>
      <c r="D29" s="526" t="s">
        <v>177</v>
      </c>
      <c r="E29" s="313">
        <v>80</v>
      </c>
      <c r="F29" s="341">
        <f>'СВОД Матрасы'!J281</f>
        <v>27326</v>
      </c>
      <c r="G29" s="278">
        <f>'СВОД Матрасы'!K281</f>
        <v>0.40500000000000003</v>
      </c>
      <c r="H29" s="36">
        <f>'СВОД Матрасы'!L281</f>
        <v>16258.97</v>
      </c>
      <c r="I29" s="641">
        <v>10472.328000000003</v>
      </c>
      <c r="O29" s="28"/>
    </row>
    <row r="30" spans="1:15" ht="30.6" customHeight="1">
      <c r="A30" s="376"/>
      <c r="B30" s="521"/>
      <c r="C30" s="267" t="s">
        <v>1729</v>
      </c>
      <c r="D30" s="524"/>
      <c r="E30" s="159">
        <v>90</v>
      </c>
      <c r="F30" s="48">
        <f>'СВОД Матрасы'!J282</f>
        <v>29846</v>
      </c>
      <c r="G30" s="83">
        <f>'СВОД Матрасы'!K282</f>
        <v>0.40500000000000003</v>
      </c>
      <c r="H30" s="15">
        <f>'СВОД Матрасы'!L282</f>
        <v>17758.37</v>
      </c>
      <c r="I30" s="638">
        <v>11436.552</v>
      </c>
      <c r="O30" s="28"/>
    </row>
    <row r="31" spans="1:15" ht="30.6" customHeight="1">
      <c r="A31" s="376"/>
      <c r="B31" s="521"/>
      <c r="C31" s="267" t="s">
        <v>1730</v>
      </c>
      <c r="D31" s="524"/>
      <c r="E31" s="159">
        <v>120</v>
      </c>
      <c r="F31" s="48">
        <f>'СВОД Матрасы'!J283</f>
        <v>40730</v>
      </c>
      <c r="G31" s="83">
        <f>'СВОД Матрасы'!K283</f>
        <v>0.40500000000000003</v>
      </c>
      <c r="H31" s="15">
        <f>'СВОД Матрасы'!L283</f>
        <v>24234.35</v>
      </c>
      <c r="I31" s="638">
        <v>15606.432000000004</v>
      </c>
      <c r="O31" s="28"/>
    </row>
    <row r="32" spans="1:15" ht="30.6" customHeight="1">
      <c r="A32" s="376"/>
      <c r="B32" s="521"/>
      <c r="C32" s="267" t="s">
        <v>1731</v>
      </c>
      <c r="D32" s="524"/>
      <c r="E32" s="307">
        <v>140</v>
      </c>
      <c r="F32" s="48">
        <f>'СВОД Матрасы'!J284</f>
        <v>45344</v>
      </c>
      <c r="G32" s="83">
        <f>'СВОД Матрасы'!K284</f>
        <v>0.40500000000000003</v>
      </c>
      <c r="H32" s="15">
        <f>'СВОД Матрасы'!L284</f>
        <v>26979.68</v>
      </c>
      <c r="I32" s="638">
        <v>17373.916800000003</v>
      </c>
      <c r="O32" s="28"/>
    </row>
    <row r="33" spans="1:15" ht="30.6" customHeight="1">
      <c r="A33" s="376"/>
      <c r="B33" s="521"/>
      <c r="C33" s="267" t="s">
        <v>1732</v>
      </c>
      <c r="D33" s="524"/>
      <c r="E33" s="308">
        <v>160</v>
      </c>
      <c r="F33" s="87">
        <f>'СВОД Матрасы'!J285</f>
        <v>51959</v>
      </c>
      <c r="G33" s="83">
        <f>'СВОД Матрасы'!K285</f>
        <v>0.40500000000000003</v>
      </c>
      <c r="H33" s="16">
        <f>'СВОД Матрасы'!L285</f>
        <v>30915.605</v>
      </c>
      <c r="I33" s="639">
        <v>19870.012800000004</v>
      </c>
      <c r="O33" s="28"/>
    </row>
    <row r="34" spans="1:15" ht="30.6" customHeight="1">
      <c r="A34" s="376"/>
      <c r="B34" s="521"/>
      <c r="C34" s="267" t="s">
        <v>1733</v>
      </c>
      <c r="D34" s="524"/>
      <c r="E34" s="307">
        <v>180</v>
      </c>
      <c r="F34" s="48">
        <f>'СВОД Матрасы'!J286</f>
        <v>57818</v>
      </c>
      <c r="G34" s="83">
        <f>'СВОД Матрасы'!K286</f>
        <v>0.40500000000000003</v>
      </c>
      <c r="H34" s="15">
        <f>'СВОД Матрасы'!L286</f>
        <v>34401.71</v>
      </c>
      <c r="I34" s="638">
        <v>22149.547200000005</v>
      </c>
      <c r="O34" s="28"/>
    </row>
    <row r="35" spans="1:15" ht="30.6" customHeight="1" thickBot="1">
      <c r="A35" s="377"/>
      <c r="B35" s="522"/>
      <c r="C35" s="409" t="s">
        <v>1734</v>
      </c>
      <c r="D35" s="527"/>
      <c r="E35" s="310">
        <v>200</v>
      </c>
      <c r="F35" s="88">
        <f>'СВОД Матрасы'!J287</f>
        <v>63158</v>
      </c>
      <c r="G35" s="102">
        <f>'СВОД Матрасы'!K287</f>
        <v>0.40500000000000003</v>
      </c>
      <c r="H35" s="18">
        <f>'СВОД Матрасы'!L287</f>
        <v>37579.009999999995</v>
      </c>
      <c r="I35" s="640">
        <v>24195.024000000005</v>
      </c>
      <c r="O35" s="28"/>
    </row>
    <row r="36" spans="1:15">
      <c r="A36" s="401" t="s">
        <v>1668</v>
      </c>
      <c r="B36" s="401"/>
      <c r="C36" s="29"/>
      <c r="D36" s="29"/>
      <c r="E36" s="29"/>
      <c r="F36" s="29"/>
      <c r="G36" s="29"/>
      <c r="H36" s="29"/>
      <c r="I36" s="500"/>
      <c r="O36" s="28"/>
    </row>
    <row r="37" spans="1:15">
      <c r="A37" s="401" t="s">
        <v>1669</v>
      </c>
      <c r="B37" s="401"/>
      <c r="C37" s="29"/>
      <c r="D37" s="29"/>
      <c r="E37" s="29"/>
      <c r="F37" s="29"/>
      <c r="G37" s="29"/>
      <c r="H37" s="29"/>
      <c r="I37" s="500"/>
      <c r="O37" s="28"/>
    </row>
    <row r="38" spans="1:15">
      <c r="A38" s="401" t="s">
        <v>1670</v>
      </c>
      <c r="B38" s="403" t="s">
        <v>1671</v>
      </c>
      <c r="C38" s="29"/>
      <c r="D38" s="29"/>
      <c r="E38" s="29"/>
      <c r="F38" s="29"/>
      <c r="G38" s="29"/>
      <c r="H38" s="29"/>
      <c r="I38" s="500"/>
      <c r="O38" s="28"/>
    </row>
    <row r="39" spans="1:15" s="486" customFormat="1">
      <c r="A39" s="401" t="s">
        <v>1914</v>
      </c>
      <c r="B39" s="403"/>
      <c r="C39" s="63"/>
      <c r="D39" s="19"/>
      <c r="E39" s="9"/>
      <c r="F39" s="20"/>
      <c r="G39" s="13"/>
      <c r="H39" s="9"/>
      <c r="I39" s="9"/>
      <c r="J39" s="12"/>
    </row>
    <row r="40" spans="1:15" s="486" customFormat="1">
      <c r="A40" s="401" t="s">
        <v>1915</v>
      </c>
      <c r="B40" s="403"/>
      <c r="C40" s="63"/>
      <c r="D40" s="19"/>
      <c r="E40" s="9"/>
      <c r="F40" s="20"/>
      <c r="G40" s="13"/>
      <c r="H40" s="9"/>
      <c r="I40" s="9"/>
      <c r="J40" s="12"/>
    </row>
    <row r="41" spans="1:15">
      <c r="A41" s="76" t="str">
        <f>Контакты!$B$10</f>
        <v>почта для приёма заказов</v>
      </c>
      <c r="B41" s="29" t="str">
        <f>Контакты!$C$10</f>
        <v>хххх@ххх.ru</v>
      </c>
      <c r="C41" s="29"/>
      <c r="D41" s="29"/>
      <c r="E41" s="29"/>
      <c r="F41" s="29"/>
      <c r="G41" s="29"/>
      <c r="H41" s="29"/>
      <c r="I41" s="500"/>
    </row>
    <row r="42" spans="1:15">
      <c r="A42" s="76" t="str">
        <f>Контакты!$B$12</f>
        <v>номер телефона службы сервиса</v>
      </c>
      <c r="B42" s="29">
        <f>Контакты!$C$12</f>
        <v>8800</v>
      </c>
      <c r="C42" s="29"/>
      <c r="D42" s="29"/>
      <c r="E42" s="29"/>
      <c r="F42" s="29"/>
      <c r="G42" s="29"/>
      <c r="H42" s="29"/>
      <c r="I42" s="500"/>
    </row>
    <row r="43" spans="1:15">
      <c r="A43" s="9"/>
      <c r="B43" s="9"/>
      <c r="C43" s="29"/>
      <c r="D43" s="29"/>
      <c r="E43" s="29"/>
      <c r="F43" s="29"/>
      <c r="G43" s="29"/>
      <c r="H43" s="29"/>
      <c r="I43" s="500"/>
    </row>
    <row r="44" spans="1:15">
      <c r="G44" s="37"/>
    </row>
  </sheetData>
  <mergeCells count="14">
    <mergeCell ref="J1:L1"/>
    <mergeCell ref="A2:I2"/>
    <mergeCell ref="D4:E4"/>
    <mergeCell ref="B5:B11"/>
    <mergeCell ref="D5:D11"/>
    <mergeCell ref="D28:E28"/>
    <mergeCell ref="B29:B35"/>
    <mergeCell ref="D29:D35"/>
    <mergeCell ref="D12:E12"/>
    <mergeCell ref="B13:B19"/>
    <mergeCell ref="D13:D19"/>
    <mergeCell ref="D20:E20"/>
    <mergeCell ref="B21:B27"/>
    <mergeCell ref="D21:D27"/>
  </mergeCells>
  <hyperlinks>
    <hyperlink ref="B3" r:id="rId1"/>
    <hyperlink ref="B38" r:id="rId2"/>
  </hyperlinks>
  <pageMargins left="0.70866141732283472" right="0.70866141732283472" top="0.74803149606299213" bottom="0.74803149606299213" header="0.31496062992125984" footer="0.31496062992125984"/>
  <pageSetup paperSize="9" scale="38" fitToHeight="2" orientation="landscape" r:id="rId3"/>
  <rowBreaks count="1" manualBreakCount="1">
    <brk id="43" max="9" man="1"/>
  </rowBreaks>
  <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C00000"/>
  </sheetPr>
  <dimension ref="A1:O52"/>
  <sheetViews>
    <sheetView view="pageBreakPreview" zoomScale="70" zoomScaleSheetLayoutView="70" workbookViewId="0">
      <selection activeCell="J12" sqref="J12"/>
    </sheetView>
  </sheetViews>
  <sheetFormatPr defaultColWidth="9.28515625" defaultRowHeight="15.75"/>
  <cols>
    <col min="1" max="1" width="34.7109375" style="6" customWidth="1"/>
    <col min="2" max="2" width="46.5703125" style="6" customWidth="1"/>
    <col min="3" max="3" width="40.28515625" style="6" customWidth="1"/>
    <col min="4" max="4" width="5.5703125" style="6" customWidth="1"/>
    <col min="5" max="5" width="10" style="6" customWidth="1"/>
    <col min="6" max="6" width="16.5703125" style="85" customWidth="1"/>
    <col min="7" max="7" width="10" style="38" customWidth="1"/>
    <col min="8" max="8" width="18.28515625" style="20" customWidth="1"/>
    <col min="9" max="9" width="23.140625" style="20" customWidth="1"/>
    <col min="10" max="16384" width="9.28515625" style="6"/>
  </cols>
  <sheetData>
    <row r="1" spans="1:15" ht="16.5" thickBot="1">
      <c r="A1" s="115" t="str">
        <f>'Moms Love'!A1</f>
        <v>с 23.06 по 08.07.2025 г. включительно</v>
      </c>
      <c r="B1" s="9"/>
      <c r="C1" s="9"/>
      <c r="D1" s="9"/>
      <c r="E1" s="9"/>
      <c r="G1" s="24"/>
      <c r="H1" s="19"/>
      <c r="I1" s="19"/>
      <c r="J1" s="513"/>
      <c r="K1" s="513"/>
      <c r="L1" s="513"/>
    </row>
    <row r="2" spans="1:15" ht="54" customHeight="1" thickBot="1">
      <c r="A2" s="529" t="s">
        <v>1735</v>
      </c>
      <c r="B2" s="530"/>
      <c r="C2" s="530"/>
      <c r="D2" s="530"/>
      <c r="E2" s="530"/>
      <c r="F2" s="530"/>
      <c r="G2" s="530"/>
      <c r="H2" s="530"/>
      <c r="I2" s="530"/>
    </row>
    <row r="3" spans="1:15" ht="44.25" customHeight="1" thickBot="1">
      <c r="A3" s="407" t="s">
        <v>1651</v>
      </c>
      <c r="B3" s="449" t="s">
        <v>1736</v>
      </c>
      <c r="C3" s="449"/>
      <c r="D3" s="451"/>
      <c r="E3" s="451"/>
      <c r="F3" s="451"/>
      <c r="G3" s="451"/>
      <c r="H3" s="451"/>
      <c r="I3" s="498" t="s">
        <v>1879</v>
      </c>
    </row>
    <row r="4" spans="1:15" ht="35.25" customHeight="1" thickBot="1">
      <c r="A4" s="62" t="s">
        <v>135</v>
      </c>
      <c r="B4" s="116" t="s">
        <v>29</v>
      </c>
      <c r="C4" s="334" t="s">
        <v>1643</v>
      </c>
      <c r="D4" s="509" t="s">
        <v>30</v>
      </c>
      <c r="E4" s="510"/>
      <c r="F4" s="258" t="s">
        <v>32</v>
      </c>
      <c r="G4" s="118" t="s">
        <v>33</v>
      </c>
      <c r="H4" s="119" t="s">
        <v>34</v>
      </c>
      <c r="I4" s="120" t="s">
        <v>31</v>
      </c>
    </row>
    <row r="5" spans="1:15" ht="29.1" customHeight="1">
      <c r="A5" s="311"/>
      <c r="B5" s="521" t="s">
        <v>1737</v>
      </c>
      <c r="C5" s="267" t="s">
        <v>1738</v>
      </c>
      <c r="D5" s="523" t="s">
        <v>177</v>
      </c>
      <c r="E5" s="157">
        <v>80</v>
      </c>
      <c r="F5" s="86">
        <f>'СВОД Матрасы'!J274</f>
        <v>15959</v>
      </c>
      <c r="G5" s="83">
        <f>'СВОД Матрасы'!K274</f>
        <v>0.28000000000000003</v>
      </c>
      <c r="H5" s="22">
        <f>'СВОД Матрасы'!L274</f>
        <v>11490.48</v>
      </c>
      <c r="I5" s="637">
        <v>7305.9408000000012</v>
      </c>
      <c r="O5" s="28"/>
    </row>
    <row r="6" spans="1:15" ht="29.1" customHeight="1">
      <c r="A6" s="376"/>
      <c r="B6" s="521"/>
      <c r="C6" s="267" t="s">
        <v>1739</v>
      </c>
      <c r="D6" s="524"/>
      <c r="E6" s="159">
        <v>90</v>
      </c>
      <c r="F6" s="48">
        <f>'СВОД Матрасы'!J275</f>
        <v>17806</v>
      </c>
      <c r="G6" s="83">
        <f>'СВОД Матрасы'!K275</f>
        <v>0.28000000000000003</v>
      </c>
      <c r="H6" s="15">
        <f>'СВОД Матрасы'!L275</f>
        <v>12820.32</v>
      </c>
      <c r="I6" s="638">
        <v>8145.7488000000003</v>
      </c>
      <c r="O6" s="28"/>
    </row>
    <row r="7" spans="1:15" ht="29.1" customHeight="1">
      <c r="A7" s="376"/>
      <c r="B7" s="521"/>
      <c r="C7" s="267" t="s">
        <v>1740</v>
      </c>
      <c r="D7" s="524"/>
      <c r="E7" s="159">
        <v>120</v>
      </c>
      <c r="F7" s="48">
        <f>'СВОД Матрасы'!J276</f>
        <v>23359</v>
      </c>
      <c r="G7" s="83">
        <f>'СВОД Матрасы'!K276</f>
        <v>0.28000000000000003</v>
      </c>
      <c r="H7" s="15">
        <f>'СВОД Матрасы'!L276</f>
        <v>16818.48</v>
      </c>
      <c r="I7" s="638">
        <v>10689.667200000002</v>
      </c>
      <c r="O7" s="28"/>
    </row>
    <row r="8" spans="1:15" ht="29.1" customHeight="1">
      <c r="A8" s="376"/>
      <c r="B8" s="521"/>
      <c r="C8" s="267" t="s">
        <v>1741</v>
      </c>
      <c r="D8" s="524"/>
      <c r="E8" s="307">
        <v>140</v>
      </c>
      <c r="F8" s="48">
        <f>'СВОД Матрасы'!J277</f>
        <v>26529</v>
      </c>
      <c r="G8" s="83">
        <f>'СВОД Матрасы'!K277</f>
        <v>0.28000000000000003</v>
      </c>
      <c r="H8" s="15">
        <f>'СВОД Матрасы'!L277</f>
        <v>19100.88</v>
      </c>
      <c r="I8" s="638">
        <v>12141.835200000003</v>
      </c>
      <c r="O8" s="28"/>
    </row>
    <row r="9" spans="1:15" ht="29.1" customHeight="1">
      <c r="A9" s="376"/>
      <c r="B9" s="521"/>
      <c r="C9" s="267" t="s">
        <v>1742</v>
      </c>
      <c r="D9" s="524"/>
      <c r="E9" s="308">
        <v>160</v>
      </c>
      <c r="F9" s="87">
        <f>'СВОД Матрасы'!J278</f>
        <v>30305</v>
      </c>
      <c r="G9" s="83">
        <f>'СВОД Матрасы'!K278</f>
        <v>0.28000000000000003</v>
      </c>
      <c r="H9" s="16">
        <f>'СВОД Матрасы'!L278</f>
        <v>21819.599999999999</v>
      </c>
      <c r="I9" s="639">
        <v>13842.057600000002</v>
      </c>
      <c r="O9" s="28"/>
    </row>
    <row r="10" spans="1:15" ht="29.1" customHeight="1">
      <c r="A10" s="376"/>
      <c r="B10" s="521"/>
      <c r="C10" s="267" t="s">
        <v>1743</v>
      </c>
      <c r="D10" s="524"/>
      <c r="E10" s="307">
        <v>180</v>
      </c>
      <c r="F10" s="48">
        <f>'СВОД Матрасы'!J279</f>
        <v>33779</v>
      </c>
      <c r="G10" s="83">
        <f>'СВОД Матрасы'!K279</f>
        <v>0.28000000000000003</v>
      </c>
      <c r="H10" s="15">
        <f>'СВОД Матрасы'!L279</f>
        <v>24320.879999999997</v>
      </c>
      <c r="I10" s="638">
        <v>15455.188800000002</v>
      </c>
      <c r="O10" s="28"/>
    </row>
    <row r="11" spans="1:15" ht="29.1" customHeight="1" thickBot="1">
      <c r="A11" s="376"/>
      <c r="B11" s="522"/>
      <c r="C11" s="267" t="s">
        <v>1744</v>
      </c>
      <c r="D11" s="532"/>
      <c r="E11" s="309">
        <v>200</v>
      </c>
      <c r="F11" s="89">
        <f>'СВОД Матрасы'!J280</f>
        <v>37430</v>
      </c>
      <c r="G11" s="83">
        <f>'СВОД Матрасы'!K280</f>
        <v>0.28000000000000003</v>
      </c>
      <c r="H11" s="17">
        <f>'СВОД Матрасы'!L280</f>
        <v>26949.599999999999</v>
      </c>
      <c r="I11" s="642">
        <v>17127.417600000004</v>
      </c>
      <c r="O11" s="28"/>
    </row>
    <row r="12" spans="1:15" ht="35.25" customHeight="1" thickBot="1">
      <c r="A12" s="62" t="s">
        <v>136</v>
      </c>
      <c r="B12" s="116" t="s">
        <v>29</v>
      </c>
      <c r="C12" s="334"/>
      <c r="D12" s="509" t="s">
        <v>30</v>
      </c>
      <c r="E12" s="510"/>
      <c r="F12" s="258" t="s">
        <v>32</v>
      </c>
      <c r="G12" s="118" t="s">
        <v>33</v>
      </c>
      <c r="H12" s="119" t="s">
        <v>34</v>
      </c>
      <c r="I12" s="120" t="s">
        <v>31</v>
      </c>
    </row>
    <row r="13" spans="1:15" ht="28.15" customHeight="1">
      <c r="A13" s="311"/>
      <c r="B13" s="521" t="s">
        <v>1745</v>
      </c>
      <c r="C13" s="267" t="s">
        <v>1746</v>
      </c>
      <c r="D13" s="523" t="s">
        <v>177</v>
      </c>
      <c r="E13" s="157">
        <v>80</v>
      </c>
      <c r="F13" s="86">
        <f>'СВОД Матрасы'!J239</f>
        <v>17640</v>
      </c>
      <c r="G13" s="83">
        <f>'СВОД Матрасы'!K239</f>
        <v>0.28000000000000003</v>
      </c>
      <c r="H13" s="22">
        <f>'СВОД Матрасы'!L239</f>
        <v>12700.8</v>
      </c>
      <c r="I13" s="637">
        <v>7936.963200000002</v>
      </c>
      <c r="O13" s="28"/>
    </row>
    <row r="14" spans="1:15" ht="28.15" customHeight="1">
      <c r="A14" s="376"/>
      <c r="B14" s="521"/>
      <c r="C14" s="267" t="s">
        <v>1747</v>
      </c>
      <c r="D14" s="524"/>
      <c r="E14" s="159">
        <v>90</v>
      </c>
      <c r="F14" s="48">
        <f>'СВОД Матрасы'!J240</f>
        <v>19680</v>
      </c>
      <c r="G14" s="83">
        <f>'СВОД Матрасы'!K240</f>
        <v>0.28000000000000003</v>
      </c>
      <c r="H14" s="15">
        <f>'СВОД Матрасы'!L240</f>
        <v>14169.6</v>
      </c>
      <c r="I14" s="638">
        <v>8855.6976000000013</v>
      </c>
      <c r="O14" s="28"/>
    </row>
    <row r="15" spans="1:15" ht="28.15" customHeight="1">
      <c r="A15" s="376"/>
      <c r="B15" s="521"/>
      <c r="C15" s="267" t="s">
        <v>1748</v>
      </c>
      <c r="D15" s="524"/>
      <c r="E15" s="159">
        <v>120</v>
      </c>
      <c r="F15" s="48">
        <f>'СВОД Матрасы'!J241</f>
        <v>26019</v>
      </c>
      <c r="G15" s="83">
        <f>'СВОД Матрасы'!K241</f>
        <v>0.28000000000000003</v>
      </c>
      <c r="H15" s="15">
        <f>'СВОД Матрасы'!L241</f>
        <v>18733.68</v>
      </c>
      <c r="I15" s="638">
        <v>11708.712000000003</v>
      </c>
      <c r="O15" s="28"/>
    </row>
    <row r="16" spans="1:15" ht="28.15" customHeight="1">
      <c r="A16" s="376"/>
      <c r="B16" s="521"/>
      <c r="C16" s="267" t="s">
        <v>1749</v>
      </c>
      <c r="D16" s="524"/>
      <c r="E16" s="307">
        <v>140</v>
      </c>
      <c r="F16" s="48">
        <f>'СВОД Матрасы'!J242</f>
        <v>29423</v>
      </c>
      <c r="G16" s="83">
        <f>'СВОД Матрасы'!K242</f>
        <v>0.28000000000000003</v>
      </c>
      <c r="H16" s="15">
        <f>'СВОД Матрасы'!L242</f>
        <v>21184.559999999998</v>
      </c>
      <c r="I16" s="638">
        <v>13241.750400000003</v>
      </c>
      <c r="O16" s="28"/>
    </row>
    <row r="17" spans="1:15" ht="28.15" customHeight="1">
      <c r="A17" s="376"/>
      <c r="B17" s="521"/>
      <c r="C17" s="267" t="s">
        <v>1750</v>
      </c>
      <c r="D17" s="524"/>
      <c r="E17" s="308">
        <v>160</v>
      </c>
      <c r="F17" s="87">
        <f>'СВОД Матрасы'!J243</f>
        <v>33061</v>
      </c>
      <c r="G17" s="83">
        <f>'СВОД Матрасы'!K243</f>
        <v>0.28000000000000003</v>
      </c>
      <c r="H17" s="16">
        <f>'СВОД Матрасы'!L243</f>
        <v>23803.919999999998</v>
      </c>
      <c r="I17" s="639">
        <v>14846.328000000003</v>
      </c>
      <c r="O17" s="28"/>
    </row>
    <row r="18" spans="1:15" ht="28.15" customHeight="1">
      <c r="A18" s="376"/>
      <c r="B18" s="521"/>
      <c r="C18" s="267" t="s">
        <v>1751</v>
      </c>
      <c r="D18" s="524"/>
      <c r="E18" s="307">
        <v>180</v>
      </c>
      <c r="F18" s="48">
        <f>'СВОД Матрасы'!J244</f>
        <v>37500</v>
      </c>
      <c r="G18" s="83">
        <f>'СВОД Матрасы'!K244</f>
        <v>0.28000000000000003</v>
      </c>
      <c r="H18" s="15">
        <f>'СВОД Матрасы'!L244</f>
        <v>27000</v>
      </c>
      <c r="I18" s="638">
        <v>16871.198400000001</v>
      </c>
      <c r="O18" s="28"/>
    </row>
    <row r="19" spans="1:15" ht="28.15" customHeight="1" thickBot="1">
      <c r="A19" s="377"/>
      <c r="B19" s="522"/>
      <c r="C19" s="267" t="s">
        <v>1752</v>
      </c>
      <c r="D19" s="532"/>
      <c r="E19" s="310">
        <v>200</v>
      </c>
      <c r="F19" s="88">
        <f>'СВОД Матрасы'!J245</f>
        <v>41579</v>
      </c>
      <c r="G19" s="83">
        <f>'СВОД Матрасы'!K245</f>
        <v>0.28000000000000003</v>
      </c>
      <c r="H19" s="18">
        <f>'СВОД Матрасы'!L245</f>
        <v>29936.879999999997</v>
      </c>
      <c r="I19" s="640">
        <v>18711.388800000001</v>
      </c>
      <c r="O19" s="28"/>
    </row>
    <row r="20" spans="1:15" ht="35.25" customHeight="1" thickBot="1">
      <c r="A20" s="62" t="s">
        <v>133</v>
      </c>
      <c r="B20" s="116" t="s">
        <v>29</v>
      </c>
      <c r="C20" s="334"/>
      <c r="D20" s="509" t="s">
        <v>30</v>
      </c>
      <c r="E20" s="510"/>
      <c r="F20" s="258" t="s">
        <v>32</v>
      </c>
      <c r="G20" s="118" t="s">
        <v>33</v>
      </c>
      <c r="H20" s="119" t="s">
        <v>34</v>
      </c>
      <c r="I20" s="120" t="s">
        <v>31</v>
      </c>
    </row>
    <row r="21" spans="1:15" ht="27.2" customHeight="1">
      <c r="A21" s="311"/>
      <c r="B21" s="521" t="s">
        <v>1753</v>
      </c>
      <c r="C21" s="267" t="s">
        <v>1754</v>
      </c>
      <c r="D21" s="523" t="s">
        <v>177</v>
      </c>
      <c r="E21" s="157">
        <v>80</v>
      </c>
      <c r="F21" s="86">
        <f>'СВОД Матрасы'!J267</f>
        <v>19639</v>
      </c>
      <c r="G21" s="83">
        <f>'СВОД Матрасы'!K267</f>
        <v>0.32</v>
      </c>
      <c r="H21" s="22">
        <f>'СВОД Матрасы'!L267</f>
        <v>13354.519999999999</v>
      </c>
      <c r="I21" s="637">
        <v>8348.6592000000001</v>
      </c>
      <c r="O21" s="28"/>
    </row>
    <row r="22" spans="1:15" ht="27.2" customHeight="1">
      <c r="A22" s="376"/>
      <c r="B22" s="521"/>
      <c r="C22" s="267" t="s">
        <v>1755</v>
      </c>
      <c r="D22" s="524"/>
      <c r="E22" s="159">
        <v>90</v>
      </c>
      <c r="F22" s="48">
        <f>'СВОД Матрасы'!J268</f>
        <v>21926</v>
      </c>
      <c r="G22" s="83">
        <f>'СВОД Матрасы'!K268</f>
        <v>0.32</v>
      </c>
      <c r="H22" s="15">
        <f>'СВОД Матрасы'!L268</f>
        <v>14909.679999999998</v>
      </c>
      <c r="I22" s="638">
        <v>9319.9032000000007</v>
      </c>
      <c r="O22" s="28"/>
    </row>
    <row r="23" spans="1:15" ht="27.2" customHeight="1">
      <c r="A23" s="376"/>
      <c r="B23" s="521"/>
      <c r="C23" s="267" t="s">
        <v>1756</v>
      </c>
      <c r="D23" s="524"/>
      <c r="E23" s="159">
        <v>120</v>
      </c>
      <c r="F23" s="48">
        <f>'СВОД Матрасы'!J269</f>
        <v>28610</v>
      </c>
      <c r="G23" s="83">
        <f>'СВОД Матрасы'!K269</f>
        <v>0.32</v>
      </c>
      <c r="H23" s="15">
        <f>'СВОД Матрасы'!L269</f>
        <v>19454.8</v>
      </c>
      <c r="I23" s="638">
        <v>12157.992000000002</v>
      </c>
      <c r="O23" s="28"/>
    </row>
    <row r="24" spans="1:15" ht="27.2" customHeight="1">
      <c r="A24" s="376"/>
      <c r="B24" s="521"/>
      <c r="C24" s="267" t="s">
        <v>1757</v>
      </c>
      <c r="D24" s="524"/>
      <c r="E24" s="307">
        <v>140</v>
      </c>
      <c r="F24" s="48">
        <f>'СВОД Матрасы'!J270</f>
        <v>33282</v>
      </c>
      <c r="G24" s="83">
        <f>'СВОД Матрасы'!K270</f>
        <v>0.32</v>
      </c>
      <c r="H24" s="15">
        <f>'СВОД Матрасы'!L270</f>
        <v>22631.759999999998</v>
      </c>
      <c r="I24" s="638">
        <v>14143.075199999999</v>
      </c>
      <c r="O24" s="28"/>
    </row>
    <row r="25" spans="1:15" ht="27.2" customHeight="1">
      <c r="A25" s="376"/>
      <c r="B25" s="521"/>
      <c r="C25" s="267" t="s">
        <v>1758</v>
      </c>
      <c r="D25" s="524"/>
      <c r="E25" s="308">
        <v>160</v>
      </c>
      <c r="F25" s="87">
        <f>'СВОД Матрасы'!J271</f>
        <v>37196</v>
      </c>
      <c r="G25" s="83">
        <f>'СВОД Матрасы'!K271</f>
        <v>0.32</v>
      </c>
      <c r="H25" s="16">
        <f>'СВОД Матрасы'!L271</f>
        <v>25293.279999999999</v>
      </c>
      <c r="I25" s="639">
        <v>15803.186400000002</v>
      </c>
      <c r="O25" s="28"/>
    </row>
    <row r="26" spans="1:15" ht="27.2" customHeight="1">
      <c r="A26" s="376"/>
      <c r="B26" s="521"/>
      <c r="C26" s="267" t="s">
        <v>1759</v>
      </c>
      <c r="D26" s="524"/>
      <c r="E26" s="307">
        <v>180</v>
      </c>
      <c r="F26" s="48">
        <f>'СВОД Матрасы'!J272</f>
        <v>41854</v>
      </c>
      <c r="G26" s="83">
        <f>'СВОД Матрасы'!K272</f>
        <v>0.32</v>
      </c>
      <c r="H26" s="15">
        <f>'СВОД Матрасы'!L272</f>
        <v>28460.719999999998</v>
      </c>
      <c r="I26" s="638">
        <v>17787.902400000003</v>
      </c>
      <c r="O26" s="28"/>
    </row>
    <row r="27" spans="1:15" ht="27.2" customHeight="1" thickBot="1">
      <c r="A27" s="376"/>
      <c r="B27" s="522"/>
      <c r="C27" s="267" t="s">
        <v>1760</v>
      </c>
      <c r="D27" s="532"/>
      <c r="E27" s="309">
        <v>200</v>
      </c>
      <c r="F27" s="89">
        <f>'СВОД Матрасы'!J273</f>
        <v>46430</v>
      </c>
      <c r="G27" s="83">
        <f>'СВОД Матрасы'!K273</f>
        <v>0.32</v>
      </c>
      <c r="H27" s="17">
        <f>'СВОД Матрасы'!L273</f>
        <v>31572.399999999998</v>
      </c>
      <c r="I27" s="642">
        <v>19734.429600000003</v>
      </c>
      <c r="O27" s="28"/>
    </row>
    <row r="28" spans="1:15" ht="35.25" customHeight="1" thickBot="1">
      <c r="A28" s="62" t="s">
        <v>134</v>
      </c>
      <c r="B28" s="116" t="s">
        <v>29</v>
      </c>
      <c r="C28" s="334"/>
      <c r="D28" s="509" t="s">
        <v>30</v>
      </c>
      <c r="E28" s="510"/>
      <c r="F28" s="258" t="s">
        <v>32</v>
      </c>
      <c r="G28" s="118" t="s">
        <v>33</v>
      </c>
      <c r="H28" s="119" t="s">
        <v>34</v>
      </c>
      <c r="I28" s="120" t="s">
        <v>31</v>
      </c>
    </row>
    <row r="29" spans="1:15" ht="25.5" customHeight="1">
      <c r="A29" s="259"/>
      <c r="B29" s="525" t="s">
        <v>1761</v>
      </c>
      <c r="C29" s="267" t="s">
        <v>1762</v>
      </c>
      <c r="D29" s="526" t="s">
        <v>177</v>
      </c>
      <c r="E29" s="313">
        <v>80</v>
      </c>
      <c r="F29" s="341">
        <f>'СВОД Матрасы'!J246</f>
        <v>21293</v>
      </c>
      <c r="G29" s="278">
        <f>'СВОД Матрасы'!K246</f>
        <v>0.32</v>
      </c>
      <c r="H29" s="36">
        <f>'СВОД Матрасы'!L246</f>
        <v>14479.239999999998</v>
      </c>
      <c r="I29" s="641">
        <v>9051.1128000000008</v>
      </c>
      <c r="O29" s="28"/>
    </row>
    <row r="30" spans="1:15" ht="25.5" customHeight="1">
      <c r="A30" s="376"/>
      <c r="B30" s="521"/>
      <c r="C30" s="267" t="s">
        <v>1763</v>
      </c>
      <c r="D30" s="524"/>
      <c r="E30" s="159">
        <v>90</v>
      </c>
      <c r="F30" s="48">
        <f>'СВОД Матрасы'!J247</f>
        <v>23759</v>
      </c>
      <c r="G30" s="83">
        <f>'СВОД Матрасы'!K247</f>
        <v>0.32</v>
      </c>
      <c r="H30" s="15">
        <f>'СВОД Матрасы'!L247</f>
        <v>16156.119999999999</v>
      </c>
      <c r="I30" s="638">
        <v>10094.6952</v>
      </c>
      <c r="O30" s="28"/>
    </row>
    <row r="31" spans="1:15" ht="25.5" customHeight="1">
      <c r="A31" s="376"/>
      <c r="B31" s="521"/>
      <c r="C31" s="267" t="s">
        <v>1764</v>
      </c>
      <c r="D31" s="524"/>
      <c r="E31" s="159">
        <v>120</v>
      </c>
      <c r="F31" s="48">
        <f>'СВОД Матрасы'!J248</f>
        <v>31436</v>
      </c>
      <c r="G31" s="83">
        <f>'СВОД Матрасы'!K248</f>
        <v>0.32</v>
      </c>
      <c r="H31" s="15">
        <f>'СВОД Матрасы'!L248</f>
        <v>21376.48</v>
      </c>
      <c r="I31" s="638">
        <v>13361.673600000002</v>
      </c>
      <c r="O31" s="28"/>
    </row>
    <row r="32" spans="1:15" ht="25.5" customHeight="1">
      <c r="A32" s="376"/>
      <c r="B32" s="521"/>
      <c r="C32" s="267" t="s">
        <v>1765</v>
      </c>
      <c r="D32" s="524"/>
      <c r="E32" s="307">
        <v>140</v>
      </c>
      <c r="F32" s="48">
        <f>'СВОД Матрасы'!J249</f>
        <v>35515</v>
      </c>
      <c r="G32" s="83">
        <f>'СВОД Матрасы'!K249</f>
        <v>0.32</v>
      </c>
      <c r="H32" s="15">
        <f>'СВОД Матрасы'!L249</f>
        <v>24150.199999999997</v>
      </c>
      <c r="I32" s="638">
        <v>15091.920000000004</v>
      </c>
      <c r="O32" s="28"/>
    </row>
    <row r="33" spans="1:15" ht="25.5" customHeight="1">
      <c r="A33" s="376"/>
      <c r="B33" s="521"/>
      <c r="C33" s="267" t="s">
        <v>1766</v>
      </c>
      <c r="D33" s="524"/>
      <c r="E33" s="308">
        <v>160</v>
      </c>
      <c r="F33" s="87">
        <f>'СВОД Матрасы'!J250</f>
        <v>39953</v>
      </c>
      <c r="G33" s="83">
        <f>'СВОД Матрасы'!K250</f>
        <v>0.32</v>
      </c>
      <c r="H33" s="16">
        <f>'СВОД Матрасы'!L250</f>
        <v>27168.039999999997</v>
      </c>
      <c r="I33" s="639">
        <v>16973.452799999999</v>
      </c>
      <c r="O33" s="28"/>
    </row>
    <row r="34" spans="1:15" ht="25.5" customHeight="1">
      <c r="A34" s="376"/>
      <c r="B34" s="521"/>
      <c r="C34" s="267" t="s">
        <v>1767</v>
      </c>
      <c r="D34" s="524"/>
      <c r="E34" s="307">
        <v>180</v>
      </c>
      <c r="F34" s="48">
        <f>'СВОД Матрасы'!J251</f>
        <v>45230</v>
      </c>
      <c r="G34" s="83">
        <f>'СВОД Матрасы'!K251</f>
        <v>0.32</v>
      </c>
      <c r="H34" s="15">
        <f>'СВОД Матрасы'!L251</f>
        <v>30756.399999999998</v>
      </c>
      <c r="I34" s="638">
        <v>19223.287200000002</v>
      </c>
      <c r="O34" s="28"/>
    </row>
    <row r="35" spans="1:15" ht="25.5" customHeight="1" thickBot="1">
      <c r="A35" s="377"/>
      <c r="B35" s="522"/>
      <c r="C35" s="267" t="s">
        <v>1768</v>
      </c>
      <c r="D35" s="527"/>
      <c r="E35" s="310">
        <v>200</v>
      </c>
      <c r="F35" s="88">
        <f>'СВОД Матрасы'!J252</f>
        <v>50096</v>
      </c>
      <c r="G35" s="102">
        <f>'СВОД Матрасы'!K252</f>
        <v>0.32</v>
      </c>
      <c r="H35" s="18">
        <f>'СВОД Матрасы'!L252</f>
        <v>34065.279999999999</v>
      </c>
      <c r="I35" s="640">
        <v>21292.092000000001</v>
      </c>
      <c r="O35" s="28"/>
    </row>
    <row r="36" spans="1:15" ht="35.25" customHeight="1" thickBot="1">
      <c r="A36" s="62" t="s">
        <v>189</v>
      </c>
      <c r="B36" s="116" t="s">
        <v>29</v>
      </c>
      <c r="C36" s="334"/>
      <c r="D36" s="509" t="s">
        <v>30</v>
      </c>
      <c r="E36" s="510"/>
      <c r="F36" s="258" t="s">
        <v>32</v>
      </c>
      <c r="G36" s="118" t="s">
        <v>33</v>
      </c>
      <c r="H36" s="119" t="s">
        <v>34</v>
      </c>
      <c r="I36" s="120" t="s">
        <v>31</v>
      </c>
    </row>
    <row r="37" spans="1:15" ht="32.65" customHeight="1">
      <c r="A37" s="259"/>
      <c r="B37" s="525" t="s">
        <v>1769</v>
      </c>
      <c r="C37" s="408" t="s">
        <v>1770</v>
      </c>
      <c r="D37" s="526" t="s">
        <v>177</v>
      </c>
      <c r="E37" s="313">
        <v>80</v>
      </c>
      <c r="F37" s="341">
        <f>'СВОД Матрасы'!J260</f>
        <v>23619</v>
      </c>
      <c r="G37" s="278">
        <f>'СВОД Матрасы'!K260</f>
        <v>0.32</v>
      </c>
      <c r="H37" s="36">
        <f>'СВОД Матрасы'!L260</f>
        <v>16060.919999999998</v>
      </c>
      <c r="I37" s="641">
        <v>10038.146400000001</v>
      </c>
      <c r="O37" s="28"/>
    </row>
    <row r="38" spans="1:15" ht="32.65" customHeight="1">
      <c r="A38" s="376"/>
      <c r="B38" s="521"/>
      <c r="C38" s="267" t="s">
        <v>1771</v>
      </c>
      <c r="D38" s="524"/>
      <c r="E38" s="159">
        <v>90</v>
      </c>
      <c r="F38" s="48">
        <f>'СВОД Матрасы'!J261</f>
        <v>26324</v>
      </c>
      <c r="G38" s="83">
        <f>'СВОД Матрасы'!K261</f>
        <v>0.32</v>
      </c>
      <c r="H38" s="15">
        <f>'СВОД Матрасы'!L261</f>
        <v>17900.32</v>
      </c>
      <c r="I38" s="638">
        <v>11187.482400000001</v>
      </c>
      <c r="O38" s="28"/>
    </row>
    <row r="39" spans="1:15" ht="32.65" customHeight="1">
      <c r="A39" s="376"/>
      <c r="B39" s="521"/>
      <c r="C39" s="267" t="s">
        <v>1772</v>
      </c>
      <c r="D39" s="524"/>
      <c r="E39" s="159">
        <v>120</v>
      </c>
      <c r="F39" s="48">
        <f>'СВОД Матрасы'!J262</f>
        <v>35118</v>
      </c>
      <c r="G39" s="83">
        <f>'СВОД Матрасы'!K262</f>
        <v>0.32</v>
      </c>
      <c r="H39" s="15">
        <f>'СВОД Матрасы'!L262</f>
        <v>23880.239999999998</v>
      </c>
      <c r="I39" s="638">
        <v>14925.578400000002</v>
      </c>
      <c r="O39" s="28"/>
    </row>
    <row r="40" spans="1:15" ht="32.65" customHeight="1">
      <c r="A40" s="376"/>
      <c r="B40" s="521"/>
      <c r="C40" s="267" t="s">
        <v>1773</v>
      </c>
      <c r="D40" s="524"/>
      <c r="E40" s="307">
        <v>140</v>
      </c>
      <c r="F40" s="48">
        <f>'СВОД Матрасы'!J263</f>
        <v>39467</v>
      </c>
      <c r="G40" s="83">
        <f>'СВОД Матрасы'!K263</f>
        <v>0.32</v>
      </c>
      <c r="H40" s="15">
        <f>'СВОД Матрасы'!L263</f>
        <v>26837.559999999998</v>
      </c>
      <c r="I40" s="638">
        <v>16773.696000000004</v>
      </c>
      <c r="O40" s="28"/>
    </row>
    <row r="41" spans="1:15" ht="32.65" customHeight="1">
      <c r="A41" s="376"/>
      <c r="B41" s="521"/>
      <c r="C41" s="267" t="s">
        <v>1774</v>
      </c>
      <c r="D41" s="524"/>
      <c r="E41" s="308">
        <v>160</v>
      </c>
      <c r="F41" s="87">
        <f>'СВОД Матрасы'!J264</f>
        <v>44612</v>
      </c>
      <c r="G41" s="83">
        <f>'СВОД Матрасы'!K264</f>
        <v>0.32</v>
      </c>
      <c r="H41" s="16">
        <f>'СВОД Матрасы'!L264</f>
        <v>30336.159999999996</v>
      </c>
      <c r="I41" s="639">
        <v>18960.004800000002</v>
      </c>
      <c r="O41" s="28"/>
    </row>
    <row r="42" spans="1:15" ht="32.65" customHeight="1">
      <c r="A42" s="376"/>
      <c r="B42" s="521"/>
      <c r="C42" s="267" t="s">
        <v>1775</v>
      </c>
      <c r="D42" s="524"/>
      <c r="E42" s="307">
        <v>180</v>
      </c>
      <c r="F42" s="48">
        <f>'СВОД Матрасы'!J265</f>
        <v>50345</v>
      </c>
      <c r="G42" s="83">
        <f>'СВОД Матрасы'!K265</f>
        <v>0.32</v>
      </c>
      <c r="H42" s="15">
        <f>'СВОД Матрасы'!L265</f>
        <v>34234.6</v>
      </c>
      <c r="I42" s="638">
        <v>21396.744000000006</v>
      </c>
      <c r="O42" s="28"/>
    </row>
    <row r="43" spans="1:15" ht="32.65" customHeight="1" thickBot="1">
      <c r="A43" s="377"/>
      <c r="B43" s="522"/>
      <c r="C43" s="409" t="s">
        <v>1776</v>
      </c>
      <c r="D43" s="527"/>
      <c r="E43" s="310">
        <v>200</v>
      </c>
      <c r="F43" s="88">
        <f>'СВОД Матрасы'!J266</f>
        <v>55689</v>
      </c>
      <c r="G43" s="102">
        <f>'СВОД Матрасы'!K266</f>
        <v>0.32</v>
      </c>
      <c r="H43" s="18">
        <f>'СВОД Матрасы'!L266</f>
        <v>37868.519999999997</v>
      </c>
      <c r="I43" s="640">
        <v>23667.508800000003</v>
      </c>
      <c r="O43" s="28"/>
    </row>
    <row r="44" spans="1:15">
      <c r="A44" s="401" t="s">
        <v>1668</v>
      </c>
      <c r="B44" s="401"/>
      <c r="C44" s="63"/>
      <c r="D44" s="404"/>
      <c r="E44" s="404"/>
      <c r="F44" s="404"/>
      <c r="G44" s="405"/>
      <c r="H44" s="59"/>
      <c r="I44" s="59"/>
      <c r="O44" s="28"/>
    </row>
    <row r="45" spans="1:15">
      <c r="A45" s="401" t="s">
        <v>1669</v>
      </c>
      <c r="B45" s="401"/>
      <c r="C45" s="63"/>
      <c r="D45" s="254"/>
      <c r="E45" s="405"/>
      <c r="F45" s="405"/>
      <c r="G45" s="405"/>
      <c r="H45" s="59"/>
      <c r="I45" s="59"/>
      <c r="O45" s="28"/>
    </row>
    <row r="46" spans="1:15">
      <c r="A46" s="401" t="s">
        <v>1670</v>
      </c>
      <c r="B46" s="403" t="s">
        <v>1671</v>
      </c>
      <c r="C46" s="63"/>
      <c r="D46" s="9"/>
      <c r="E46" s="9"/>
      <c r="F46" s="9"/>
      <c r="G46" s="9"/>
      <c r="H46" s="19"/>
      <c r="I46" s="19"/>
    </row>
    <row r="47" spans="1:15" s="486" customFormat="1">
      <c r="A47" s="401" t="s">
        <v>1914</v>
      </c>
      <c r="B47" s="403"/>
      <c r="C47" s="63"/>
      <c r="D47" s="19"/>
      <c r="E47" s="9"/>
      <c r="F47" s="20"/>
      <c r="G47" s="13"/>
      <c r="H47" s="9"/>
      <c r="I47" s="9"/>
      <c r="J47" s="12"/>
    </row>
    <row r="48" spans="1:15" s="486" customFormat="1">
      <c r="A48" s="401" t="s">
        <v>1915</v>
      </c>
      <c r="B48" s="403"/>
      <c r="C48" s="63"/>
      <c r="D48" s="19"/>
      <c r="E48" s="9"/>
      <c r="F48" s="20"/>
      <c r="G48" s="13"/>
      <c r="H48" s="9"/>
      <c r="I48" s="9"/>
      <c r="J48" s="12"/>
    </row>
    <row r="49" spans="1:9">
      <c r="A49" s="76" t="str">
        <f>Контакты!$B$10</f>
        <v>почта для приёма заказов</v>
      </c>
      <c r="B49" s="29" t="str">
        <f>Контакты!$C$10</f>
        <v>хххх@ххх.ru</v>
      </c>
      <c r="C49" s="29"/>
      <c r="D49" s="9"/>
      <c r="E49" s="9"/>
      <c r="F49" s="9"/>
      <c r="G49" s="9"/>
      <c r="H49" s="19"/>
      <c r="I49" s="19"/>
    </row>
    <row r="50" spans="1:9">
      <c r="A50" s="76" t="str">
        <f>Контакты!$B$12</f>
        <v>номер телефона службы сервиса</v>
      </c>
      <c r="B50" s="29">
        <f>Контакты!$C$12</f>
        <v>8800</v>
      </c>
      <c r="C50" s="29"/>
      <c r="D50" s="9"/>
      <c r="E50" s="9"/>
      <c r="F50" s="9"/>
      <c r="G50" s="9"/>
      <c r="H50" s="19"/>
      <c r="I50" s="19"/>
    </row>
    <row r="51" spans="1:9">
      <c r="A51" s="9"/>
      <c r="B51" s="9"/>
      <c r="C51" s="9"/>
      <c r="D51" s="9"/>
      <c r="E51" s="9"/>
      <c r="F51" s="9"/>
      <c r="G51" s="9"/>
      <c r="H51" s="19"/>
      <c r="I51" s="19"/>
    </row>
    <row r="52" spans="1:9">
      <c r="G52" s="37"/>
    </row>
  </sheetData>
  <mergeCells count="17">
    <mergeCell ref="J1:L1"/>
    <mergeCell ref="A2:I2"/>
    <mergeCell ref="D28:E28"/>
    <mergeCell ref="B29:B35"/>
    <mergeCell ref="D29:D35"/>
    <mergeCell ref="D20:E20"/>
    <mergeCell ref="B21:B27"/>
    <mergeCell ref="D21:D27"/>
    <mergeCell ref="D4:E4"/>
    <mergeCell ref="B5:B11"/>
    <mergeCell ref="D5:D11"/>
    <mergeCell ref="D12:E12"/>
    <mergeCell ref="B13:B19"/>
    <mergeCell ref="D13:D19"/>
    <mergeCell ref="D36:E36"/>
    <mergeCell ref="B37:B43"/>
    <mergeCell ref="D37:D43"/>
  </mergeCells>
  <hyperlinks>
    <hyperlink ref="B3" r:id="rId1"/>
    <hyperlink ref="B46" r:id="rId2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3"/>
  <rowBreaks count="1" manualBreakCount="1">
    <brk id="51" max="9" man="1"/>
  </rowBreaks>
  <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C00000"/>
  </sheetPr>
  <dimension ref="A1:O44"/>
  <sheetViews>
    <sheetView view="pageBreakPreview" zoomScale="70" zoomScaleSheetLayoutView="70" workbookViewId="0">
      <selection activeCell="N9" sqref="N9"/>
    </sheetView>
  </sheetViews>
  <sheetFormatPr defaultColWidth="9.28515625" defaultRowHeight="15.75"/>
  <cols>
    <col min="1" max="1" width="34.7109375" style="6" customWidth="1"/>
    <col min="2" max="3" width="46.5703125" style="6" customWidth="1"/>
    <col min="4" max="4" width="5.5703125" style="6" customWidth="1"/>
    <col min="5" max="5" width="10" style="6" customWidth="1"/>
    <col min="6" max="6" width="16.5703125" style="85" customWidth="1"/>
    <col min="7" max="7" width="10" style="38" customWidth="1"/>
    <col min="8" max="8" width="18.28515625" style="20" customWidth="1"/>
    <col min="9" max="9" width="21" style="20" customWidth="1"/>
    <col min="10" max="16384" width="9.28515625" style="6"/>
  </cols>
  <sheetData>
    <row r="1" spans="1:15" ht="16.5" thickBot="1">
      <c r="A1" s="115" t="str">
        <f>'Moms Love'!A1</f>
        <v>с 23.06 по 08.07.2025 г. включительно</v>
      </c>
      <c r="B1" s="9"/>
      <c r="C1" s="9"/>
      <c r="D1" s="9"/>
      <c r="E1" s="9"/>
      <c r="G1" s="24"/>
      <c r="H1" s="19"/>
      <c r="I1" s="19"/>
      <c r="J1" s="513"/>
      <c r="K1" s="513"/>
      <c r="L1" s="513"/>
    </row>
    <row r="2" spans="1:15" ht="57" customHeight="1" thickBot="1">
      <c r="A2" s="529" t="s">
        <v>1777</v>
      </c>
      <c r="B2" s="530"/>
      <c r="C2" s="530"/>
      <c r="D2" s="530"/>
      <c r="E2" s="530"/>
      <c r="F2" s="530"/>
      <c r="G2" s="530"/>
      <c r="H2" s="530"/>
      <c r="I2" s="530"/>
    </row>
    <row r="3" spans="1:15" ht="43.5" customHeight="1" thickBot="1">
      <c r="A3" s="397" t="s">
        <v>1651</v>
      </c>
      <c r="B3" s="449" t="s">
        <v>1778</v>
      </c>
      <c r="C3" s="449"/>
      <c r="D3" s="451"/>
      <c r="E3" s="451"/>
      <c r="F3" s="451"/>
      <c r="G3" s="451"/>
      <c r="H3" s="451"/>
      <c r="I3" s="498" t="s">
        <v>1912</v>
      </c>
    </row>
    <row r="4" spans="1:15" ht="35.25" customHeight="1" thickBot="1">
      <c r="A4" s="62" t="s">
        <v>137</v>
      </c>
      <c r="B4" s="116" t="s">
        <v>29</v>
      </c>
      <c r="C4" s="334" t="s">
        <v>1643</v>
      </c>
      <c r="D4" s="509" t="s">
        <v>30</v>
      </c>
      <c r="E4" s="510"/>
      <c r="F4" s="258" t="s">
        <v>32</v>
      </c>
      <c r="G4" s="118" t="s">
        <v>33</v>
      </c>
      <c r="H4" s="119" t="s">
        <v>34</v>
      </c>
      <c r="I4" s="120" t="s">
        <v>31</v>
      </c>
    </row>
    <row r="5" spans="1:15" ht="35.65" customHeight="1">
      <c r="A5" s="376"/>
      <c r="B5" s="521" t="s">
        <v>1779</v>
      </c>
      <c r="C5" s="267" t="s">
        <v>1780</v>
      </c>
      <c r="D5" s="523" t="s">
        <v>177</v>
      </c>
      <c r="E5" s="157">
        <v>80</v>
      </c>
      <c r="F5" s="86">
        <f>'СВОД Матрасы'!J211</f>
        <v>31957</v>
      </c>
      <c r="G5" s="83">
        <f>'СВОД Матрасы'!K211</f>
        <v>0.44</v>
      </c>
      <c r="H5" s="22">
        <f>'СВОД Матрасы'!L211</f>
        <v>17895.920000000002</v>
      </c>
      <c r="I5" s="637">
        <v>10822.464</v>
      </c>
      <c r="O5" s="28"/>
    </row>
    <row r="6" spans="1:15" ht="35.65" customHeight="1">
      <c r="A6" s="376"/>
      <c r="B6" s="521"/>
      <c r="C6" s="267" t="s">
        <v>1781</v>
      </c>
      <c r="D6" s="524"/>
      <c r="E6" s="159">
        <v>90</v>
      </c>
      <c r="F6" s="48">
        <f>'СВОД Матрасы'!J212</f>
        <v>35532</v>
      </c>
      <c r="G6" s="83">
        <f>'СВОД Матрасы'!K212</f>
        <v>0.44</v>
      </c>
      <c r="H6" s="15">
        <f>'СВОД Матрасы'!L212</f>
        <v>19897.920000000002</v>
      </c>
      <c r="I6" s="638">
        <v>12033.100800000002</v>
      </c>
      <c r="O6" s="28"/>
    </row>
    <row r="7" spans="1:15" ht="35.65" customHeight="1">
      <c r="A7" s="376"/>
      <c r="B7" s="521"/>
      <c r="C7" s="267" t="s">
        <v>1782</v>
      </c>
      <c r="D7" s="524"/>
      <c r="E7" s="159">
        <v>120</v>
      </c>
      <c r="F7" s="48">
        <f>'СВОД Матрасы'!J213</f>
        <v>46085</v>
      </c>
      <c r="G7" s="83">
        <f>'СВОД Матрасы'!K213</f>
        <v>0.44</v>
      </c>
      <c r="H7" s="15">
        <f>'СВОД Матрасы'!L213</f>
        <v>25807.600000000002</v>
      </c>
      <c r="I7" s="638">
        <v>15609.024000000001</v>
      </c>
      <c r="O7" s="28"/>
    </row>
    <row r="8" spans="1:15" ht="35.65" customHeight="1">
      <c r="A8" s="376"/>
      <c r="B8" s="521"/>
      <c r="C8" s="267" t="s">
        <v>1783</v>
      </c>
      <c r="D8" s="524"/>
      <c r="E8" s="307">
        <v>140</v>
      </c>
      <c r="F8" s="48">
        <f>'СВОД Матрасы'!J214</f>
        <v>51944</v>
      </c>
      <c r="G8" s="83">
        <f>'СВОД Матрасы'!K214</f>
        <v>0.44</v>
      </c>
      <c r="H8" s="15">
        <f>'СВОД Матрасы'!L214</f>
        <v>29088.640000000003</v>
      </c>
      <c r="I8" s="638">
        <v>17593.459200000001</v>
      </c>
      <c r="O8" s="28"/>
    </row>
    <row r="9" spans="1:15" ht="35.65" customHeight="1">
      <c r="A9" s="376"/>
      <c r="B9" s="521"/>
      <c r="C9" s="267" t="s">
        <v>1784</v>
      </c>
      <c r="D9" s="524"/>
      <c r="E9" s="308">
        <v>160</v>
      </c>
      <c r="F9" s="87">
        <f>'СВОД Матрасы'!J215</f>
        <v>58259</v>
      </c>
      <c r="G9" s="83">
        <f>'СВОД Матрасы'!K215</f>
        <v>0.44</v>
      </c>
      <c r="H9" s="16">
        <f>'СВОД Матрасы'!L215</f>
        <v>32625.040000000005</v>
      </c>
      <c r="I9" s="639">
        <v>19745.856</v>
      </c>
      <c r="O9" s="28"/>
    </row>
    <row r="10" spans="1:15" ht="35.65" customHeight="1">
      <c r="A10" s="376"/>
      <c r="B10" s="521"/>
      <c r="C10" s="267" t="s">
        <v>1785</v>
      </c>
      <c r="D10" s="524"/>
      <c r="E10" s="307">
        <v>180</v>
      </c>
      <c r="F10" s="48">
        <f>'СВОД Матрасы'!J216</f>
        <v>64796</v>
      </c>
      <c r="G10" s="83">
        <f>'СВОД Матрасы'!K216</f>
        <v>0.44</v>
      </c>
      <c r="H10" s="15">
        <f>'СВОД Матрасы'!L216</f>
        <v>36285.760000000002</v>
      </c>
      <c r="I10" s="638">
        <v>21945.600000000002</v>
      </c>
      <c r="O10" s="28"/>
    </row>
    <row r="11" spans="1:15" ht="35.65" customHeight="1" thickBot="1">
      <c r="A11" s="376"/>
      <c r="B11" s="522"/>
      <c r="C11" s="267" t="s">
        <v>1786</v>
      </c>
      <c r="D11" s="532"/>
      <c r="E11" s="309">
        <v>200</v>
      </c>
      <c r="F11" s="89">
        <f>'СВОД Матрасы'!J217</f>
        <v>71300</v>
      </c>
      <c r="G11" s="83">
        <f>'СВОД Матрасы'!K217</f>
        <v>0.44</v>
      </c>
      <c r="H11" s="17">
        <f>'СВОД Матрасы'!L217</f>
        <v>39928.000000000007</v>
      </c>
      <c r="I11" s="642">
        <v>24149.145600000003</v>
      </c>
      <c r="O11" s="28"/>
    </row>
    <row r="12" spans="1:15" ht="35.25" customHeight="1" thickBot="1">
      <c r="A12" s="62" t="s">
        <v>140</v>
      </c>
      <c r="B12" s="116" t="s">
        <v>29</v>
      </c>
      <c r="C12" s="334" t="s">
        <v>1643</v>
      </c>
      <c r="D12" s="509" t="s">
        <v>30</v>
      </c>
      <c r="E12" s="510"/>
      <c r="F12" s="258" t="s">
        <v>32</v>
      </c>
      <c r="G12" s="118" t="s">
        <v>33</v>
      </c>
      <c r="H12" s="119" t="s">
        <v>34</v>
      </c>
      <c r="I12" s="120" t="s">
        <v>31</v>
      </c>
    </row>
    <row r="13" spans="1:15" ht="37.15" customHeight="1">
      <c r="A13" s="376"/>
      <c r="B13" s="521" t="s">
        <v>1787</v>
      </c>
      <c r="C13" s="267" t="s">
        <v>1788</v>
      </c>
      <c r="D13" s="523" t="s">
        <v>177</v>
      </c>
      <c r="E13" s="157">
        <v>80</v>
      </c>
      <c r="F13" s="86">
        <f>'СВОД Матрасы'!J218</f>
        <v>35753</v>
      </c>
      <c r="G13" s="83">
        <f>'СВОД Матрасы'!K218</f>
        <v>0.44</v>
      </c>
      <c r="H13" s="22">
        <f>'СВОД Матрасы'!L218</f>
        <v>20021.68</v>
      </c>
      <c r="I13" s="637">
        <v>11855.808000000001</v>
      </c>
      <c r="O13" s="28"/>
    </row>
    <row r="14" spans="1:15" ht="37.15" customHeight="1">
      <c r="A14" s="376"/>
      <c r="B14" s="521"/>
      <c r="C14" s="267" t="s">
        <v>1789</v>
      </c>
      <c r="D14" s="524"/>
      <c r="E14" s="159">
        <v>90</v>
      </c>
      <c r="F14" s="48">
        <f>'СВОД Матрасы'!J219</f>
        <v>39753</v>
      </c>
      <c r="G14" s="83">
        <f>'СВОД Матрасы'!K219</f>
        <v>0.44</v>
      </c>
      <c r="H14" s="15">
        <f>'СВОД Матрасы'!L219</f>
        <v>22261.680000000004</v>
      </c>
      <c r="I14" s="638">
        <v>13179.110400000001</v>
      </c>
      <c r="O14" s="28"/>
    </row>
    <row r="15" spans="1:15" ht="37.15" customHeight="1">
      <c r="A15" s="376"/>
      <c r="B15" s="521"/>
      <c r="C15" s="267" t="s">
        <v>1790</v>
      </c>
      <c r="D15" s="524"/>
      <c r="E15" s="159">
        <v>120</v>
      </c>
      <c r="F15" s="48">
        <f>'СВОД Матрасы'!J220</f>
        <v>52794</v>
      </c>
      <c r="G15" s="83">
        <f>'СВОД Матрасы'!K220</f>
        <v>0.44</v>
      </c>
      <c r="H15" s="15">
        <f>'СВОД Матрасы'!L220</f>
        <v>29564.640000000003</v>
      </c>
      <c r="I15" s="638">
        <v>17504.294400000002</v>
      </c>
      <c r="O15" s="28"/>
    </row>
    <row r="16" spans="1:15" ht="37.15" customHeight="1">
      <c r="A16" s="376"/>
      <c r="B16" s="521"/>
      <c r="C16" s="267" t="s">
        <v>1791</v>
      </c>
      <c r="D16" s="524"/>
      <c r="E16" s="307">
        <v>140</v>
      </c>
      <c r="F16" s="48">
        <f>'СВОД Матрасы'!J221</f>
        <v>58889</v>
      </c>
      <c r="G16" s="83">
        <f>'СВОД Матрасы'!K221</f>
        <v>0.44</v>
      </c>
      <c r="H16" s="15">
        <f>'СВОД Матрасы'!L221</f>
        <v>32977.840000000004</v>
      </c>
      <c r="I16" s="638">
        <v>19525.3632</v>
      </c>
      <c r="O16" s="28"/>
    </row>
    <row r="17" spans="1:15" ht="37.15" customHeight="1">
      <c r="A17" s="376"/>
      <c r="B17" s="521"/>
      <c r="C17" s="267" t="s">
        <v>1792</v>
      </c>
      <c r="D17" s="524"/>
      <c r="E17" s="308">
        <v>160</v>
      </c>
      <c r="F17" s="87">
        <f>'СВОД Матрасы'!J222</f>
        <v>64559</v>
      </c>
      <c r="G17" s="83">
        <f>'СВОД Матрасы'!K222</f>
        <v>0.44</v>
      </c>
      <c r="H17" s="16">
        <f>'СВОД Матрасы'!L222</f>
        <v>36153.040000000001</v>
      </c>
      <c r="I17" s="639">
        <v>21432.729600000002</v>
      </c>
      <c r="O17" s="28"/>
    </row>
    <row r="18" spans="1:15" ht="37.15" customHeight="1">
      <c r="A18" s="376"/>
      <c r="B18" s="521"/>
      <c r="C18" s="267" t="s">
        <v>1793</v>
      </c>
      <c r="D18" s="524"/>
      <c r="E18" s="307">
        <v>180</v>
      </c>
      <c r="F18" s="48">
        <f>'СВОД Матрасы'!J223</f>
        <v>72702</v>
      </c>
      <c r="G18" s="83">
        <f>'СВОД Матрасы'!K223</f>
        <v>0.44</v>
      </c>
      <c r="H18" s="15">
        <f>'СВОД Матрасы'!L223</f>
        <v>40713.120000000003</v>
      </c>
      <c r="I18" s="638">
        <v>24104.563200000004</v>
      </c>
      <c r="O18" s="28"/>
    </row>
    <row r="19" spans="1:15" ht="37.15" customHeight="1" thickBot="1">
      <c r="A19" s="377"/>
      <c r="B19" s="522"/>
      <c r="C19" s="267" t="s">
        <v>1794</v>
      </c>
      <c r="D19" s="532"/>
      <c r="E19" s="310">
        <v>200</v>
      </c>
      <c r="F19" s="88">
        <f>'СВОД Матрасы'!J224</f>
        <v>82940</v>
      </c>
      <c r="G19" s="83">
        <f>'СВОД Матрасы'!K224</f>
        <v>0.44</v>
      </c>
      <c r="H19" s="18">
        <f>'СВОД Матрасы'!L224</f>
        <v>46446.400000000001</v>
      </c>
      <c r="I19" s="640">
        <v>27500.083200000001</v>
      </c>
      <c r="O19" s="28"/>
    </row>
    <row r="20" spans="1:15" ht="35.25" customHeight="1" thickBot="1">
      <c r="A20" s="62" t="s">
        <v>139</v>
      </c>
      <c r="B20" s="116" t="s">
        <v>29</v>
      </c>
      <c r="C20" s="334" t="s">
        <v>1643</v>
      </c>
      <c r="D20" s="509" t="s">
        <v>30</v>
      </c>
      <c r="E20" s="510"/>
      <c r="F20" s="258" t="s">
        <v>32</v>
      </c>
      <c r="G20" s="118" t="s">
        <v>33</v>
      </c>
      <c r="H20" s="119" t="s">
        <v>34</v>
      </c>
      <c r="I20" s="120" t="s">
        <v>31</v>
      </c>
    </row>
    <row r="21" spans="1:15" ht="36" customHeight="1">
      <c r="A21" s="376"/>
      <c r="B21" s="521" t="s">
        <v>1795</v>
      </c>
      <c r="C21" s="267" t="s">
        <v>1796</v>
      </c>
      <c r="D21" s="523" t="s">
        <v>177</v>
      </c>
      <c r="E21" s="157">
        <v>80</v>
      </c>
      <c r="F21" s="86">
        <f>'СВОД Матрасы'!J225</f>
        <v>38462</v>
      </c>
      <c r="G21" s="83">
        <f>'СВОД Матрасы'!K225</f>
        <v>0.44</v>
      </c>
      <c r="H21" s="22">
        <f>'СВОД Матрасы'!L225</f>
        <v>21538.720000000001</v>
      </c>
      <c r="I21" s="637">
        <v>12753.331200000001</v>
      </c>
      <c r="O21" s="28"/>
    </row>
    <row r="22" spans="1:15" ht="36" customHeight="1">
      <c r="A22" s="376"/>
      <c r="B22" s="521"/>
      <c r="C22" s="267" t="s">
        <v>1797</v>
      </c>
      <c r="D22" s="524"/>
      <c r="E22" s="159">
        <v>90</v>
      </c>
      <c r="F22" s="48">
        <f>'СВОД Матрасы'!J226</f>
        <v>42777</v>
      </c>
      <c r="G22" s="83">
        <f>'СВОД Матрасы'!K226</f>
        <v>0.44</v>
      </c>
      <c r="H22" s="15">
        <f>'СВОД Матрасы'!L226</f>
        <v>23955.120000000003</v>
      </c>
      <c r="I22" s="638">
        <v>14183.078400000002</v>
      </c>
      <c r="O22" s="28"/>
    </row>
    <row r="23" spans="1:15" ht="36" customHeight="1">
      <c r="A23" s="376"/>
      <c r="B23" s="521"/>
      <c r="C23" s="267" t="s">
        <v>1798</v>
      </c>
      <c r="D23" s="524"/>
      <c r="E23" s="159">
        <v>120</v>
      </c>
      <c r="F23" s="48">
        <f>'СВОД Матрасы'!J227</f>
        <v>56511</v>
      </c>
      <c r="G23" s="83">
        <f>'СВОД Матрасы'!K227</f>
        <v>0.44</v>
      </c>
      <c r="H23" s="15">
        <f>'СВОД Матрасы'!L227</f>
        <v>31646.160000000003</v>
      </c>
      <c r="I23" s="638">
        <v>18738.777600000001</v>
      </c>
      <c r="O23" s="28"/>
    </row>
    <row r="24" spans="1:15" ht="36" customHeight="1">
      <c r="A24" s="376"/>
      <c r="B24" s="521"/>
      <c r="C24" s="267" t="s">
        <v>1799</v>
      </c>
      <c r="D24" s="524"/>
      <c r="E24" s="307">
        <v>140</v>
      </c>
      <c r="F24" s="48">
        <f>'СВОД Матрасы'!J228</f>
        <v>62795</v>
      </c>
      <c r="G24" s="83">
        <f>'СВОД Матрасы'!K228</f>
        <v>0.44</v>
      </c>
      <c r="H24" s="15">
        <f>'СВОД Матрасы'!L228</f>
        <v>35165.200000000004</v>
      </c>
      <c r="I24" s="638">
        <v>20823.436799999999</v>
      </c>
      <c r="O24" s="28"/>
    </row>
    <row r="25" spans="1:15" ht="36" customHeight="1">
      <c r="A25" s="376"/>
      <c r="B25" s="521"/>
      <c r="C25" s="267" t="s">
        <v>1800</v>
      </c>
      <c r="D25" s="524"/>
      <c r="E25" s="308">
        <v>160</v>
      </c>
      <c r="F25" s="87">
        <f>'СВОД Матрасы'!J229</f>
        <v>70922</v>
      </c>
      <c r="G25" s="83">
        <f>'СВОД Матрасы'!K229</f>
        <v>0.44</v>
      </c>
      <c r="H25" s="16">
        <f>'СВОД Матрасы'!L229</f>
        <v>39716.320000000007</v>
      </c>
      <c r="I25" s="639">
        <v>23516.351999999999</v>
      </c>
      <c r="O25" s="28"/>
    </row>
    <row r="26" spans="1:15" ht="36" customHeight="1">
      <c r="A26" s="376"/>
      <c r="B26" s="521"/>
      <c r="C26" s="267" t="s">
        <v>1801</v>
      </c>
      <c r="D26" s="524"/>
      <c r="E26" s="307">
        <v>180</v>
      </c>
      <c r="F26" s="48">
        <f>'СВОД Матрасы'!J230</f>
        <v>78514</v>
      </c>
      <c r="G26" s="83">
        <f>'СВОД Матрасы'!K230</f>
        <v>0.44</v>
      </c>
      <c r="H26" s="15">
        <f>'СВОД Матрасы'!L230</f>
        <v>43967.840000000004</v>
      </c>
      <c r="I26" s="638">
        <v>26034.393599999999</v>
      </c>
      <c r="O26" s="28"/>
    </row>
    <row r="27" spans="1:15" ht="36" customHeight="1" thickBot="1">
      <c r="A27" s="376"/>
      <c r="B27" s="522"/>
      <c r="C27" s="267" t="s">
        <v>1802</v>
      </c>
      <c r="D27" s="532"/>
      <c r="E27" s="309">
        <v>200</v>
      </c>
      <c r="F27" s="89">
        <f>'СВОД Матрасы'!J231</f>
        <v>86468</v>
      </c>
      <c r="G27" s="83">
        <f>'СВОД Матрасы'!K231</f>
        <v>0.44</v>
      </c>
      <c r="H27" s="17">
        <f>'СВОД Матрасы'!L231</f>
        <v>48422.080000000002</v>
      </c>
      <c r="I27" s="642">
        <v>28668.902400000003</v>
      </c>
      <c r="O27" s="28"/>
    </row>
    <row r="28" spans="1:15" ht="35.25" customHeight="1" thickBot="1">
      <c r="A28" s="62" t="s">
        <v>138</v>
      </c>
      <c r="B28" s="116" t="s">
        <v>29</v>
      </c>
      <c r="C28" s="334" t="s">
        <v>1643</v>
      </c>
      <c r="D28" s="509" t="s">
        <v>30</v>
      </c>
      <c r="E28" s="510"/>
      <c r="F28" s="258" t="s">
        <v>32</v>
      </c>
      <c r="G28" s="118" t="s">
        <v>33</v>
      </c>
      <c r="H28" s="119" t="s">
        <v>34</v>
      </c>
      <c r="I28" s="120" t="s">
        <v>31</v>
      </c>
    </row>
    <row r="29" spans="1:15" ht="32.65" customHeight="1">
      <c r="A29" s="375"/>
      <c r="B29" s="525" t="s">
        <v>1803</v>
      </c>
      <c r="C29" s="408" t="s">
        <v>1804</v>
      </c>
      <c r="D29" s="526" t="s">
        <v>177</v>
      </c>
      <c r="E29" s="313">
        <v>80</v>
      </c>
      <c r="F29" s="341">
        <f>'СВОД Матрасы'!J232</f>
        <v>40604</v>
      </c>
      <c r="G29" s="278">
        <f>'СВОД Матрасы'!K232</f>
        <v>0.44</v>
      </c>
      <c r="H29" s="36">
        <f>'СВОД Матрасы'!L232</f>
        <v>22738.240000000002</v>
      </c>
      <c r="I29" s="641">
        <v>13462.848000000002</v>
      </c>
      <c r="O29" s="28"/>
    </row>
    <row r="30" spans="1:15" ht="32.65" customHeight="1">
      <c r="A30" s="376"/>
      <c r="B30" s="521"/>
      <c r="C30" s="267" t="s">
        <v>1805</v>
      </c>
      <c r="D30" s="524"/>
      <c r="E30" s="159">
        <v>90</v>
      </c>
      <c r="F30" s="48">
        <f>'СВОД Матрасы'!J233</f>
        <v>45124</v>
      </c>
      <c r="G30" s="83">
        <f>'СВОД Матрасы'!K233</f>
        <v>0.44</v>
      </c>
      <c r="H30" s="15">
        <f>'СВОД Матрасы'!L233</f>
        <v>25269.440000000002</v>
      </c>
      <c r="I30" s="638">
        <v>14959.9872</v>
      </c>
      <c r="O30" s="28"/>
    </row>
    <row r="31" spans="1:15" ht="32.65" customHeight="1">
      <c r="A31" s="376"/>
      <c r="B31" s="521"/>
      <c r="C31" s="267" t="s">
        <v>1806</v>
      </c>
      <c r="D31" s="524"/>
      <c r="E31" s="159">
        <v>120</v>
      </c>
      <c r="F31" s="48">
        <f>'СВОД Матрасы'!J234</f>
        <v>58543</v>
      </c>
      <c r="G31" s="83">
        <f>'СВОД Матрасы'!K234</f>
        <v>0.44</v>
      </c>
      <c r="H31" s="15">
        <f>'СВОД Матрасы'!L234</f>
        <v>32784.080000000002</v>
      </c>
      <c r="I31" s="638">
        <v>19411.315200000001</v>
      </c>
      <c r="O31" s="28"/>
    </row>
    <row r="32" spans="1:15" ht="32.65" customHeight="1">
      <c r="A32" s="376"/>
      <c r="B32" s="521"/>
      <c r="C32" s="267" t="s">
        <v>1807</v>
      </c>
      <c r="D32" s="524"/>
      <c r="E32" s="307">
        <v>140</v>
      </c>
      <c r="F32" s="48">
        <f>'СВОД Матрасы'!J235</f>
        <v>66260</v>
      </c>
      <c r="G32" s="83">
        <f>'СВОД Матрасы'!K235</f>
        <v>0.44</v>
      </c>
      <c r="H32" s="15">
        <f>'СВОД Матрасы'!L235</f>
        <v>37105.600000000006</v>
      </c>
      <c r="I32" s="638">
        <v>21972.556800000002</v>
      </c>
      <c r="O32" s="28"/>
    </row>
    <row r="33" spans="1:15" ht="32.65" customHeight="1">
      <c r="A33" s="376"/>
      <c r="B33" s="521"/>
      <c r="C33" s="267" t="s">
        <v>1808</v>
      </c>
      <c r="D33" s="524"/>
      <c r="E33" s="308">
        <v>160</v>
      </c>
      <c r="F33" s="87">
        <f>'СВОД Матрасы'!J236</f>
        <v>75584</v>
      </c>
      <c r="G33" s="83">
        <f>'СВОД Матрасы'!K236</f>
        <v>0.44</v>
      </c>
      <c r="H33" s="16">
        <f>'СВОД Матрасы'!L236</f>
        <v>42327.040000000001</v>
      </c>
      <c r="I33" s="639">
        <v>25103.692800000004</v>
      </c>
      <c r="O33" s="28"/>
    </row>
    <row r="34" spans="1:15" ht="32.65" customHeight="1">
      <c r="A34" s="376"/>
      <c r="B34" s="521"/>
      <c r="C34" s="267" t="s">
        <v>1809</v>
      </c>
      <c r="D34" s="524"/>
      <c r="E34" s="307">
        <v>180</v>
      </c>
      <c r="F34" s="48">
        <f>'СВОД Матрасы'!J237</f>
        <v>82908</v>
      </c>
      <c r="G34" s="83">
        <f>'СВОД Матрасы'!K237</f>
        <v>0.44</v>
      </c>
      <c r="H34" s="15">
        <f>'СВОД Матрасы'!L237</f>
        <v>46428.480000000003</v>
      </c>
      <c r="I34" s="638">
        <v>27489.369600000005</v>
      </c>
      <c r="O34" s="28"/>
    </row>
    <row r="35" spans="1:15" ht="32.65" customHeight="1" thickBot="1">
      <c r="A35" s="377"/>
      <c r="B35" s="522"/>
      <c r="C35" s="409" t="s">
        <v>1810</v>
      </c>
      <c r="D35" s="527"/>
      <c r="E35" s="310">
        <v>200</v>
      </c>
      <c r="F35" s="88">
        <f>'СВОД Матрасы'!J238</f>
        <v>92027</v>
      </c>
      <c r="G35" s="102">
        <f>'СВОД Матрасы'!K238</f>
        <v>0.44</v>
      </c>
      <c r="H35" s="18">
        <f>'СВОД Матрасы'!L238</f>
        <v>51535.12</v>
      </c>
      <c r="I35" s="640">
        <v>30514.752</v>
      </c>
      <c r="O35" s="28"/>
    </row>
    <row r="36" spans="1:15" s="414" customFormat="1" ht="22.15" customHeight="1">
      <c r="A36" s="401" t="s">
        <v>1668</v>
      </c>
      <c r="B36" s="382"/>
      <c r="C36" s="402"/>
      <c r="D36" s="254"/>
      <c r="E36" s="402"/>
      <c r="F36" s="254"/>
      <c r="G36" s="402"/>
      <c r="H36" s="254"/>
      <c r="I36" s="254"/>
      <c r="O36" s="415"/>
    </row>
    <row r="37" spans="1:15" s="414" customFormat="1" ht="22.15" customHeight="1">
      <c r="A37" s="401" t="s">
        <v>1669</v>
      </c>
      <c r="B37" s="401"/>
      <c r="C37" s="63"/>
      <c r="D37" s="254"/>
      <c r="E37" s="63"/>
      <c r="F37" s="254"/>
      <c r="G37" s="63"/>
      <c r="H37" s="254"/>
      <c r="I37" s="254"/>
      <c r="O37" s="415"/>
    </row>
    <row r="38" spans="1:15" s="414" customFormat="1" ht="22.15" customHeight="1">
      <c r="A38" s="401" t="s">
        <v>1670</v>
      </c>
      <c r="B38" s="403" t="s">
        <v>1671</v>
      </c>
      <c r="C38" s="63"/>
      <c r="D38" s="254"/>
      <c r="E38" s="63"/>
      <c r="F38" s="254"/>
      <c r="G38" s="63"/>
      <c r="H38" s="254"/>
      <c r="I38" s="254"/>
      <c r="O38" s="415"/>
    </row>
    <row r="39" spans="1:15" s="486" customFormat="1">
      <c r="A39" s="401" t="s">
        <v>1914</v>
      </c>
      <c r="B39" s="403"/>
      <c r="C39" s="63"/>
      <c r="D39" s="19"/>
      <c r="E39" s="9"/>
      <c r="F39" s="20"/>
      <c r="G39" s="13"/>
      <c r="H39" s="9"/>
      <c r="I39" s="9"/>
      <c r="J39" s="12"/>
    </row>
    <row r="40" spans="1:15" s="486" customFormat="1">
      <c r="A40" s="401" t="s">
        <v>1915</v>
      </c>
      <c r="B40" s="403"/>
      <c r="C40" s="63"/>
      <c r="D40" s="19"/>
      <c r="E40" s="9"/>
      <c r="F40" s="20"/>
      <c r="G40" s="13"/>
      <c r="H40" s="9"/>
      <c r="I40" s="9"/>
      <c r="J40" s="12"/>
    </row>
    <row r="41" spans="1:15">
      <c r="A41" s="76" t="str">
        <f>Контакты!$B$10</f>
        <v>почта для приёма заказов</v>
      </c>
      <c r="B41" s="29" t="str">
        <f>Контакты!$C$10</f>
        <v>хххх@ххх.ru</v>
      </c>
      <c r="C41" s="29"/>
      <c r="D41" s="9"/>
      <c r="E41" s="29"/>
      <c r="F41" s="9"/>
      <c r="G41" s="29"/>
      <c r="H41" s="9"/>
      <c r="I41" s="9"/>
    </row>
    <row r="42" spans="1:15">
      <c r="A42" s="76" t="str">
        <f>Контакты!$B$12</f>
        <v>номер телефона службы сервиса</v>
      </c>
      <c r="B42" s="29">
        <f>Контакты!$C$12</f>
        <v>8800</v>
      </c>
      <c r="C42" s="29"/>
      <c r="D42" s="9"/>
      <c r="E42" s="29"/>
      <c r="F42" s="9"/>
      <c r="G42" s="29"/>
      <c r="H42" s="9"/>
      <c r="I42" s="9"/>
    </row>
    <row r="43" spans="1:15">
      <c r="A43" s="9"/>
      <c r="B43" s="9"/>
      <c r="C43" s="9"/>
      <c r="D43" s="9"/>
      <c r="E43" s="9"/>
      <c r="F43" s="9"/>
      <c r="G43" s="9"/>
      <c r="H43" s="9"/>
      <c r="I43" s="9"/>
    </row>
    <row r="44" spans="1:15">
      <c r="G44" s="37"/>
    </row>
  </sheetData>
  <mergeCells count="14">
    <mergeCell ref="J1:L1"/>
    <mergeCell ref="A2:I2"/>
    <mergeCell ref="D4:E4"/>
    <mergeCell ref="B5:B11"/>
    <mergeCell ref="D5:D11"/>
    <mergeCell ref="D12:E12"/>
    <mergeCell ref="B13:B19"/>
    <mergeCell ref="D13:D19"/>
    <mergeCell ref="D28:E28"/>
    <mergeCell ref="B29:B35"/>
    <mergeCell ref="D29:D35"/>
    <mergeCell ref="D20:E20"/>
    <mergeCell ref="B21:B27"/>
    <mergeCell ref="D21:D27"/>
  </mergeCells>
  <hyperlinks>
    <hyperlink ref="B3" r:id="rId1"/>
    <hyperlink ref="B38" r:id="rId2"/>
  </hyperlinks>
  <pageMargins left="0.70866141732283472" right="0.70866141732283472" top="0.74803149606299213" bottom="0.74803149606299213" header="0.31496062992125984" footer="0.31496062992125984"/>
  <pageSetup paperSize="9" scale="49" fitToHeight="2" orientation="landscape" r:id="rId3"/>
  <rowBreaks count="1" manualBreakCount="1">
    <brk id="43" max="9" man="1"/>
  </rowBreaks>
  <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73">
    <tabColor rgb="FF0070C0"/>
  </sheetPr>
  <dimension ref="A1:I42"/>
  <sheetViews>
    <sheetView view="pageBreakPreview" topLeftCell="A19" zoomScale="70" zoomScaleSheetLayoutView="70" workbookViewId="0">
      <selection activeCell="K12" sqref="K12"/>
    </sheetView>
  </sheetViews>
  <sheetFormatPr defaultColWidth="9.28515625" defaultRowHeight="15.75"/>
  <cols>
    <col min="1" max="1" width="40.5703125" style="6" customWidth="1"/>
    <col min="2" max="2" width="46.5703125" style="6" customWidth="1"/>
    <col min="3" max="3" width="44.28515625" style="6" customWidth="1"/>
    <col min="4" max="4" width="5.5703125" style="6" customWidth="1"/>
    <col min="5" max="5" width="10" style="6" customWidth="1"/>
    <col min="6" max="6" width="16.5703125" style="112" customWidth="1"/>
    <col min="7" max="7" width="10" style="38" customWidth="1"/>
    <col min="8" max="9" width="18.28515625" style="20" customWidth="1"/>
  </cols>
  <sheetData>
    <row r="1" spans="1:9" ht="16.5" thickBot="1">
      <c r="A1" s="115" t="str">
        <f>'Moms Love'!A1</f>
        <v>с 23.06 по 08.07.2025 г. включительно</v>
      </c>
      <c r="B1" s="9"/>
      <c r="C1" s="9"/>
      <c r="D1" s="9"/>
      <c r="E1" s="9"/>
      <c r="G1" s="24"/>
      <c r="H1" s="19"/>
      <c r="I1" s="19"/>
    </row>
    <row r="2" spans="1:9" ht="29.25" customHeight="1" thickBot="1">
      <c r="A2" s="533" t="s">
        <v>65</v>
      </c>
      <c r="B2" s="534"/>
      <c r="C2" s="534"/>
      <c r="D2" s="534"/>
      <c r="E2" s="534"/>
      <c r="F2" s="534"/>
      <c r="G2" s="534"/>
      <c r="H2" s="534"/>
      <c r="I2" s="534"/>
    </row>
    <row r="3" spans="1:9" ht="29.25" customHeight="1" thickBot="1">
      <c r="A3" s="535" t="s">
        <v>79</v>
      </c>
      <c r="B3" s="536"/>
      <c r="C3" s="536"/>
      <c r="D3" s="536"/>
      <c r="E3" s="536"/>
      <c r="F3" s="536"/>
      <c r="G3" s="536"/>
      <c r="H3" s="536"/>
      <c r="I3" s="536"/>
    </row>
    <row r="4" spans="1:9" ht="29.25" customHeight="1" thickBot="1">
      <c r="A4" s="388" t="s">
        <v>1603</v>
      </c>
      <c r="B4" s="540" t="s">
        <v>1853</v>
      </c>
      <c r="C4" s="541"/>
      <c r="D4" s="541"/>
      <c r="E4" s="541"/>
      <c r="F4" s="541"/>
      <c r="G4" s="541"/>
      <c r="H4" s="541"/>
      <c r="I4" s="541"/>
    </row>
    <row r="5" spans="1:9" ht="35.25" customHeight="1" thickBot="1">
      <c r="A5" s="62" t="s">
        <v>172</v>
      </c>
      <c r="B5" s="116" t="s">
        <v>29</v>
      </c>
      <c r="C5" s="334" t="s">
        <v>1643</v>
      </c>
      <c r="D5" s="509" t="s">
        <v>30</v>
      </c>
      <c r="E5" s="510"/>
      <c r="F5" s="117" t="s">
        <v>32</v>
      </c>
      <c r="G5" s="118" t="s">
        <v>33</v>
      </c>
      <c r="H5" s="119" t="s">
        <v>34</v>
      </c>
      <c r="I5" s="120" t="s">
        <v>31</v>
      </c>
    </row>
    <row r="6" spans="1:9" ht="17.649999999999999" customHeight="1">
      <c r="A6" s="31"/>
      <c r="B6" s="525" t="s">
        <v>1848</v>
      </c>
      <c r="C6" s="266" t="s">
        <v>1524</v>
      </c>
      <c r="D6" s="537" t="s">
        <v>41</v>
      </c>
      <c r="E6" s="130">
        <v>80</v>
      </c>
      <c r="F6" s="56">
        <f>'СВОД Аксессуары'!J160</f>
        <v>7387</v>
      </c>
      <c r="G6" s="278">
        <f>'СВОД Аксессуары'!K160</f>
        <v>0.2</v>
      </c>
      <c r="H6" s="36">
        <f>'СВОД Аксессуары'!L160</f>
        <v>5909.6</v>
      </c>
      <c r="I6" s="641">
        <v>4062.4650000000006</v>
      </c>
    </row>
    <row r="7" spans="1:9" ht="17.649999999999999" customHeight="1">
      <c r="A7" s="376"/>
      <c r="B7" s="521"/>
      <c r="C7" s="266" t="s">
        <v>1526</v>
      </c>
      <c r="D7" s="538"/>
      <c r="E7" s="95">
        <v>90</v>
      </c>
      <c r="F7" s="51">
        <f>'СВОД Аксессуары'!J161</f>
        <v>8173</v>
      </c>
      <c r="G7" s="83">
        <f>'СВОД Аксессуары'!K161</f>
        <v>0.2</v>
      </c>
      <c r="H7" s="15">
        <f>'СВОД Аксессуары'!L161</f>
        <v>6538.4000000000005</v>
      </c>
      <c r="I7" s="638">
        <v>4494.6000000000004</v>
      </c>
    </row>
    <row r="8" spans="1:9" ht="17.649999999999999" customHeight="1">
      <c r="A8" s="376"/>
      <c r="B8" s="521"/>
      <c r="C8" s="266" t="s">
        <v>1528</v>
      </c>
      <c r="D8" s="538"/>
      <c r="E8" s="95">
        <v>120</v>
      </c>
      <c r="F8" s="51">
        <f>'СВОД Аксессуары'!J162</f>
        <v>10543</v>
      </c>
      <c r="G8" s="83">
        <f>'СВОД Аксессуары'!K162</f>
        <v>0.2</v>
      </c>
      <c r="H8" s="15">
        <f>'СВОД Аксессуары'!L162</f>
        <v>8434.4</v>
      </c>
      <c r="I8" s="638">
        <v>5798.4300000000012</v>
      </c>
    </row>
    <row r="9" spans="1:9" ht="17.649999999999999" customHeight="1">
      <c r="A9" s="376"/>
      <c r="B9" s="521"/>
      <c r="C9" s="266" t="s">
        <v>1530</v>
      </c>
      <c r="D9" s="538"/>
      <c r="E9" s="96">
        <v>140</v>
      </c>
      <c r="F9" s="51">
        <f>'СВОД Аксессуары'!J163</f>
        <v>12100</v>
      </c>
      <c r="G9" s="83">
        <f>'СВОД Аксессуары'!K163</f>
        <v>0.2</v>
      </c>
      <c r="H9" s="15">
        <f>'СВОД Аксессуары'!L163</f>
        <v>9680</v>
      </c>
      <c r="I9" s="638">
        <v>6654.7800000000007</v>
      </c>
    </row>
    <row r="10" spans="1:9" ht="17.649999999999999" customHeight="1">
      <c r="A10" s="376"/>
      <c r="B10" s="521"/>
      <c r="C10" s="266" t="s">
        <v>1532</v>
      </c>
      <c r="D10" s="538"/>
      <c r="E10" s="111">
        <v>160</v>
      </c>
      <c r="F10" s="113">
        <f>'СВОД Аксессуары'!J164</f>
        <v>13768</v>
      </c>
      <c r="G10" s="84">
        <f>'СВОД Аксессуары'!K164</f>
        <v>0.2</v>
      </c>
      <c r="H10" s="16">
        <f>'СВОД Аксессуары'!L164</f>
        <v>11014.400000000001</v>
      </c>
      <c r="I10" s="639">
        <v>7572.0150000000003</v>
      </c>
    </row>
    <row r="11" spans="1:9" ht="17.649999999999999" customHeight="1">
      <c r="A11" s="376"/>
      <c r="B11" s="521"/>
      <c r="C11" s="266" t="s">
        <v>1534</v>
      </c>
      <c r="D11" s="538"/>
      <c r="E11" s="96">
        <v>180</v>
      </c>
      <c r="F11" s="51">
        <f>'СВОД Аксессуары'!J165</f>
        <v>15257</v>
      </c>
      <c r="G11" s="83">
        <f>'СВОД Аксессуары'!K165</f>
        <v>0.2</v>
      </c>
      <c r="H11" s="15">
        <f>'СВОД Аксессуары'!L165</f>
        <v>12205.6</v>
      </c>
      <c r="I11" s="638">
        <v>8390.7450000000008</v>
      </c>
    </row>
    <row r="12" spans="1:9" ht="17.649999999999999" customHeight="1" thickBot="1">
      <c r="A12" s="377"/>
      <c r="B12" s="522"/>
      <c r="C12" s="266" t="s">
        <v>1536</v>
      </c>
      <c r="D12" s="539"/>
      <c r="E12" s="98">
        <v>200</v>
      </c>
      <c r="F12" s="53">
        <f>'СВОД Аксессуары'!J166</f>
        <v>16276</v>
      </c>
      <c r="G12" s="102">
        <f>'СВОД Аксессуары'!K166</f>
        <v>0.2</v>
      </c>
      <c r="H12" s="18">
        <f>'СВОД Аксессуары'!L166</f>
        <v>13020.800000000001</v>
      </c>
      <c r="I12" s="640">
        <v>8951.5800000000017</v>
      </c>
    </row>
    <row r="13" spans="1:9" ht="35.25" customHeight="1" thickBot="1">
      <c r="A13" s="62" t="s">
        <v>173</v>
      </c>
      <c r="B13" s="116" t="s">
        <v>29</v>
      </c>
      <c r="C13" s="334" t="s">
        <v>1643</v>
      </c>
      <c r="D13" s="509" t="s">
        <v>30</v>
      </c>
      <c r="E13" s="510"/>
      <c r="F13" s="117" t="s">
        <v>32</v>
      </c>
      <c r="G13" s="118" t="s">
        <v>33</v>
      </c>
      <c r="H13" s="119" t="s">
        <v>34</v>
      </c>
      <c r="I13" s="120" t="s">
        <v>31</v>
      </c>
    </row>
    <row r="14" spans="1:9" ht="19.5" customHeight="1">
      <c r="A14" s="31"/>
      <c r="B14" s="525" t="s">
        <v>1847</v>
      </c>
      <c r="C14" s="266" t="s">
        <v>1845</v>
      </c>
      <c r="D14" s="537" t="s">
        <v>41</v>
      </c>
      <c r="E14" s="130">
        <v>80</v>
      </c>
      <c r="F14" s="56">
        <f>'СВОД Аксессуары'!J181</f>
        <v>8131</v>
      </c>
      <c r="G14" s="278">
        <f>'СВОД Аксессуары'!K181</f>
        <v>0.2</v>
      </c>
      <c r="H14" s="36">
        <f>'СВОД Аксессуары'!L181</f>
        <v>6504.8</v>
      </c>
      <c r="I14" s="641">
        <v>4351.5450000000001</v>
      </c>
    </row>
    <row r="15" spans="1:9" ht="19.5" customHeight="1">
      <c r="A15" s="376"/>
      <c r="B15" s="521"/>
      <c r="C15" s="266" t="s">
        <v>1568</v>
      </c>
      <c r="D15" s="538"/>
      <c r="E15" s="95">
        <v>90</v>
      </c>
      <c r="F15" s="51">
        <f>'СВОД Аксессуары'!J182</f>
        <v>9013</v>
      </c>
      <c r="G15" s="83">
        <f>'СВОД Аксессуары'!K182</f>
        <v>0.2</v>
      </c>
      <c r="H15" s="15">
        <f>'СВОД Аксессуары'!L182</f>
        <v>7210.4000000000005</v>
      </c>
      <c r="I15" s="638">
        <v>4823.2800000000007</v>
      </c>
    </row>
    <row r="16" spans="1:9" ht="19.5" customHeight="1">
      <c r="A16" s="376"/>
      <c r="B16" s="521"/>
      <c r="C16" s="266" t="s">
        <v>1570</v>
      </c>
      <c r="D16" s="538"/>
      <c r="E16" s="95">
        <v>120</v>
      </c>
      <c r="F16" s="51">
        <f>'СВОД Аксессуары'!J183</f>
        <v>11659</v>
      </c>
      <c r="G16" s="83">
        <f>'СВОД Аксессуары'!K183</f>
        <v>0.2</v>
      </c>
      <c r="H16" s="15">
        <f>'СВОД Аксессуары'!L183</f>
        <v>9327.2000000000007</v>
      </c>
      <c r="I16" s="638">
        <v>6238.9800000000014</v>
      </c>
    </row>
    <row r="17" spans="1:9" ht="19.5" customHeight="1">
      <c r="A17" s="376"/>
      <c r="B17" s="521"/>
      <c r="C17" s="266" t="s">
        <v>1572</v>
      </c>
      <c r="D17" s="538"/>
      <c r="E17" s="96">
        <v>140</v>
      </c>
      <c r="F17" s="51">
        <f>'СВОД Аксессуары'!J184</f>
        <v>13410</v>
      </c>
      <c r="G17" s="83">
        <f>'СВОД Аксессуары'!K184</f>
        <v>0.2</v>
      </c>
      <c r="H17" s="15">
        <f>'СВОД Аксессуары'!L184</f>
        <v>10728</v>
      </c>
      <c r="I17" s="638">
        <v>7175.5200000000023</v>
      </c>
    </row>
    <row r="18" spans="1:9" ht="19.5" customHeight="1">
      <c r="A18" s="376"/>
      <c r="B18" s="521"/>
      <c r="C18" s="266" t="s">
        <v>1574</v>
      </c>
      <c r="D18" s="538"/>
      <c r="E18" s="111">
        <v>160</v>
      </c>
      <c r="F18" s="113">
        <f>'СВОД Аксессуары'!J185</f>
        <v>15146</v>
      </c>
      <c r="G18" s="84">
        <f>'СВОД Аксессуары'!K185</f>
        <v>0.2</v>
      </c>
      <c r="H18" s="16">
        <f>'СВОД Аксессуары'!L185</f>
        <v>12116.800000000001</v>
      </c>
      <c r="I18" s="639">
        <v>8105.130000000001</v>
      </c>
    </row>
    <row r="19" spans="1:9" ht="19.5" customHeight="1">
      <c r="A19" s="376"/>
      <c r="B19" s="521"/>
      <c r="C19" s="266" t="s">
        <v>1576</v>
      </c>
      <c r="D19" s="538"/>
      <c r="E19" s="96">
        <v>180</v>
      </c>
      <c r="F19" s="51">
        <f>'СВОД Аксессуары'!J186</f>
        <v>16924</v>
      </c>
      <c r="G19" s="83">
        <f>'СВОД Аксессуары'!K186</f>
        <v>0.2</v>
      </c>
      <c r="H19" s="15">
        <f>'СВОД Аксессуары'!L186</f>
        <v>13539.2</v>
      </c>
      <c r="I19" s="638">
        <v>9056.5200000000023</v>
      </c>
    </row>
    <row r="20" spans="1:9" ht="19.5" customHeight="1" thickBot="1">
      <c r="A20" s="377"/>
      <c r="B20" s="522"/>
      <c r="C20" s="266" t="s">
        <v>1578</v>
      </c>
      <c r="D20" s="539"/>
      <c r="E20" s="98">
        <v>200</v>
      </c>
      <c r="F20" s="53">
        <f>'СВОД Аксессуары'!J187</f>
        <v>18150</v>
      </c>
      <c r="G20" s="102">
        <f>'СВОД Аксессуары'!K187</f>
        <v>0.2</v>
      </c>
      <c r="H20" s="18">
        <f>'СВОД Аксессуары'!L187</f>
        <v>14520</v>
      </c>
      <c r="I20" s="640">
        <v>9712.3950000000023</v>
      </c>
    </row>
    <row r="21" spans="1:9" ht="35.25" customHeight="1" thickBot="1">
      <c r="A21" s="62" t="s">
        <v>174</v>
      </c>
      <c r="B21" s="116" t="s">
        <v>29</v>
      </c>
      <c r="C21" s="334" t="s">
        <v>1643</v>
      </c>
      <c r="D21" s="509" t="s">
        <v>30</v>
      </c>
      <c r="E21" s="510"/>
      <c r="F21" s="117" t="s">
        <v>32</v>
      </c>
      <c r="G21" s="118" t="s">
        <v>33</v>
      </c>
      <c r="H21" s="119" t="s">
        <v>34</v>
      </c>
      <c r="I21" s="120" t="s">
        <v>31</v>
      </c>
    </row>
    <row r="22" spans="1:9" ht="18" customHeight="1">
      <c r="A22" s="31"/>
      <c r="B22" s="525" t="s">
        <v>1846</v>
      </c>
      <c r="C22" s="266" t="s">
        <v>1552</v>
      </c>
      <c r="D22" s="537" t="s">
        <v>41</v>
      </c>
      <c r="E22" s="130">
        <v>80</v>
      </c>
      <c r="F22" s="56">
        <f>'СВОД Аксессуары'!J174</f>
        <v>8779</v>
      </c>
      <c r="G22" s="278">
        <f>'СВОД Аксессуары'!K174</f>
        <v>0.2</v>
      </c>
      <c r="H22" s="36">
        <f>'СВОД Аксессуары'!L174</f>
        <v>7023.2000000000007</v>
      </c>
      <c r="I22" s="641">
        <v>5112.3600000000006</v>
      </c>
    </row>
    <row r="23" spans="1:9" ht="18" customHeight="1">
      <c r="A23" s="376"/>
      <c r="B23" s="521"/>
      <c r="C23" s="266" t="s">
        <v>1554</v>
      </c>
      <c r="D23" s="538"/>
      <c r="E23" s="95">
        <v>90</v>
      </c>
      <c r="F23" s="51">
        <f>'СВОД Аксессуары'!J175</f>
        <v>9744</v>
      </c>
      <c r="G23" s="83">
        <f>'СВОД Аксессуары'!K175</f>
        <v>0.2</v>
      </c>
      <c r="H23" s="15">
        <f>'СВОД Аксессуары'!L175</f>
        <v>7795.2000000000007</v>
      </c>
      <c r="I23" s="638">
        <v>5674.1850000000013</v>
      </c>
    </row>
    <row r="24" spans="1:9" ht="18" customHeight="1">
      <c r="A24" s="376"/>
      <c r="B24" s="521"/>
      <c r="C24" s="266" t="s">
        <v>1556</v>
      </c>
      <c r="D24" s="538"/>
      <c r="E24" s="95">
        <v>120</v>
      </c>
      <c r="F24" s="51">
        <f>'СВОД Аксессуары'!J176</f>
        <v>13437</v>
      </c>
      <c r="G24" s="83">
        <f>'СВОД Аксессуары'!K176</f>
        <v>0.2</v>
      </c>
      <c r="H24" s="15">
        <f>'СВОД Аксессуары'!L176</f>
        <v>10749.6</v>
      </c>
      <c r="I24" s="638">
        <v>7824.9600000000019</v>
      </c>
    </row>
    <row r="25" spans="1:9" ht="18" customHeight="1">
      <c r="A25" s="376"/>
      <c r="B25" s="521"/>
      <c r="C25" s="266" t="s">
        <v>1558</v>
      </c>
      <c r="D25" s="538"/>
      <c r="E25" s="96">
        <v>140</v>
      </c>
      <c r="F25" s="51">
        <f>'СВОД Аксессуары'!J177</f>
        <v>15394</v>
      </c>
      <c r="G25" s="83">
        <f>'СВОД Аксессуары'!K177</f>
        <v>0.2</v>
      </c>
      <c r="H25" s="15">
        <f>'СВОД Аксессуары'!L177</f>
        <v>12315.2</v>
      </c>
      <c r="I25" s="638">
        <v>8963.9550000000017</v>
      </c>
    </row>
    <row r="26" spans="1:9" ht="18" customHeight="1">
      <c r="A26" s="376"/>
      <c r="B26" s="521"/>
      <c r="C26" s="266" t="s">
        <v>1560</v>
      </c>
      <c r="D26" s="538"/>
      <c r="E26" s="111">
        <v>160</v>
      </c>
      <c r="F26" s="113">
        <f>'СВОД Аксессуары'!J178</f>
        <v>17075</v>
      </c>
      <c r="G26" s="84">
        <f>'СВОД Аксессуары'!K178</f>
        <v>0.2</v>
      </c>
      <c r="H26" s="16">
        <f>'СВОД Аксессуары'!L178</f>
        <v>13660</v>
      </c>
      <c r="I26" s="639">
        <v>9944.0550000000021</v>
      </c>
    </row>
    <row r="27" spans="1:9" ht="18" customHeight="1">
      <c r="A27" s="376"/>
      <c r="B27" s="521"/>
      <c r="C27" s="266" t="s">
        <v>1562</v>
      </c>
      <c r="D27" s="538"/>
      <c r="E27" s="96">
        <v>180</v>
      </c>
      <c r="F27" s="51">
        <f>'СВОД Аксессуары'!J179</f>
        <v>18674</v>
      </c>
      <c r="G27" s="83">
        <f>'СВОД Аксессуары'!K179</f>
        <v>0.2</v>
      </c>
      <c r="H27" s="15">
        <f>'СВОД Аксессуары'!L179</f>
        <v>14939.2</v>
      </c>
      <c r="I27" s="638">
        <v>10874.160000000002</v>
      </c>
    </row>
    <row r="28" spans="1:9" ht="18" customHeight="1" thickBot="1">
      <c r="A28" s="377"/>
      <c r="B28" s="522"/>
      <c r="C28" s="266" t="s">
        <v>1564</v>
      </c>
      <c r="D28" s="539"/>
      <c r="E28" s="98">
        <v>200</v>
      </c>
      <c r="F28" s="53">
        <f>'СВОД Аксессуары'!J180</f>
        <v>20052</v>
      </c>
      <c r="G28" s="102">
        <f>'СВОД Аксессуары'!K180</f>
        <v>0.2</v>
      </c>
      <c r="H28" s="18">
        <f>'СВОД Аксессуары'!L180</f>
        <v>16041.6</v>
      </c>
      <c r="I28" s="640">
        <v>11677.050000000003</v>
      </c>
    </row>
    <row r="29" spans="1:9" ht="35.25" customHeight="1" thickBot="1">
      <c r="A29" s="62" t="s">
        <v>175</v>
      </c>
      <c r="B29" s="116" t="s">
        <v>29</v>
      </c>
      <c r="C29" s="334" t="s">
        <v>1643</v>
      </c>
      <c r="D29" s="509" t="s">
        <v>30</v>
      </c>
      <c r="E29" s="510"/>
      <c r="F29" s="117" t="s">
        <v>32</v>
      </c>
      <c r="G29" s="118" t="s">
        <v>33</v>
      </c>
      <c r="H29" s="119" t="s">
        <v>34</v>
      </c>
      <c r="I29" s="120" t="s">
        <v>31</v>
      </c>
    </row>
    <row r="30" spans="1:9" ht="15.6" customHeight="1">
      <c r="A30" s="31"/>
      <c r="B30" s="525" t="s">
        <v>1849</v>
      </c>
      <c r="C30" s="399" t="s">
        <v>1538</v>
      </c>
      <c r="D30" s="537" t="s">
        <v>41</v>
      </c>
      <c r="E30" s="130">
        <v>80</v>
      </c>
      <c r="F30" s="56">
        <f>'СВОД Аксессуары'!J167</f>
        <v>10529</v>
      </c>
      <c r="G30" s="278">
        <f>'СВОД Аксессуары'!K167</f>
        <v>0.2</v>
      </c>
      <c r="H30" s="36">
        <f>'СВОД Аксессуары'!L167</f>
        <v>8423.2000000000007</v>
      </c>
      <c r="I30" s="641">
        <v>6516.1800000000012</v>
      </c>
    </row>
    <row r="31" spans="1:9" ht="15.6" customHeight="1">
      <c r="A31" s="376"/>
      <c r="B31" s="521"/>
      <c r="C31" s="266" t="s">
        <v>1540</v>
      </c>
      <c r="D31" s="538"/>
      <c r="E31" s="95">
        <v>90</v>
      </c>
      <c r="F31" s="51">
        <f>'СВОД Аксессуары'!J168</f>
        <v>11756</v>
      </c>
      <c r="G31" s="83">
        <f>'СВОД Аксессуары'!K168</f>
        <v>0.2</v>
      </c>
      <c r="H31" s="15">
        <f>'СВОД Аксессуары'!L168</f>
        <v>9404.8000000000011</v>
      </c>
      <c r="I31" s="638">
        <v>7278.9750000000004</v>
      </c>
    </row>
    <row r="32" spans="1:9" ht="15.6" customHeight="1">
      <c r="A32" s="376"/>
      <c r="B32" s="521"/>
      <c r="C32" s="266" t="s">
        <v>1542</v>
      </c>
      <c r="D32" s="538"/>
      <c r="E32" s="95">
        <v>120</v>
      </c>
      <c r="F32" s="51">
        <f>'СВОД Аксессуары'!J169</f>
        <v>15450</v>
      </c>
      <c r="G32" s="83">
        <f>'СВОД Аксессуары'!K169</f>
        <v>0.2</v>
      </c>
      <c r="H32" s="15">
        <f>'СВОД Аксессуары'!L169</f>
        <v>12360</v>
      </c>
      <c r="I32" s="638">
        <v>9563.8950000000023</v>
      </c>
    </row>
    <row r="33" spans="1:9" ht="15.6" customHeight="1">
      <c r="A33" s="376"/>
      <c r="B33" s="521"/>
      <c r="C33" s="266" t="s">
        <v>1544</v>
      </c>
      <c r="D33" s="538"/>
      <c r="E33" s="96">
        <v>140</v>
      </c>
      <c r="F33" s="51">
        <f>'СВОД Аксессуары'!J170</f>
        <v>17916</v>
      </c>
      <c r="G33" s="83">
        <f>'СВОД Аксессуары'!K170</f>
        <v>0.2</v>
      </c>
      <c r="H33" s="15">
        <f>'СВОД Аксессуары'!L170</f>
        <v>14332.800000000001</v>
      </c>
      <c r="I33" s="638">
        <v>11089.485000000002</v>
      </c>
    </row>
    <row r="34" spans="1:9" ht="15.6" customHeight="1">
      <c r="A34" s="376"/>
      <c r="B34" s="521"/>
      <c r="C34" s="266" t="s">
        <v>1546</v>
      </c>
      <c r="D34" s="538"/>
      <c r="E34" s="111">
        <v>160</v>
      </c>
      <c r="F34" s="113">
        <f>'СВОД Аксессуары'!J171</f>
        <v>20383</v>
      </c>
      <c r="G34" s="84">
        <f>'СВОД Аксессуары'!K171</f>
        <v>0.2</v>
      </c>
      <c r="H34" s="16">
        <f>'СВОД Аксессуары'!L171</f>
        <v>16306.400000000001</v>
      </c>
      <c r="I34" s="639">
        <v>12612.105000000003</v>
      </c>
    </row>
    <row r="35" spans="1:9" ht="15.6" customHeight="1">
      <c r="A35" s="376"/>
      <c r="B35" s="521"/>
      <c r="C35" s="266" t="s">
        <v>1548</v>
      </c>
      <c r="D35" s="538"/>
      <c r="E35" s="96">
        <v>180</v>
      </c>
      <c r="F35" s="51">
        <f>'СВОД Аксессуары'!J172</f>
        <v>22849</v>
      </c>
      <c r="G35" s="83">
        <f>'СВОД Аксессуары'!K172</f>
        <v>0.2</v>
      </c>
      <c r="H35" s="15">
        <f>'СВОД Аксессуары'!L172</f>
        <v>18279.2</v>
      </c>
      <c r="I35" s="638">
        <v>14137.2</v>
      </c>
    </row>
    <row r="36" spans="1:9" ht="15.6" customHeight="1" thickBot="1">
      <c r="A36" s="377"/>
      <c r="B36" s="522"/>
      <c r="C36" s="400" t="s">
        <v>1550</v>
      </c>
      <c r="D36" s="539"/>
      <c r="E36" s="98">
        <v>200</v>
      </c>
      <c r="F36" s="53">
        <f>'СВОД Аксессуары'!J173</f>
        <v>25041</v>
      </c>
      <c r="G36" s="102">
        <f>'СВОД Аксессуары'!K173</f>
        <v>0.2</v>
      </c>
      <c r="H36" s="18">
        <f>'СВОД Аксессуары'!L173</f>
        <v>20032.800000000003</v>
      </c>
      <c r="I36" s="640">
        <v>15501.420000000004</v>
      </c>
    </row>
    <row r="37" spans="1:9" ht="15.6" customHeight="1">
      <c r="A37" s="401" t="s">
        <v>1854</v>
      </c>
      <c r="B37" s="401"/>
      <c r="C37" s="444"/>
      <c r="D37" s="445"/>
      <c r="E37" s="446"/>
      <c r="F37" s="406"/>
      <c r="G37" s="447"/>
      <c r="H37" s="59"/>
      <c r="I37" s="59"/>
    </row>
    <row r="38" spans="1:9" ht="15.6" customHeight="1">
      <c r="A38" s="401" t="s">
        <v>1669</v>
      </c>
      <c r="B38" s="401"/>
      <c r="C38" s="444"/>
      <c r="D38" s="445"/>
      <c r="E38" s="446"/>
      <c r="F38" s="406"/>
      <c r="G38" s="447"/>
      <c r="H38" s="59"/>
      <c r="I38" s="59"/>
    </row>
    <row r="39" spans="1:9">
      <c r="A39" s="401" t="s">
        <v>1670</v>
      </c>
      <c r="B39" s="403" t="s">
        <v>1671</v>
      </c>
      <c r="C39" s="9"/>
      <c r="D39" s="9"/>
      <c r="E39" s="9"/>
      <c r="F39" s="114"/>
      <c r="G39" s="24"/>
      <c r="H39" s="19"/>
      <c r="I39" s="19"/>
    </row>
    <row r="40" spans="1:9">
      <c r="A40" s="76" t="str">
        <f>Контакты!$B$10</f>
        <v>почта для приёма заказов</v>
      </c>
      <c r="B40" s="29" t="str">
        <f>Контакты!$C$10</f>
        <v>хххх@ххх.ru</v>
      </c>
      <c r="C40" s="29"/>
      <c r="D40" s="9"/>
      <c r="E40" s="9"/>
      <c r="F40" s="114"/>
      <c r="G40" s="24"/>
      <c r="H40" s="19"/>
      <c r="I40" s="19"/>
    </row>
    <row r="41" spans="1:9">
      <c r="A41" s="76" t="str">
        <f>Контакты!$B$12</f>
        <v>номер телефона службы сервиса</v>
      </c>
      <c r="B41" s="29">
        <f>Контакты!$C$12</f>
        <v>8800</v>
      </c>
      <c r="C41" s="29"/>
      <c r="D41" s="9"/>
      <c r="E41" s="9"/>
      <c r="F41" s="114"/>
      <c r="G41" s="24"/>
      <c r="H41" s="19"/>
      <c r="I41" s="19"/>
    </row>
    <row r="42" spans="1:9">
      <c r="A42" s="9"/>
      <c r="B42" s="9"/>
      <c r="C42" s="9"/>
      <c r="D42" s="9"/>
      <c r="E42" s="9"/>
      <c r="F42" s="114"/>
      <c r="G42" s="24"/>
      <c r="H42" s="19"/>
      <c r="I42" s="19"/>
    </row>
  </sheetData>
  <mergeCells count="15">
    <mergeCell ref="D29:E29"/>
    <mergeCell ref="B30:B36"/>
    <mergeCell ref="D30:D36"/>
    <mergeCell ref="D13:E13"/>
    <mergeCell ref="B14:B20"/>
    <mergeCell ref="D14:D20"/>
    <mergeCell ref="D21:E21"/>
    <mergeCell ref="B22:B28"/>
    <mergeCell ref="D22:D28"/>
    <mergeCell ref="A2:I2"/>
    <mergeCell ref="A3:I3"/>
    <mergeCell ref="D5:E5"/>
    <mergeCell ref="B6:B12"/>
    <mergeCell ref="D6:D12"/>
    <mergeCell ref="B4:I4"/>
  </mergeCells>
  <hyperlinks>
    <hyperlink ref="B4" r:id="rId1"/>
    <hyperlink ref="B39" r:id="rId2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CCFFCC"/>
  </sheetPr>
  <dimension ref="A1:AD42"/>
  <sheetViews>
    <sheetView view="pageBreakPreview" zoomScale="70" zoomScaleSheetLayoutView="70" workbookViewId="0">
      <selection activeCell="K8" sqref="K8"/>
    </sheetView>
  </sheetViews>
  <sheetFormatPr defaultColWidth="8.7109375" defaultRowHeight="15.75"/>
  <cols>
    <col min="1" max="2" width="40.5703125" style="6" customWidth="1"/>
    <col min="3" max="3" width="54.28515625" style="6" customWidth="1"/>
    <col min="4" max="4" width="5.42578125" style="6" customWidth="1"/>
    <col min="5" max="5" width="5.28515625" style="20" customWidth="1"/>
    <col min="6" max="13" width="11.28515625" style="20" customWidth="1"/>
    <col min="14" max="14" width="9.42578125" style="57" hidden="1" customWidth="1"/>
    <col min="15" max="20" width="9.42578125" style="20" hidden="1" customWidth="1"/>
    <col min="21" max="22" width="9.42578125" style="6" hidden="1" customWidth="1"/>
    <col min="23" max="16384" width="8.7109375" style="6"/>
  </cols>
  <sheetData>
    <row r="1" spans="1:22">
      <c r="A1" s="115" t="str">
        <f>'Moms Love'!A1</f>
        <v>с 23.06 по 08.07.2025 г. включительно</v>
      </c>
      <c r="B1" s="115"/>
      <c r="C1" s="115"/>
      <c r="D1" s="9"/>
      <c r="E1" s="19"/>
      <c r="F1" s="19"/>
      <c r="G1" s="19"/>
      <c r="H1" s="19"/>
      <c r="I1" s="19"/>
      <c r="J1" s="19"/>
      <c r="K1" s="19"/>
      <c r="L1" s="19"/>
      <c r="M1" s="19"/>
      <c r="O1" s="19"/>
      <c r="P1" s="19"/>
      <c r="Q1" s="19"/>
      <c r="R1" s="19"/>
      <c r="S1" s="19"/>
      <c r="T1" s="19"/>
      <c r="U1" s="9"/>
      <c r="V1" s="150" t="s">
        <v>28</v>
      </c>
    </row>
    <row r="2" spans="1:22" ht="16.5" thickBot="1">
      <c r="A2" s="11"/>
      <c r="B2" s="11"/>
      <c r="C2" s="386"/>
      <c r="D2" s="9"/>
      <c r="E2" s="19"/>
      <c r="F2" s="19"/>
      <c r="G2" s="19"/>
      <c r="H2" s="19"/>
      <c r="I2" s="19"/>
      <c r="J2" s="19"/>
      <c r="K2" s="19"/>
      <c r="L2" s="19"/>
      <c r="M2" s="19"/>
      <c r="O2" s="19"/>
      <c r="P2" s="19"/>
      <c r="Q2" s="19"/>
      <c r="R2" s="19"/>
      <c r="S2" s="19"/>
      <c r="T2" s="19"/>
      <c r="U2" s="9"/>
      <c r="V2" s="150" t="s">
        <v>39</v>
      </c>
    </row>
    <row r="3" spans="1:22" ht="57" customHeight="1" thickBot="1">
      <c r="A3" s="533" t="s">
        <v>1882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173"/>
      <c r="O3" s="174"/>
      <c r="P3" s="174"/>
      <c r="Q3" s="174"/>
      <c r="R3" s="174"/>
      <c r="S3" s="174"/>
      <c r="T3" s="512" t="s">
        <v>28</v>
      </c>
      <c r="U3" s="512"/>
      <c r="V3" s="512"/>
    </row>
    <row r="4" spans="1:22" ht="60" customHeight="1" thickBot="1">
      <c r="A4" s="300" t="s">
        <v>1603</v>
      </c>
      <c r="B4" s="558" t="s">
        <v>1604</v>
      </c>
      <c r="C4" s="559"/>
      <c r="D4" s="559"/>
      <c r="E4" s="560"/>
      <c r="F4" s="556" t="s">
        <v>101</v>
      </c>
      <c r="G4" s="557"/>
      <c r="H4" s="557"/>
      <c r="I4" s="557"/>
      <c r="J4" s="556" t="s">
        <v>102</v>
      </c>
      <c r="K4" s="557"/>
      <c r="L4" s="557"/>
      <c r="M4" s="557"/>
      <c r="N4" s="58"/>
      <c r="O4" s="553" t="s">
        <v>99</v>
      </c>
      <c r="P4" s="554"/>
      <c r="Q4" s="554"/>
      <c r="R4" s="554"/>
      <c r="S4" s="554"/>
      <c r="T4" s="554"/>
      <c r="U4" s="554"/>
      <c r="V4" s="555"/>
    </row>
    <row r="5" spans="1:22" ht="63.75" thickBot="1">
      <c r="A5" s="301" t="s">
        <v>40</v>
      </c>
      <c r="B5" s="301" t="s">
        <v>1614</v>
      </c>
      <c r="C5" s="301" t="s">
        <v>1602</v>
      </c>
      <c r="D5" s="548" t="s">
        <v>30</v>
      </c>
      <c r="E5" s="549"/>
      <c r="F5" s="175" t="s">
        <v>34</v>
      </c>
      <c r="G5" s="176" t="s">
        <v>38</v>
      </c>
      <c r="H5" s="177" t="s">
        <v>43</v>
      </c>
      <c r="I5" s="178" t="s">
        <v>31</v>
      </c>
      <c r="J5" s="175" t="s">
        <v>34</v>
      </c>
      <c r="K5" s="176" t="s">
        <v>38</v>
      </c>
      <c r="L5" s="177" t="s">
        <v>43</v>
      </c>
      <c r="M5" s="178" t="s">
        <v>31</v>
      </c>
      <c r="N5" s="179" t="s">
        <v>34</v>
      </c>
      <c r="O5" s="180" t="s">
        <v>34</v>
      </c>
      <c r="P5" s="181" t="s">
        <v>38</v>
      </c>
      <c r="Q5" s="182" t="s">
        <v>43</v>
      </c>
      <c r="R5" s="183"/>
      <c r="S5" s="184" t="s">
        <v>31</v>
      </c>
      <c r="T5" s="185" t="s">
        <v>31</v>
      </c>
      <c r="U5" s="186" t="s">
        <v>35</v>
      </c>
      <c r="V5" s="187" t="s">
        <v>36</v>
      </c>
    </row>
    <row r="6" spans="1:22" ht="22.15" customHeight="1" thickBot="1">
      <c r="A6" s="546" t="s">
        <v>103</v>
      </c>
      <c r="B6" s="550"/>
      <c r="C6" s="383" t="s">
        <v>1613</v>
      </c>
      <c r="D6" s="542" t="s">
        <v>41</v>
      </c>
      <c r="E6" s="302">
        <v>90</v>
      </c>
      <c r="F6" s="170">
        <f>'СВОД Кровати'!J40</f>
        <v>35307</v>
      </c>
      <c r="G6" s="188">
        <f>'СВОД Кровати'!K40</f>
        <v>0.60499999999999998</v>
      </c>
      <c r="H6" s="162">
        <f>'СВОД Кровати'!L40</f>
        <v>13946.265000000001</v>
      </c>
      <c r="I6" s="643">
        <v>10296.594000000001</v>
      </c>
      <c r="J6" s="170">
        <f>'СВОД Кровати'!J48</f>
        <v>39938</v>
      </c>
      <c r="K6" s="188">
        <f>'СВОД Кровати'!K48</f>
        <v>0.59199999999999997</v>
      </c>
      <c r="L6" s="162">
        <f>'СВОД Кровати'!L48</f>
        <v>16294.704000000002</v>
      </c>
      <c r="M6" s="643">
        <v>11908.295999999998</v>
      </c>
      <c r="N6" s="189"/>
      <c r="O6" s="180"/>
      <c r="P6" s="181"/>
      <c r="Q6" s="190"/>
      <c r="R6" s="183"/>
      <c r="S6" s="191"/>
      <c r="T6" s="192"/>
      <c r="U6" s="186"/>
      <c r="V6" s="187"/>
    </row>
    <row r="7" spans="1:22" ht="22.15" customHeight="1" thickBot="1">
      <c r="A7" s="545"/>
      <c r="B7" s="551"/>
      <c r="C7" s="384" t="s">
        <v>1615</v>
      </c>
      <c r="D7" s="543"/>
      <c r="E7" s="303">
        <v>140</v>
      </c>
      <c r="F7" s="260">
        <f>'СВОД Кровати'!J41</f>
        <v>37136</v>
      </c>
      <c r="G7" s="193">
        <f>'СВОД Кровати'!K41</f>
        <v>0.60499999999999998</v>
      </c>
      <c r="H7" s="194">
        <f>'СВОД Кровати'!L41</f>
        <v>14668.720000000001</v>
      </c>
      <c r="I7" s="644">
        <v>10732.949999999999</v>
      </c>
      <c r="J7" s="260">
        <f>'СВОД Кровати'!J49</f>
        <v>41767</v>
      </c>
      <c r="K7" s="193">
        <f>'СВОД Кровати'!K49</f>
        <v>0.59199999999999997</v>
      </c>
      <c r="L7" s="194">
        <f>'СВОД Кровати'!L49</f>
        <v>17040.936000000002</v>
      </c>
      <c r="M7" s="644">
        <v>12353.239125</v>
      </c>
      <c r="N7" s="189"/>
      <c r="O7" s="180"/>
      <c r="P7" s="181"/>
      <c r="Q7" s="190"/>
      <c r="R7" s="183"/>
      <c r="S7" s="191"/>
      <c r="T7" s="192"/>
      <c r="U7" s="186"/>
      <c r="V7" s="187"/>
    </row>
    <row r="8" spans="1:22" s="197" customFormat="1" ht="22.15" customHeight="1" thickBot="1">
      <c r="A8" s="545"/>
      <c r="B8" s="551"/>
      <c r="C8" s="384" t="s">
        <v>1616</v>
      </c>
      <c r="D8" s="543"/>
      <c r="E8" s="304">
        <v>160</v>
      </c>
      <c r="F8" s="264">
        <f>'СВОД Кровати'!J42</f>
        <v>38665</v>
      </c>
      <c r="G8" s="195">
        <f>'СВОД Кровати'!K42</f>
        <v>0.60499999999999998</v>
      </c>
      <c r="H8" s="196">
        <f>'СВОД Кровати'!L42</f>
        <v>15272.675000000001</v>
      </c>
      <c r="I8" s="645">
        <v>11173.704750000001</v>
      </c>
      <c r="J8" s="264">
        <f>'СВОД Кровати'!J50</f>
        <v>43296</v>
      </c>
      <c r="K8" s="195">
        <f>'СВОД Кровати'!K50</f>
        <v>0.59199999999999997</v>
      </c>
      <c r="L8" s="196">
        <f>'СВОД Кровати'!L50</f>
        <v>17664.768</v>
      </c>
      <c r="M8" s="645">
        <v>12803.575499999999</v>
      </c>
      <c r="N8" s="189"/>
      <c r="O8" s="180"/>
      <c r="P8" s="181"/>
      <c r="Q8" s="190"/>
      <c r="R8" s="183"/>
      <c r="S8" s="191"/>
      <c r="T8" s="192"/>
      <c r="U8" s="186"/>
      <c r="V8" s="187"/>
    </row>
    <row r="9" spans="1:22" ht="22.15" customHeight="1" thickBot="1">
      <c r="A9" s="547"/>
      <c r="B9" s="551"/>
      <c r="C9" s="385" t="s">
        <v>1617</v>
      </c>
      <c r="D9" s="544"/>
      <c r="E9" s="305">
        <v>180</v>
      </c>
      <c r="F9" s="172">
        <f>'СВОД Кровати'!J43</f>
        <v>39997</v>
      </c>
      <c r="G9" s="198">
        <f>'СВОД Кровати'!K43</f>
        <v>0.60499999999999998</v>
      </c>
      <c r="H9" s="164">
        <f>'СВОД Кровати'!L43</f>
        <v>15798.815000000001</v>
      </c>
      <c r="I9" s="646">
        <v>11535.282000000001</v>
      </c>
      <c r="J9" s="172">
        <f>'СВОД Кровати'!J51</f>
        <v>44627</v>
      </c>
      <c r="K9" s="198">
        <f>'СВОД Кровати'!K51</f>
        <v>0.59199999999999997</v>
      </c>
      <c r="L9" s="164">
        <f>'СВОД Кровати'!L51</f>
        <v>18207.816000000003</v>
      </c>
      <c r="M9" s="646">
        <v>13173.911999999998</v>
      </c>
      <c r="N9" s="189"/>
      <c r="O9" s="180"/>
      <c r="P9" s="181"/>
      <c r="Q9" s="190"/>
      <c r="R9" s="183"/>
      <c r="S9" s="191"/>
      <c r="T9" s="192"/>
      <c r="U9" s="186"/>
      <c r="V9" s="187"/>
    </row>
    <row r="10" spans="1:22" ht="22.15" customHeight="1" thickBot="1">
      <c r="A10" s="545" t="s">
        <v>100</v>
      </c>
      <c r="B10" s="551"/>
      <c r="C10" s="383" t="s">
        <v>1618</v>
      </c>
      <c r="D10" s="543" t="s">
        <v>41</v>
      </c>
      <c r="E10" s="303">
        <v>90</v>
      </c>
      <c r="F10" s="170">
        <f>'СВОД Кровати'!J44</f>
        <v>62489</v>
      </c>
      <c r="G10" s="188">
        <f>'СВОД Кровати'!K44</f>
        <v>0.60499999999999998</v>
      </c>
      <c r="H10" s="162">
        <f>'СВОД Кровати'!L44</f>
        <v>24683.155000000002</v>
      </c>
      <c r="I10" s="643">
        <v>18325.192500000001</v>
      </c>
      <c r="J10" s="170">
        <f>'СВОД Кровати'!J52</f>
        <v>67119</v>
      </c>
      <c r="K10" s="188">
        <f>'СВОД Кровати'!K52</f>
        <v>0.59199999999999997</v>
      </c>
      <c r="L10" s="162">
        <f>'СВОД Кровати'!L52</f>
        <v>27384.552000000003</v>
      </c>
      <c r="M10" s="643">
        <v>20110.530374999998</v>
      </c>
      <c r="N10" s="189"/>
      <c r="O10" s="180"/>
      <c r="P10" s="181"/>
      <c r="Q10" s="190"/>
      <c r="R10" s="183"/>
      <c r="S10" s="191"/>
      <c r="T10" s="192"/>
      <c r="U10" s="186"/>
      <c r="V10" s="187"/>
    </row>
    <row r="11" spans="1:22" ht="22.15" customHeight="1" thickBot="1">
      <c r="A11" s="545"/>
      <c r="B11" s="551"/>
      <c r="C11" s="384" t="s">
        <v>1619</v>
      </c>
      <c r="D11" s="543"/>
      <c r="E11" s="303">
        <v>140</v>
      </c>
      <c r="F11" s="260">
        <f>'СВОД Кровати'!J45</f>
        <v>69434</v>
      </c>
      <c r="G11" s="193">
        <f>'СВОД Кровати'!K45</f>
        <v>0.60499999999999998</v>
      </c>
      <c r="H11" s="194">
        <f>'СВОД Кровати'!L45</f>
        <v>27426.43</v>
      </c>
      <c r="I11" s="644">
        <v>20361.813750000001</v>
      </c>
      <c r="J11" s="260">
        <f>'СВОД Кровати'!J53</f>
        <v>74065</v>
      </c>
      <c r="K11" s="193">
        <f>'СВОД Кровати'!K53</f>
        <v>0.59199999999999997</v>
      </c>
      <c r="L11" s="194">
        <f>'СВОД Кровати'!L53</f>
        <v>30218.52</v>
      </c>
      <c r="M11" s="644">
        <v>22192.324874999998</v>
      </c>
      <c r="N11" s="189"/>
      <c r="O11" s="180"/>
      <c r="P11" s="181"/>
      <c r="Q11" s="190"/>
      <c r="R11" s="183"/>
      <c r="S11" s="191"/>
      <c r="T11" s="192"/>
      <c r="U11" s="186"/>
      <c r="V11" s="187"/>
    </row>
    <row r="12" spans="1:22" s="197" customFormat="1" ht="22.15" customHeight="1" thickBot="1">
      <c r="A12" s="545"/>
      <c r="B12" s="551"/>
      <c r="C12" s="384" t="s">
        <v>1620</v>
      </c>
      <c r="D12" s="543"/>
      <c r="E12" s="304">
        <v>160</v>
      </c>
      <c r="F12" s="264">
        <f>'СВОД Кровати'!J46</f>
        <v>71750</v>
      </c>
      <c r="G12" s="195">
        <f>'СВОД Кровати'!K46</f>
        <v>0.60499999999999998</v>
      </c>
      <c r="H12" s="196">
        <f>'СВОД Кровати'!L46</f>
        <v>28341.25</v>
      </c>
      <c r="I12" s="645">
        <v>21040.980750000002</v>
      </c>
      <c r="J12" s="264">
        <f>'СВОД Кровати'!J54</f>
        <v>76380</v>
      </c>
      <c r="K12" s="195">
        <f>'СВОД Кровати'!K54</f>
        <v>0.59199999999999997</v>
      </c>
      <c r="L12" s="196">
        <f>'СВОД Кровати'!L54</f>
        <v>31163.040000000001</v>
      </c>
      <c r="M12" s="645">
        <v>22885.357499999998</v>
      </c>
      <c r="N12" s="189"/>
      <c r="O12" s="180"/>
      <c r="P12" s="181"/>
      <c r="Q12" s="190"/>
      <c r="R12" s="183"/>
      <c r="S12" s="191"/>
      <c r="T12" s="192"/>
      <c r="U12" s="186"/>
      <c r="V12" s="187"/>
    </row>
    <row r="13" spans="1:22" ht="22.15" customHeight="1" thickBot="1">
      <c r="A13" s="547"/>
      <c r="B13" s="552"/>
      <c r="C13" s="385" t="s">
        <v>1621</v>
      </c>
      <c r="D13" s="544"/>
      <c r="E13" s="305">
        <v>180</v>
      </c>
      <c r="F13" s="172">
        <f>'СВОД Кровати'!J47</f>
        <v>74065</v>
      </c>
      <c r="G13" s="198">
        <f>'СВОД Кровати'!K47</f>
        <v>0.60499999999999998</v>
      </c>
      <c r="H13" s="164">
        <f>'СВОД Кровати'!L47</f>
        <v>29255.675000000003</v>
      </c>
      <c r="I13" s="646">
        <v>21720.147750000004</v>
      </c>
      <c r="J13" s="172">
        <f>'СВОД Кровати'!J55</f>
        <v>78695</v>
      </c>
      <c r="K13" s="198">
        <f>'СВОД Кровати'!K55</f>
        <v>0.59199999999999997</v>
      </c>
      <c r="L13" s="164">
        <f>'СВОД Кровати'!L55</f>
        <v>32107.56</v>
      </c>
      <c r="M13" s="646">
        <v>23579.288999999997</v>
      </c>
      <c r="N13" s="189"/>
      <c r="O13" s="180"/>
      <c r="P13" s="181"/>
      <c r="Q13" s="190"/>
      <c r="R13" s="183"/>
      <c r="S13" s="191"/>
      <c r="T13" s="192"/>
      <c r="U13" s="186"/>
      <c r="V13" s="187"/>
    </row>
    <row r="14" spans="1:22" ht="25.15" customHeight="1">
      <c r="A14" s="546" t="s">
        <v>118</v>
      </c>
      <c r="B14" s="550"/>
      <c r="C14" s="383" t="s">
        <v>1622</v>
      </c>
      <c r="D14" s="542" t="s">
        <v>41</v>
      </c>
      <c r="E14" s="302">
        <v>90</v>
      </c>
      <c r="F14" s="170"/>
      <c r="G14" s="188"/>
      <c r="H14" s="162"/>
      <c r="I14" s="643"/>
      <c r="J14" s="170">
        <f>'СВОД Кровати'!J56</f>
        <v>39330</v>
      </c>
      <c r="K14" s="188">
        <f>'СВОД Кровати'!K56</f>
        <v>0.496</v>
      </c>
      <c r="L14" s="162">
        <f>'СВОД Кровати'!L56</f>
        <v>19822.32</v>
      </c>
      <c r="M14" s="643">
        <v>14311.576125000001</v>
      </c>
      <c r="N14" s="199">
        <v>45063</v>
      </c>
      <c r="O14" s="200" t="e">
        <f>ROUND(N14*(1+#REF!),0)</f>
        <v>#REF!</v>
      </c>
      <c r="P14" s="201">
        <v>0.316</v>
      </c>
      <c r="Q14" s="202" t="e">
        <f t="shared" ref="Q14" si="0">O14*(1-P14)</f>
        <v>#REF!</v>
      </c>
      <c r="R14" s="203">
        <v>24037</v>
      </c>
      <c r="S14" s="204">
        <f>R14/(IF(AND('Категория(опт)'!$B$6="с НДС"),1,IF(AND('Категория(опт)'!$B$6="без НДС"),1.2,"")))</f>
        <v>24037</v>
      </c>
      <c r="T14" s="237">
        <f>R14*0.855/(IF(AND('Категория(опт)'!$B$6="с НДС"),1,IF(AND('Категория(опт)'!$B$6="без НДС"),1.2,"")))</f>
        <v>20551.634999999998</v>
      </c>
      <c r="U14" s="206" t="e">
        <f t="shared" ref="U14:U21" si="1">Q14-T14</f>
        <v>#REF!</v>
      </c>
      <c r="V14" s="207" t="e">
        <f t="shared" ref="V14:V21" si="2">U14/T14</f>
        <v>#REF!</v>
      </c>
    </row>
    <row r="15" spans="1:22" ht="25.15" customHeight="1">
      <c r="A15" s="545"/>
      <c r="B15" s="551"/>
      <c r="C15" s="384" t="s">
        <v>1623</v>
      </c>
      <c r="D15" s="543"/>
      <c r="E15" s="303">
        <v>140</v>
      </c>
      <c r="F15" s="260"/>
      <c r="G15" s="193"/>
      <c r="H15" s="194"/>
      <c r="I15" s="644"/>
      <c r="J15" s="260">
        <f>'СВОД Кровати'!J57</f>
        <v>43425</v>
      </c>
      <c r="K15" s="193">
        <f>'СВОД Кровати'!K57</f>
        <v>0.496</v>
      </c>
      <c r="L15" s="194">
        <f>'СВОД Кровати'!L57</f>
        <v>21886.2</v>
      </c>
      <c r="M15" s="644">
        <v>15796.761750000001</v>
      </c>
      <c r="N15" s="208">
        <v>49125</v>
      </c>
      <c r="O15" s="209" t="e">
        <f>ROUND(N15*(1+#REF!),0)</f>
        <v>#REF!</v>
      </c>
      <c r="P15" s="210">
        <v>0.316</v>
      </c>
      <c r="Q15" s="211" t="e">
        <f t="shared" ref="Q15:Q22" si="3">O15*(1-P15)</f>
        <v>#REF!</v>
      </c>
      <c r="R15" s="212">
        <v>26194</v>
      </c>
      <c r="S15" s="213">
        <f>R15/(IF(AND('Категория(опт)'!$B$6="с НДС"),1,IF(AND('Категория(опт)'!$B$6="без НДС"),1.2,"")))</f>
        <v>26194</v>
      </c>
      <c r="T15" s="214">
        <f>R15*0.855/(IF(AND('Категория(опт)'!$B$6="с НДС"),1,IF(AND('Категория(опт)'!$B$6="без НДС"),1.2,"")))</f>
        <v>22395.87</v>
      </c>
      <c r="U15" s="215" t="e">
        <f t="shared" si="1"/>
        <v>#REF!</v>
      </c>
      <c r="V15" s="216" t="e">
        <f t="shared" si="2"/>
        <v>#REF!</v>
      </c>
    </row>
    <row r="16" spans="1:22" ht="25.15" customHeight="1">
      <c r="A16" s="545"/>
      <c r="B16" s="551"/>
      <c r="C16" s="384" t="s">
        <v>1624</v>
      </c>
      <c r="D16" s="543"/>
      <c r="E16" s="304">
        <v>160</v>
      </c>
      <c r="F16" s="171"/>
      <c r="G16" s="217"/>
      <c r="H16" s="169"/>
      <c r="I16" s="647"/>
      <c r="J16" s="171">
        <f>'СВОД Кровати'!J58</f>
        <v>44595</v>
      </c>
      <c r="K16" s="217">
        <f>'СВОД Кровати'!K58</f>
        <v>0.496</v>
      </c>
      <c r="L16" s="169">
        <f>'СВОД Кровати'!L58</f>
        <v>22475.88</v>
      </c>
      <c r="M16" s="647">
        <v>16223.996250000002</v>
      </c>
      <c r="N16" s="218">
        <v>51288</v>
      </c>
      <c r="O16" s="219" t="e">
        <f>ROUND(N16*(1+#REF!),0)</f>
        <v>#REF!</v>
      </c>
      <c r="P16" s="220">
        <v>0.316</v>
      </c>
      <c r="Q16" s="221" t="e">
        <f t="shared" si="3"/>
        <v>#REF!</v>
      </c>
      <c r="R16" s="222">
        <v>27354</v>
      </c>
      <c r="S16" s="223">
        <f>R16/(IF(AND('Категория(опт)'!$B$6="с НДС"),1,IF(AND('Категория(опт)'!$B$6="без НДС"),1.2,"")))</f>
        <v>27354</v>
      </c>
      <c r="T16" s="205">
        <f>R16*0.855/(IF(AND('Категория(опт)'!$B$6="с НДС"),1,IF(AND('Категория(опт)'!$B$6="без НДС"),1.2,"")))</f>
        <v>23387.67</v>
      </c>
      <c r="U16" s="224" t="e">
        <f t="shared" si="1"/>
        <v>#REF!</v>
      </c>
      <c r="V16" s="225" t="e">
        <f t="shared" si="2"/>
        <v>#REF!</v>
      </c>
    </row>
    <row r="17" spans="1:22" ht="25.15" customHeight="1" thickBot="1">
      <c r="A17" s="547"/>
      <c r="B17" s="551"/>
      <c r="C17" s="385" t="s">
        <v>1625</v>
      </c>
      <c r="D17" s="544"/>
      <c r="E17" s="305">
        <v>180</v>
      </c>
      <c r="F17" s="256"/>
      <c r="G17" s="226"/>
      <c r="H17" s="227"/>
      <c r="I17" s="648"/>
      <c r="J17" s="256">
        <f>'СВОД Кровати'!J59</f>
        <v>45915</v>
      </c>
      <c r="K17" s="226">
        <f>'СВОД Кровати'!K59</f>
        <v>0.496</v>
      </c>
      <c r="L17" s="227">
        <f>'СВОД Кровати'!L59</f>
        <v>23141.16</v>
      </c>
      <c r="M17" s="648">
        <v>16702.686000000002</v>
      </c>
      <c r="N17" s="228">
        <v>53775</v>
      </c>
      <c r="O17" s="229" t="e">
        <f>ROUND(N17*(1+#REF!),0)</f>
        <v>#REF!</v>
      </c>
      <c r="P17" s="230">
        <v>0.316</v>
      </c>
      <c r="Q17" s="231" t="e">
        <f t="shared" si="3"/>
        <v>#REF!</v>
      </c>
      <c r="R17" s="232">
        <v>28681</v>
      </c>
      <c r="S17" s="233">
        <f>R17/(IF(AND('Категория(опт)'!$B$6="с НДС"),1,IF(AND('Категория(опт)'!$B$6="без НДС"),1.2,"")))</f>
        <v>28681</v>
      </c>
      <c r="T17" s="234">
        <f>R17*0.855/(IF(AND('Категория(опт)'!$B$6="с НДС"),1,IF(AND('Категория(опт)'!$B$6="без НДС"),1.2,"")))</f>
        <v>24522.255000000001</v>
      </c>
      <c r="U17" s="235" t="e">
        <f t="shared" si="1"/>
        <v>#REF!</v>
      </c>
      <c r="V17" s="236" t="e">
        <f t="shared" si="2"/>
        <v>#REF!</v>
      </c>
    </row>
    <row r="18" spans="1:22" ht="25.15" customHeight="1">
      <c r="A18" s="546" t="s">
        <v>119</v>
      </c>
      <c r="B18" s="551"/>
      <c r="C18" s="383" t="s">
        <v>1626</v>
      </c>
      <c r="D18" s="542" t="s">
        <v>41</v>
      </c>
      <c r="E18" s="302">
        <v>90</v>
      </c>
      <c r="F18" s="170"/>
      <c r="G18" s="188"/>
      <c r="H18" s="162"/>
      <c r="I18" s="643"/>
      <c r="J18" s="170">
        <f>'СВОД Кровати'!J60</f>
        <v>61920</v>
      </c>
      <c r="K18" s="188">
        <f>'СВОД Кровати'!K60</f>
        <v>0.496</v>
      </c>
      <c r="L18" s="162">
        <f>'СВОД Кровати'!L60</f>
        <v>31207.68</v>
      </c>
      <c r="M18" s="643">
        <v>22529.603250000004</v>
      </c>
      <c r="N18" s="199">
        <v>64338</v>
      </c>
      <c r="O18" s="200" t="e">
        <f>ROUND(N18*(1+#REF!),0)</f>
        <v>#REF!</v>
      </c>
      <c r="P18" s="201">
        <v>0.316</v>
      </c>
      <c r="Q18" s="202" t="e">
        <f t="shared" si="3"/>
        <v>#REF!</v>
      </c>
      <c r="R18" s="203">
        <v>34318</v>
      </c>
      <c r="S18" s="204">
        <f>R18/(IF(AND('Категория(опт)'!$B$6="с НДС"),1,IF(AND('Категория(опт)'!$B$6="без НДС"),1.2,"")))</f>
        <v>34318</v>
      </c>
      <c r="T18" s="237">
        <f>R18*0.855/(IF(AND('Категория(опт)'!$B$6="с НДС"),1,IF(AND('Категория(опт)'!$B$6="без НДС"),1.2,"")))</f>
        <v>29341.89</v>
      </c>
      <c r="U18" s="206" t="e">
        <f t="shared" si="1"/>
        <v>#REF!</v>
      </c>
      <c r="V18" s="207" t="e">
        <f t="shared" si="2"/>
        <v>#REF!</v>
      </c>
    </row>
    <row r="19" spans="1:22" ht="25.15" customHeight="1">
      <c r="A19" s="545"/>
      <c r="B19" s="551"/>
      <c r="C19" s="384" t="s">
        <v>1627</v>
      </c>
      <c r="D19" s="543"/>
      <c r="E19" s="303">
        <v>140</v>
      </c>
      <c r="F19" s="260"/>
      <c r="G19" s="193"/>
      <c r="H19" s="194"/>
      <c r="I19" s="644"/>
      <c r="J19" s="260">
        <f>'СВОД Кровати'!J61</f>
        <v>73035</v>
      </c>
      <c r="K19" s="193">
        <f>'СВОД Кровати'!K61</f>
        <v>0.496</v>
      </c>
      <c r="L19" s="194">
        <f>'СВОД Кровати'!L61</f>
        <v>36809.64</v>
      </c>
      <c r="M19" s="644">
        <v>26569.620000000003</v>
      </c>
      <c r="N19" s="208">
        <v>69950</v>
      </c>
      <c r="O19" s="209" t="e">
        <f>ROUND(N19*(1+#REF!),0)</f>
        <v>#REF!</v>
      </c>
      <c r="P19" s="210">
        <v>0.316</v>
      </c>
      <c r="Q19" s="211" t="e">
        <f t="shared" si="3"/>
        <v>#REF!</v>
      </c>
      <c r="R19" s="212">
        <v>37304</v>
      </c>
      <c r="S19" s="213">
        <f>R19/(IF(AND('Категория(опт)'!$B$6="с НДС"),1,IF(AND('Категория(опт)'!$B$6="без НДС"),1.2,"")))</f>
        <v>37304</v>
      </c>
      <c r="T19" s="214">
        <f>R19*0.855/(IF(AND('Категория(опт)'!$B$6="с НДС"),1,IF(AND('Категория(опт)'!$B$6="без НДС"),1.2,"")))</f>
        <v>31894.92</v>
      </c>
      <c r="U19" s="215" t="e">
        <f t="shared" si="1"/>
        <v>#REF!</v>
      </c>
      <c r="V19" s="216" t="e">
        <f t="shared" si="2"/>
        <v>#REF!</v>
      </c>
    </row>
    <row r="20" spans="1:22" ht="25.15" customHeight="1">
      <c r="A20" s="545"/>
      <c r="B20" s="551"/>
      <c r="C20" s="384" t="s">
        <v>1628</v>
      </c>
      <c r="D20" s="543"/>
      <c r="E20" s="304">
        <v>160</v>
      </c>
      <c r="F20" s="171"/>
      <c r="G20" s="217"/>
      <c r="H20" s="169"/>
      <c r="I20" s="647"/>
      <c r="J20" s="171">
        <f>'СВОД Кровати'!J62</f>
        <v>74940</v>
      </c>
      <c r="K20" s="217">
        <f>'СВОД Кровати'!K62</f>
        <v>0.496</v>
      </c>
      <c r="L20" s="169">
        <f>'СВОД Кровати'!L62</f>
        <v>37769.760000000002</v>
      </c>
      <c r="M20" s="647">
        <v>27266.604750000006</v>
      </c>
      <c r="N20" s="218">
        <v>71813</v>
      </c>
      <c r="O20" s="219" t="e">
        <f>ROUND(N20*(1+#REF!),0)</f>
        <v>#REF!</v>
      </c>
      <c r="P20" s="220">
        <v>0.316</v>
      </c>
      <c r="Q20" s="221" t="e">
        <f t="shared" si="3"/>
        <v>#REF!</v>
      </c>
      <c r="R20" s="222">
        <v>38298</v>
      </c>
      <c r="S20" s="223">
        <f>R20/(IF(AND('Категория(опт)'!$B$6="с НДС"),1,IF(AND('Категория(опт)'!$B$6="без НДС"),1.2,"")))</f>
        <v>38298</v>
      </c>
      <c r="T20" s="205">
        <f>R20*0.855/(IF(AND('Категория(опт)'!$B$6="с НДС"),1,IF(AND('Категория(опт)'!$B$6="без НДС"),1.2,"")))</f>
        <v>32744.79</v>
      </c>
      <c r="U20" s="224" t="e">
        <f t="shared" si="1"/>
        <v>#REF!</v>
      </c>
      <c r="V20" s="225" t="e">
        <f t="shared" si="2"/>
        <v>#REF!</v>
      </c>
    </row>
    <row r="21" spans="1:22" ht="25.15" customHeight="1" thickBot="1">
      <c r="A21" s="547"/>
      <c r="B21" s="552"/>
      <c r="C21" s="385" t="s">
        <v>1629</v>
      </c>
      <c r="D21" s="544"/>
      <c r="E21" s="305">
        <v>180</v>
      </c>
      <c r="F21" s="256"/>
      <c r="G21" s="226"/>
      <c r="H21" s="227"/>
      <c r="I21" s="648"/>
      <c r="J21" s="256">
        <f>'СВОД Кровати'!J63</f>
        <v>78030</v>
      </c>
      <c r="K21" s="226">
        <f>'СВОД Кровати'!K63</f>
        <v>0.496</v>
      </c>
      <c r="L21" s="227">
        <f>'СВОД Кровати'!L63</f>
        <v>39327.120000000003</v>
      </c>
      <c r="M21" s="648">
        <v>28390.824000000001</v>
      </c>
      <c r="N21" s="228">
        <v>76163</v>
      </c>
      <c r="O21" s="229" t="e">
        <f>ROUND(N21*(1+#REF!),0)</f>
        <v>#REF!</v>
      </c>
      <c r="P21" s="240">
        <v>0.316</v>
      </c>
      <c r="Q21" s="231" t="e">
        <f t="shared" si="3"/>
        <v>#REF!</v>
      </c>
      <c r="R21" s="232">
        <v>40620</v>
      </c>
      <c r="S21" s="233">
        <f>R21/(IF(AND('Категория(опт)'!$B$6="с НДС"),1,IF(AND('Категория(опт)'!$B$6="без НДС"),1.2,"")))</f>
        <v>40620</v>
      </c>
      <c r="T21" s="234">
        <f>R21*0.855/(IF(AND('Категория(опт)'!$B$6="с НДС"),1,IF(AND('Категория(опт)'!$B$6="без НДС"),1.2,"")))</f>
        <v>34730.1</v>
      </c>
      <c r="U21" s="235" t="e">
        <f t="shared" si="1"/>
        <v>#REF!</v>
      </c>
      <c r="V21" s="236" t="e">
        <f t="shared" si="2"/>
        <v>#REF!</v>
      </c>
    </row>
    <row r="22" spans="1:22" ht="26.65" customHeight="1">
      <c r="A22" s="546" t="s">
        <v>1881</v>
      </c>
      <c r="B22" s="550"/>
      <c r="C22" s="383" t="s">
        <v>1636</v>
      </c>
      <c r="D22" s="542" t="s">
        <v>41</v>
      </c>
      <c r="E22" s="302">
        <v>90</v>
      </c>
      <c r="F22" s="170">
        <f>'СВОД Кровати'!J64</f>
        <v>34571</v>
      </c>
      <c r="G22" s="188">
        <f>'СВОД Кровати'!K64</f>
        <v>0.41099999999999998</v>
      </c>
      <c r="H22" s="162">
        <f>'СВОД Кровати'!L64</f>
        <v>20362.319</v>
      </c>
      <c r="I22" s="643">
        <v>14562.99</v>
      </c>
      <c r="J22" s="170">
        <f>'СВОД Кровати'!J68</f>
        <v>37945</v>
      </c>
      <c r="K22" s="188">
        <f>'СВОД Кровати'!K68</f>
        <v>0.41899999999999998</v>
      </c>
      <c r="L22" s="162">
        <f>'СВОД Кровати'!L68</f>
        <v>22046.044999999998</v>
      </c>
      <c r="M22" s="643">
        <v>15983.750249999997</v>
      </c>
      <c r="N22" s="199">
        <v>45063</v>
      </c>
      <c r="O22" s="200" t="e">
        <f>ROUND(N22*(1+#REF!),0)</f>
        <v>#REF!</v>
      </c>
      <c r="P22" s="201">
        <v>0.316</v>
      </c>
      <c r="Q22" s="202" t="e">
        <f t="shared" si="3"/>
        <v>#REF!</v>
      </c>
      <c r="R22" s="203">
        <v>24037</v>
      </c>
      <c r="S22" s="204">
        <f>R22/(IF(AND('Категория(опт)'!$B$6="с НДС"),1,IF(AND('Категория(опт)'!$B$6="без НДС"),1.2,"")))</f>
        <v>24037</v>
      </c>
      <c r="T22" s="237">
        <f>R22*0.855/(IF(AND('Категория(опт)'!$B$6="с НДС"),1,IF(AND('Категория(опт)'!$B$6="без НДС"),1.2,"")))</f>
        <v>20551.634999999998</v>
      </c>
      <c r="U22" s="206" t="e">
        <f t="shared" ref="U22:U29" si="4">Q22-T22</f>
        <v>#REF!</v>
      </c>
      <c r="V22" s="207" t="e">
        <f t="shared" ref="V22:V29" si="5">U22/T22</f>
        <v>#REF!</v>
      </c>
    </row>
    <row r="23" spans="1:22" ht="26.65" customHeight="1">
      <c r="A23" s="545"/>
      <c r="B23" s="551"/>
      <c r="C23" s="384" t="s">
        <v>1630</v>
      </c>
      <c r="D23" s="543"/>
      <c r="E23" s="303">
        <v>140</v>
      </c>
      <c r="F23" s="260">
        <f>'СВОД Кровати'!J65</f>
        <v>37472</v>
      </c>
      <c r="G23" s="193">
        <f>'СВОД Кровати'!K65</f>
        <v>0.41099999999999998</v>
      </c>
      <c r="H23" s="194">
        <f>'СВОД Кровати'!L65</f>
        <v>22071.007999999998</v>
      </c>
      <c r="I23" s="644">
        <v>15785.522999999999</v>
      </c>
      <c r="J23" s="260">
        <f>'СВОД Кровати'!J69</f>
        <v>41436</v>
      </c>
      <c r="K23" s="193">
        <f>'СВОД Кровати'!K69</f>
        <v>0.41899999999999998</v>
      </c>
      <c r="L23" s="194">
        <f>'СВОД Кровати'!L69</f>
        <v>24074.315999999999</v>
      </c>
      <c r="M23" s="644">
        <v>17452.685249999999</v>
      </c>
      <c r="N23" s="208">
        <v>49125</v>
      </c>
      <c r="O23" s="209" t="e">
        <f>ROUND(N23*(1+#REF!),0)</f>
        <v>#REF!</v>
      </c>
      <c r="P23" s="210">
        <v>0.316</v>
      </c>
      <c r="Q23" s="211" t="e">
        <f t="shared" ref="Q23:Q29" si="6">O23*(1-P23)</f>
        <v>#REF!</v>
      </c>
      <c r="R23" s="212">
        <v>26194</v>
      </c>
      <c r="S23" s="213">
        <f>R23/(IF(AND('Категория(опт)'!$B$6="с НДС"),1,IF(AND('Категория(опт)'!$B$6="без НДС"),1.2,"")))</f>
        <v>26194</v>
      </c>
      <c r="T23" s="214">
        <f>R23*0.855/(IF(AND('Категория(опт)'!$B$6="с НДС"),1,IF(AND('Категория(опт)'!$B$6="без НДС"),1.2,"")))</f>
        <v>22395.87</v>
      </c>
      <c r="U23" s="215" t="e">
        <f t="shared" si="4"/>
        <v>#REF!</v>
      </c>
      <c r="V23" s="216" t="e">
        <f t="shared" si="5"/>
        <v>#REF!</v>
      </c>
    </row>
    <row r="24" spans="1:22" ht="26.65" customHeight="1">
      <c r="A24" s="545"/>
      <c r="B24" s="551"/>
      <c r="C24" s="384" t="s">
        <v>1635</v>
      </c>
      <c r="D24" s="543"/>
      <c r="E24" s="304">
        <v>160</v>
      </c>
      <c r="F24" s="171">
        <f>'СВОД Кровати'!J66</f>
        <v>38378</v>
      </c>
      <c r="G24" s="217">
        <f>'СВОД Кровати'!K66</f>
        <v>0.41099999999999998</v>
      </c>
      <c r="H24" s="169">
        <f>'СВОД Кровати'!L66</f>
        <v>22604.642</v>
      </c>
      <c r="I24" s="647">
        <v>16166.972249999999</v>
      </c>
      <c r="J24" s="171">
        <f>'СВОД Кровати'!J70</f>
        <v>42525</v>
      </c>
      <c r="K24" s="217">
        <f>'СВОД Кровати'!K70</f>
        <v>0.41899999999999998</v>
      </c>
      <c r="L24" s="169">
        <f>'СВОД Кровати'!L70</f>
        <v>24707.024999999998</v>
      </c>
      <c r="M24" s="647">
        <v>17911.53</v>
      </c>
      <c r="N24" s="218">
        <v>51288</v>
      </c>
      <c r="O24" s="219" t="e">
        <f>ROUND(N24*(1+#REF!),0)</f>
        <v>#REF!</v>
      </c>
      <c r="P24" s="220">
        <v>0.316</v>
      </c>
      <c r="Q24" s="221" t="e">
        <f t="shared" si="6"/>
        <v>#REF!</v>
      </c>
      <c r="R24" s="222">
        <v>27354</v>
      </c>
      <c r="S24" s="223">
        <f>R24/(IF(AND('Категория(опт)'!$B$6="с НДС"),1,IF(AND('Категория(опт)'!$B$6="без НДС"),1.2,"")))</f>
        <v>27354</v>
      </c>
      <c r="T24" s="205">
        <f>R24*0.855/(IF(AND('Категория(опт)'!$B$6="с НДС"),1,IF(AND('Категория(опт)'!$B$6="без НДС"),1.2,"")))</f>
        <v>23387.67</v>
      </c>
      <c r="U24" s="224" t="e">
        <f t="shared" si="4"/>
        <v>#REF!</v>
      </c>
      <c r="V24" s="225" t="e">
        <f t="shared" si="5"/>
        <v>#REF!</v>
      </c>
    </row>
    <row r="25" spans="1:22" ht="26.65" customHeight="1" thickBot="1">
      <c r="A25" s="547"/>
      <c r="B25" s="551"/>
      <c r="C25" s="385" t="s">
        <v>1637</v>
      </c>
      <c r="D25" s="544"/>
      <c r="E25" s="305">
        <v>180</v>
      </c>
      <c r="F25" s="256">
        <f>'СВОД Кровати'!J67</f>
        <v>39126</v>
      </c>
      <c r="G25" s="226">
        <f>'СВОД Кровати'!K67</f>
        <v>0.41099999999999998</v>
      </c>
      <c r="H25" s="227">
        <f>'СВОД Кровати'!L67</f>
        <v>23045.214</v>
      </c>
      <c r="I25" s="648">
        <v>16480.503000000001</v>
      </c>
      <c r="J25" s="256">
        <f>'СВОД Кровати'!J71</f>
        <v>43444</v>
      </c>
      <c r="K25" s="226">
        <f>'СВОД Кровати'!K71</f>
        <v>0.41899999999999998</v>
      </c>
      <c r="L25" s="227">
        <f>'СВОД Кровати'!L71</f>
        <v>25240.964</v>
      </c>
      <c r="M25" s="648">
        <v>18299.29725</v>
      </c>
      <c r="N25" s="228">
        <v>53775</v>
      </c>
      <c r="O25" s="229" t="e">
        <f>ROUND(N25*(1+#REF!),0)</f>
        <v>#REF!</v>
      </c>
      <c r="P25" s="230">
        <v>0.316</v>
      </c>
      <c r="Q25" s="231" t="e">
        <f t="shared" si="6"/>
        <v>#REF!</v>
      </c>
      <c r="R25" s="232">
        <v>28681</v>
      </c>
      <c r="S25" s="233">
        <f>R25/(IF(AND('Категория(опт)'!$B$6="с НДС"),1,IF(AND('Категория(опт)'!$B$6="без НДС"),1.2,"")))</f>
        <v>28681</v>
      </c>
      <c r="T25" s="234">
        <f>R25*0.855/(IF(AND('Категория(опт)'!$B$6="с НДС"),1,IF(AND('Категория(опт)'!$B$6="без НДС"),1.2,"")))</f>
        <v>24522.255000000001</v>
      </c>
      <c r="U25" s="235" t="e">
        <f t="shared" si="4"/>
        <v>#REF!</v>
      </c>
      <c r="V25" s="236" t="e">
        <f t="shared" si="5"/>
        <v>#REF!</v>
      </c>
    </row>
    <row r="26" spans="1:22" ht="26.65" customHeight="1">
      <c r="A26" s="546" t="s">
        <v>122</v>
      </c>
      <c r="B26" s="551"/>
      <c r="C26" s="383" t="s">
        <v>1633</v>
      </c>
      <c r="D26" s="542" t="s">
        <v>41</v>
      </c>
      <c r="E26" s="302">
        <v>90</v>
      </c>
      <c r="F26" s="170">
        <f>'СВОД Кровати'!J72</f>
        <v>51411</v>
      </c>
      <c r="G26" s="188">
        <f>'СВОД Кровати'!K72</f>
        <v>0.41099999999999998</v>
      </c>
      <c r="H26" s="162">
        <f>'СВОД Кровати'!L72</f>
        <v>30281.078999999998</v>
      </c>
      <c r="I26" s="643">
        <v>21651.786</v>
      </c>
      <c r="J26" s="170">
        <f>'СВОД Кровати'!J76</f>
        <v>54771</v>
      </c>
      <c r="K26" s="188">
        <f>'СВОД Кровати'!K76</f>
        <v>0.41899999999999998</v>
      </c>
      <c r="L26" s="162">
        <f>'СВОД Кровати'!L76</f>
        <v>31821.950999999997</v>
      </c>
      <c r="M26" s="643">
        <v>23070.96675</v>
      </c>
      <c r="N26" s="199">
        <v>64338</v>
      </c>
      <c r="O26" s="200" t="e">
        <f>ROUND(N26*(1+#REF!),0)</f>
        <v>#REF!</v>
      </c>
      <c r="P26" s="201">
        <v>0.316</v>
      </c>
      <c r="Q26" s="202" t="e">
        <f t="shared" si="6"/>
        <v>#REF!</v>
      </c>
      <c r="R26" s="203">
        <v>34318</v>
      </c>
      <c r="S26" s="204">
        <f>R26/(IF(AND('Категория(опт)'!$B$6="с НДС"),1,IF(AND('Категория(опт)'!$B$6="без НДС"),1.2,"")))</f>
        <v>34318</v>
      </c>
      <c r="T26" s="237">
        <f>R26*0.855/(IF(AND('Категория(опт)'!$B$6="с НДС"),1,IF(AND('Категория(опт)'!$B$6="без НДС"),1.2,"")))</f>
        <v>29341.89</v>
      </c>
      <c r="U26" s="206" t="e">
        <f t="shared" si="4"/>
        <v>#REF!</v>
      </c>
      <c r="V26" s="207" t="e">
        <f t="shared" si="5"/>
        <v>#REF!</v>
      </c>
    </row>
    <row r="27" spans="1:22" ht="26.65" customHeight="1">
      <c r="A27" s="545"/>
      <c r="B27" s="551"/>
      <c r="C27" s="384" t="s">
        <v>1634</v>
      </c>
      <c r="D27" s="543"/>
      <c r="E27" s="303">
        <v>140</v>
      </c>
      <c r="F27" s="260">
        <f>'СВОД Кровати'!J73</f>
        <v>58538</v>
      </c>
      <c r="G27" s="193">
        <f>'СВОД Кровати'!K73</f>
        <v>0.41099999999999998</v>
      </c>
      <c r="H27" s="194">
        <f>'СВОД Кровати'!L73</f>
        <v>34478.881999999998</v>
      </c>
      <c r="I27" s="644">
        <v>24653.625749999999</v>
      </c>
      <c r="J27" s="260">
        <f>'СВОД Кровати'!J77</f>
        <v>62489</v>
      </c>
      <c r="K27" s="193">
        <f>'СВОД Кровати'!K77</f>
        <v>0.41899999999999998</v>
      </c>
      <c r="L27" s="194">
        <f>'СВОД Кровати'!L77</f>
        <v>36306.108999999997</v>
      </c>
      <c r="M27" s="644">
        <v>26320.787999999997</v>
      </c>
      <c r="N27" s="208">
        <v>69950</v>
      </c>
      <c r="O27" s="209" t="e">
        <f>ROUND(N27*(1+#REF!),0)</f>
        <v>#REF!</v>
      </c>
      <c r="P27" s="210">
        <v>0.316</v>
      </c>
      <c r="Q27" s="211" t="e">
        <f t="shared" si="6"/>
        <v>#REF!</v>
      </c>
      <c r="R27" s="212">
        <v>37304</v>
      </c>
      <c r="S27" s="213">
        <f>R27/(IF(AND('Категория(опт)'!$B$6="с НДС"),1,IF(AND('Категория(опт)'!$B$6="без НДС"),1.2,"")))</f>
        <v>37304</v>
      </c>
      <c r="T27" s="214">
        <f>R27*0.855/(IF(AND('Категория(опт)'!$B$6="с НДС"),1,IF(AND('Категория(опт)'!$B$6="без НДС"),1.2,"")))</f>
        <v>31894.92</v>
      </c>
      <c r="U27" s="215" t="e">
        <f t="shared" si="4"/>
        <v>#REF!</v>
      </c>
      <c r="V27" s="216" t="e">
        <f t="shared" si="5"/>
        <v>#REF!</v>
      </c>
    </row>
    <row r="28" spans="1:22" ht="26.65" customHeight="1">
      <c r="A28" s="545"/>
      <c r="B28" s="551"/>
      <c r="C28" s="384" t="s">
        <v>1632</v>
      </c>
      <c r="D28" s="543"/>
      <c r="E28" s="304">
        <v>160</v>
      </c>
      <c r="F28" s="171">
        <f>'СВОД Кровати'!J74</f>
        <v>60914</v>
      </c>
      <c r="G28" s="217">
        <f>'СВОД Кровати'!K74</f>
        <v>0.41099999999999998</v>
      </c>
      <c r="H28" s="169">
        <f>'СВОД Кровати'!L74</f>
        <v>35878.345999999998</v>
      </c>
      <c r="I28" s="647">
        <v>25657.397999999997</v>
      </c>
      <c r="J28" s="171">
        <f>'СВОД Кровати'!J78</f>
        <v>65061</v>
      </c>
      <c r="K28" s="217">
        <f>'СВОД Кровати'!K78</f>
        <v>0.41899999999999998</v>
      </c>
      <c r="L28" s="169">
        <f>'СВОД Кровати'!L78</f>
        <v>37800.440999999999</v>
      </c>
      <c r="M28" s="647">
        <v>27402.745499999997</v>
      </c>
      <c r="N28" s="218">
        <v>71813</v>
      </c>
      <c r="O28" s="219" t="e">
        <f>ROUND(N28*(1+#REF!),0)</f>
        <v>#REF!</v>
      </c>
      <c r="P28" s="220">
        <v>0.316</v>
      </c>
      <c r="Q28" s="221" t="e">
        <f t="shared" si="6"/>
        <v>#REF!</v>
      </c>
      <c r="R28" s="222">
        <v>38298</v>
      </c>
      <c r="S28" s="223">
        <f>R28/(IF(AND('Категория(опт)'!$B$6="с НДС"),1,IF(AND('Категория(опт)'!$B$6="без НДС"),1.2,"")))</f>
        <v>38298</v>
      </c>
      <c r="T28" s="205">
        <f>R28*0.855/(IF(AND('Категория(опт)'!$B$6="с НДС"),1,IF(AND('Категория(опт)'!$B$6="без НДС"),1.2,"")))</f>
        <v>32744.79</v>
      </c>
      <c r="U28" s="224" t="e">
        <f t="shared" si="4"/>
        <v>#REF!</v>
      </c>
      <c r="V28" s="225" t="e">
        <f t="shared" si="5"/>
        <v>#REF!</v>
      </c>
    </row>
    <row r="29" spans="1:22" ht="26.65" customHeight="1" thickBot="1">
      <c r="A29" s="547"/>
      <c r="B29" s="552"/>
      <c r="C29" s="385" t="s">
        <v>1631</v>
      </c>
      <c r="D29" s="544"/>
      <c r="E29" s="305">
        <v>180</v>
      </c>
      <c r="F29" s="256">
        <f>'СВОД Кровати'!J75</f>
        <v>62239</v>
      </c>
      <c r="G29" s="226">
        <f>'СВОД Кровати'!K75</f>
        <v>0.41099999999999998</v>
      </c>
      <c r="H29" s="227">
        <f>'СВОД Кровати'!L75</f>
        <v>36658.771000000001</v>
      </c>
      <c r="I29" s="648">
        <v>26214.171749999998</v>
      </c>
      <c r="J29" s="256">
        <f>'СВОД Кровати'!J79</f>
        <v>66557</v>
      </c>
      <c r="K29" s="226">
        <f>'СВОД Кровати'!K79</f>
        <v>0.41899999999999998</v>
      </c>
      <c r="L29" s="227">
        <f>'СВОД Кровати'!L79</f>
        <v>38669.616999999998</v>
      </c>
      <c r="M29" s="648">
        <v>28032.966</v>
      </c>
      <c r="N29" s="228">
        <v>76163</v>
      </c>
      <c r="O29" s="229" t="e">
        <f>ROUND(N29*(1+#REF!),0)</f>
        <v>#REF!</v>
      </c>
      <c r="P29" s="240">
        <v>0.316</v>
      </c>
      <c r="Q29" s="231" t="e">
        <f t="shared" si="6"/>
        <v>#REF!</v>
      </c>
      <c r="R29" s="232">
        <v>40620</v>
      </c>
      <c r="S29" s="233">
        <f>R29/(IF(AND('Категория(опт)'!$B$6="с НДС"),1,IF(AND('Категория(опт)'!$B$6="без НДС"),1.2,"")))</f>
        <v>40620</v>
      </c>
      <c r="T29" s="234">
        <f>R29*0.855/(IF(AND('Категория(опт)'!$B$6="с НДС"),1,IF(AND('Категория(опт)'!$B$6="без НДС"),1.2,"")))</f>
        <v>34730.1</v>
      </c>
      <c r="U29" s="235" t="e">
        <f t="shared" si="4"/>
        <v>#REF!</v>
      </c>
      <c r="V29" s="236" t="e">
        <f t="shared" si="5"/>
        <v>#REF!</v>
      </c>
    </row>
    <row r="30" spans="1:22" ht="25.15" customHeight="1">
      <c r="A30" s="545" t="s">
        <v>42</v>
      </c>
      <c r="B30" s="550"/>
      <c r="C30" s="383" t="s">
        <v>1608</v>
      </c>
      <c r="D30" s="543" t="s">
        <v>41</v>
      </c>
      <c r="E30" s="303">
        <v>90</v>
      </c>
      <c r="F30" s="260">
        <f>'Основание с ламелями'!E7</f>
        <v>7801.5</v>
      </c>
      <c r="G30" s="193">
        <f>'Основание с ламелями'!F7</f>
        <v>0</v>
      </c>
      <c r="H30" s="194">
        <f>'Основание с ламелями'!G7</f>
        <v>7801.5</v>
      </c>
      <c r="I30" s="649">
        <v>3841.2562500000004</v>
      </c>
      <c r="J30" s="59"/>
      <c r="K30" s="246"/>
      <c r="L30" s="242"/>
      <c r="M30" s="242"/>
      <c r="N30" s="247"/>
      <c r="O30" s="265"/>
      <c r="P30" s="325"/>
      <c r="Q30" s="326"/>
      <c r="R30" s="327"/>
      <c r="S30" s="328"/>
      <c r="T30" s="329"/>
      <c r="U30" s="330"/>
      <c r="V30" s="331"/>
    </row>
    <row r="31" spans="1:22" ht="25.15" customHeight="1">
      <c r="A31" s="545"/>
      <c r="B31" s="551"/>
      <c r="C31" s="384" t="s">
        <v>1605</v>
      </c>
      <c r="D31" s="543"/>
      <c r="E31" s="303">
        <v>140</v>
      </c>
      <c r="F31" s="260">
        <f>'Основание с ламелями'!E9</f>
        <v>9292.5</v>
      </c>
      <c r="G31" s="193">
        <f>'Основание с ламелями'!F9</f>
        <v>0</v>
      </c>
      <c r="H31" s="194">
        <f>'Основание с ламелями'!G9</f>
        <v>9292.5</v>
      </c>
      <c r="I31" s="650">
        <v>4404.1050000000005</v>
      </c>
      <c r="J31" s="244"/>
      <c r="K31" s="241"/>
      <c r="L31" s="242"/>
      <c r="M31" s="242"/>
      <c r="N31" s="243"/>
      <c r="O31" s="244"/>
      <c r="P31" s="241"/>
      <c r="Q31" s="244"/>
      <c r="R31" s="244"/>
      <c r="S31" s="244"/>
      <c r="T31" s="244"/>
      <c r="U31" s="245"/>
      <c r="V31" s="246"/>
    </row>
    <row r="32" spans="1:22" ht="25.15" customHeight="1">
      <c r="A32" s="545"/>
      <c r="B32" s="551"/>
      <c r="C32" s="384" t="s">
        <v>1606</v>
      </c>
      <c r="D32" s="543"/>
      <c r="E32" s="304">
        <v>160</v>
      </c>
      <c r="F32" s="171">
        <f>'Основание с ламелями'!E10</f>
        <v>9534</v>
      </c>
      <c r="G32" s="217">
        <f>'Основание с ламелями'!F10</f>
        <v>0</v>
      </c>
      <c r="H32" s="169">
        <f>'Основание с ламелями'!G10</f>
        <v>9534</v>
      </c>
      <c r="I32" s="651">
        <v>4591.1475</v>
      </c>
      <c r="J32" s="242"/>
      <c r="K32" s="246"/>
      <c r="L32" s="244"/>
      <c r="M32" s="244"/>
      <c r="N32" s="247"/>
      <c r="O32" s="242"/>
      <c r="P32" s="246"/>
      <c r="Q32" s="244"/>
      <c r="R32" s="244"/>
      <c r="S32" s="242"/>
      <c r="T32" s="242"/>
      <c r="U32" s="245"/>
      <c r="V32" s="246"/>
    </row>
    <row r="33" spans="1:22" ht="25.15" customHeight="1" thickBot="1">
      <c r="A33" s="545"/>
      <c r="B33" s="552"/>
      <c r="C33" s="385" t="s">
        <v>1607</v>
      </c>
      <c r="D33" s="543"/>
      <c r="E33" s="306">
        <v>180</v>
      </c>
      <c r="F33" s="261">
        <f>'Основание с ламелями'!E11</f>
        <v>11518.5</v>
      </c>
      <c r="G33" s="238">
        <f>'Основание с ламелями'!F11</f>
        <v>0</v>
      </c>
      <c r="H33" s="239">
        <f>'Основание с ламелями'!G11</f>
        <v>11518.5</v>
      </c>
      <c r="I33" s="650">
        <v>5614.7174999999997</v>
      </c>
      <c r="J33" s="242"/>
      <c r="K33" s="246"/>
      <c r="L33" s="242"/>
      <c r="M33" s="242"/>
      <c r="N33" s="247"/>
      <c r="O33" s="242"/>
      <c r="P33" s="246"/>
      <c r="Q33" s="244"/>
      <c r="R33" s="244"/>
      <c r="S33" s="242"/>
      <c r="T33" s="242"/>
      <c r="U33" s="245"/>
      <c r="V33" s="246"/>
    </row>
    <row r="34" spans="1:22" ht="27.6" customHeight="1">
      <c r="A34" s="561" t="s">
        <v>98</v>
      </c>
      <c r="B34" s="550"/>
      <c r="C34" s="383" t="s">
        <v>1609</v>
      </c>
      <c r="D34" s="542" t="s">
        <v>41</v>
      </c>
      <c r="E34" s="302">
        <v>90</v>
      </c>
      <c r="F34" s="262">
        <f>'СВОД Кровати'!J12</f>
        <v>5418</v>
      </c>
      <c r="G34" s="248">
        <f>'СВОД Кровати'!K12</f>
        <v>0.15</v>
      </c>
      <c r="H34" s="249">
        <f>'СВОД Кровати'!L12</f>
        <v>4605.3</v>
      </c>
      <c r="I34" s="649">
        <v>3645.0337500000001</v>
      </c>
      <c r="J34" s="242"/>
      <c r="K34" s="246"/>
      <c r="L34" s="242"/>
      <c r="M34" s="242"/>
      <c r="N34" s="247"/>
      <c r="O34" s="242"/>
      <c r="P34" s="246"/>
      <c r="Q34" s="244"/>
      <c r="R34" s="244"/>
      <c r="S34" s="242"/>
      <c r="T34" s="242"/>
      <c r="U34" s="245"/>
      <c r="V34" s="246"/>
    </row>
    <row r="35" spans="1:22" ht="27.6" customHeight="1">
      <c r="A35" s="562"/>
      <c r="B35" s="551"/>
      <c r="C35" s="384" t="s">
        <v>1610</v>
      </c>
      <c r="D35" s="543"/>
      <c r="E35" s="332">
        <v>140</v>
      </c>
      <c r="F35" s="261">
        <f>'СВОД Кровати'!J13</f>
        <v>8505</v>
      </c>
      <c r="G35" s="238">
        <f>'СВОД Кровати'!K13</f>
        <v>0.15</v>
      </c>
      <c r="H35" s="239">
        <f>'СВОД Кровати'!L13</f>
        <v>7229.25</v>
      </c>
      <c r="I35" s="650">
        <v>5890.1175000000003</v>
      </c>
      <c r="J35" s="242"/>
      <c r="K35" s="246"/>
      <c r="L35" s="242"/>
      <c r="M35" s="242"/>
      <c r="N35" s="247"/>
      <c r="O35" s="242"/>
      <c r="P35" s="246"/>
      <c r="Q35" s="244"/>
      <c r="R35" s="244"/>
      <c r="S35" s="242"/>
      <c r="T35" s="242"/>
      <c r="U35" s="245"/>
      <c r="V35" s="246"/>
    </row>
    <row r="36" spans="1:22" ht="27.6" customHeight="1">
      <c r="A36" s="562"/>
      <c r="B36" s="551"/>
      <c r="C36" s="384" t="s">
        <v>1611</v>
      </c>
      <c r="D36" s="543"/>
      <c r="E36" s="304">
        <v>160</v>
      </c>
      <c r="F36" s="263">
        <f>'СВОД Кровати'!J14</f>
        <v>9051</v>
      </c>
      <c r="G36" s="250">
        <f>'СВОД Кровати'!K14</f>
        <v>0.15</v>
      </c>
      <c r="H36" s="251">
        <f>'СВОД Кровати'!L14</f>
        <v>7693.3499999999995</v>
      </c>
      <c r="I36" s="652">
        <v>6225.1875</v>
      </c>
      <c r="J36" s="242"/>
      <c r="K36" s="246"/>
      <c r="L36" s="242"/>
      <c r="M36" s="242"/>
      <c r="N36" s="247"/>
      <c r="O36" s="242"/>
      <c r="P36" s="246"/>
      <c r="Q36" s="244"/>
      <c r="R36" s="244"/>
      <c r="S36" s="242"/>
      <c r="T36" s="242"/>
      <c r="U36" s="245"/>
      <c r="V36" s="246"/>
    </row>
    <row r="37" spans="1:22" ht="27.6" customHeight="1" thickBot="1">
      <c r="A37" s="563"/>
      <c r="B37" s="552"/>
      <c r="C37" s="385" t="s">
        <v>1612</v>
      </c>
      <c r="D37" s="544"/>
      <c r="E37" s="305">
        <v>180</v>
      </c>
      <c r="F37" s="256">
        <f>'СВОД Кровати'!J15</f>
        <v>9607.5</v>
      </c>
      <c r="G37" s="226">
        <f>'СВОД Кровати'!K15</f>
        <v>0.15</v>
      </c>
      <c r="H37" s="227">
        <f>'СВОД Кровати'!L15</f>
        <v>8166.375</v>
      </c>
      <c r="I37" s="653">
        <v>6670.4175000000005</v>
      </c>
      <c r="J37" s="242"/>
      <c r="K37" s="246"/>
      <c r="L37" s="242"/>
      <c r="M37" s="242"/>
      <c r="N37" s="247"/>
      <c r="O37" s="242"/>
      <c r="P37" s="246"/>
      <c r="Q37" s="244"/>
      <c r="R37" s="244"/>
      <c r="S37" s="242"/>
      <c r="T37" s="242"/>
      <c r="U37" s="245"/>
      <c r="V37" s="246"/>
    </row>
    <row r="38" spans="1:22" ht="18.75">
      <c r="A38" s="421" t="s">
        <v>1811</v>
      </c>
      <c r="B38" s="410" t="s">
        <v>1851</v>
      </c>
      <c r="C38" s="252"/>
      <c r="D38" s="9"/>
      <c r="E38" s="19"/>
      <c r="G38" s="19"/>
      <c r="H38" s="19"/>
      <c r="I38" s="19"/>
      <c r="J38" s="19"/>
      <c r="K38" s="19"/>
      <c r="L38" s="19"/>
      <c r="M38" s="19"/>
      <c r="O38" s="19"/>
      <c r="P38" s="19"/>
      <c r="Q38" s="19"/>
      <c r="R38" s="19"/>
      <c r="S38" s="19"/>
      <c r="T38" s="19"/>
      <c r="U38" s="9"/>
      <c r="V38" s="9"/>
    </row>
    <row r="39" spans="1:22">
      <c r="A39" s="60"/>
      <c r="B39" s="60"/>
      <c r="C39" s="387"/>
      <c r="D39" s="254"/>
      <c r="E39" s="255"/>
      <c r="F39" s="242"/>
      <c r="G39" s="246"/>
      <c r="H39" s="242"/>
      <c r="I39" s="242"/>
      <c r="J39" s="19"/>
      <c r="K39" s="19"/>
      <c r="L39" s="19"/>
      <c r="M39" s="19"/>
      <c r="N39" s="20"/>
    </row>
    <row r="40" spans="1:22">
      <c r="A40" s="565" t="str">
        <f>Контакты!$B$10</f>
        <v>почта для приёма заказов</v>
      </c>
      <c r="B40" s="565"/>
      <c r="C40" s="565"/>
      <c r="D40" s="565"/>
      <c r="E40" s="565"/>
      <c r="F40" s="19"/>
      <c r="G40" s="19"/>
      <c r="H40" s="566" t="str">
        <f>Контакты!$C$10</f>
        <v>хххх@ххх.ru</v>
      </c>
      <c r="I40" s="566"/>
      <c r="J40" s="19"/>
      <c r="K40" s="19"/>
      <c r="L40" s="564"/>
      <c r="M40" s="564"/>
      <c r="O40" s="19"/>
      <c r="P40" s="19"/>
      <c r="Q40" s="19"/>
      <c r="R40" s="19"/>
      <c r="S40" s="19"/>
      <c r="T40" s="19"/>
      <c r="U40" s="9"/>
      <c r="V40" s="9"/>
    </row>
    <row r="41" spans="1:22">
      <c r="A41" s="565" t="str">
        <f>Контакты!B12</f>
        <v>номер телефона службы сервиса</v>
      </c>
      <c r="B41" s="565"/>
      <c r="C41" s="565"/>
      <c r="D41" s="565"/>
      <c r="E41" s="565"/>
      <c r="F41" s="19"/>
      <c r="G41" s="19"/>
      <c r="H41" s="567">
        <f>Контакты!$C$12</f>
        <v>8800</v>
      </c>
      <c r="I41" s="567"/>
      <c r="J41" s="19"/>
      <c r="K41" s="19"/>
      <c r="L41" s="564"/>
      <c r="M41" s="564"/>
      <c r="O41" s="19"/>
      <c r="P41" s="19"/>
      <c r="Q41" s="19"/>
      <c r="R41" s="19"/>
      <c r="S41" s="19"/>
      <c r="T41" s="19"/>
      <c r="U41" s="9"/>
      <c r="V41" s="9"/>
    </row>
    <row r="42" spans="1:22">
      <c r="A42" s="9"/>
      <c r="B42" s="9"/>
      <c r="C42" s="9"/>
      <c r="D42" s="9"/>
      <c r="E42" s="19"/>
      <c r="G42" s="19"/>
      <c r="H42" s="30"/>
      <c r="I42" s="30"/>
      <c r="K42" s="19"/>
      <c r="L42" s="30"/>
      <c r="M42" s="30"/>
      <c r="O42" s="19"/>
      <c r="P42" s="19"/>
      <c r="Q42" s="19"/>
      <c r="R42" s="19"/>
      <c r="S42" s="19"/>
      <c r="T42" s="19"/>
      <c r="U42" s="9"/>
      <c r="V42" s="9"/>
    </row>
  </sheetData>
  <mergeCells count="34">
    <mergeCell ref="B14:B21"/>
    <mergeCell ref="B22:B29"/>
    <mergeCell ref="B30:B33"/>
    <mergeCell ref="B34:B37"/>
    <mergeCell ref="A34:A37"/>
    <mergeCell ref="D34:D37"/>
    <mergeCell ref="A26:A29"/>
    <mergeCell ref="D26:D29"/>
    <mergeCell ref="L41:M41"/>
    <mergeCell ref="A40:E40"/>
    <mergeCell ref="H40:I40"/>
    <mergeCell ref="A41:E41"/>
    <mergeCell ref="H41:I41"/>
    <mergeCell ref="L40:M40"/>
    <mergeCell ref="O4:V4"/>
    <mergeCell ref="A3:M3"/>
    <mergeCell ref="F4:I4"/>
    <mergeCell ref="J4:M4"/>
    <mergeCell ref="T3:V3"/>
    <mergeCell ref="B4:E4"/>
    <mergeCell ref="D18:D21"/>
    <mergeCell ref="A30:A33"/>
    <mergeCell ref="D30:D33"/>
    <mergeCell ref="A14:A17"/>
    <mergeCell ref="D14:D17"/>
    <mergeCell ref="A18:A21"/>
    <mergeCell ref="A22:A25"/>
    <mergeCell ref="D22:D25"/>
    <mergeCell ref="D5:E5"/>
    <mergeCell ref="A6:A9"/>
    <mergeCell ref="D6:D9"/>
    <mergeCell ref="A10:A13"/>
    <mergeCell ref="D10:D13"/>
    <mergeCell ref="B6:B13"/>
  </mergeCells>
  <hyperlinks>
    <hyperlink ref="Q1" location="Содержание!A1" display="К СОДЕРЖАНИЮ &gt;&gt;&gt;"/>
    <hyperlink ref="V1" location="Содержание!A1" display="К СОДЕРЖАНИЮ &gt;&gt;&gt;"/>
    <hyperlink ref="V2" location="ТРТ_кровати!A1" display="К ТРТ&gt;&gt;&gt;"/>
    <hyperlink ref="T3:V3" location="Содержание!A1" display="К СОДЕРЖАНИЮ &gt;&gt;&gt;"/>
    <hyperlink ref="B4" r:id="rId1"/>
    <hyperlink ref="B38" r:id="rId2"/>
  </hyperlinks>
  <pageMargins left="0.70866141732283472" right="0.70866141732283472" top="0.74803149606299213" bottom="0.74803149606299213" header="0.31496062992125984" footer="0.31496062992125984"/>
  <pageSetup paperSize="9" scale="36" fitToHeight="2" orientation="landscape" r:id="rId3"/>
  <rowBreaks count="1" manualBreakCount="1">
    <brk id="41" max="38" man="1"/>
  </rowBreaks>
  <drawing r:id="rId4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61">
    <tabColor theme="1" tint="0.499984740745262"/>
    <pageSetUpPr fitToPage="1"/>
  </sheetPr>
  <dimension ref="A1:O10"/>
  <sheetViews>
    <sheetView view="pageBreakPreview" zoomScale="70" zoomScaleSheetLayoutView="70" workbookViewId="0">
      <selection activeCell="M2" sqref="M2:O2"/>
    </sheetView>
  </sheetViews>
  <sheetFormatPr defaultColWidth="8.7109375" defaultRowHeight="15.75"/>
  <cols>
    <col min="1" max="1" width="5" style="6" customWidth="1"/>
    <col min="2" max="2" width="22.28515625" style="6" customWidth="1"/>
    <col min="3" max="3" width="11" style="6" customWidth="1"/>
    <col min="4" max="12" width="9.5703125" style="6" customWidth="1"/>
    <col min="13" max="16384" width="8.7109375" style="6"/>
  </cols>
  <sheetData>
    <row r="1" spans="1:15">
      <c r="A1" s="335" t="e">
        <f>#REF!</f>
        <v>#REF!</v>
      </c>
      <c r="M1" s="568" t="s">
        <v>28</v>
      </c>
      <c r="N1" s="568"/>
      <c r="O1" s="568"/>
    </row>
    <row r="2" spans="1:15">
      <c r="A2" s="269"/>
      <c r="M2" s="569" t="s">
        <v>48</v>
      </c>
      <c r="N2" s="569"/>
      <c r="O2" s="569"/>
    </row>
    <row r="3" spans="1:15" ht="61.9" customHeight="1">
      <c r="A3" s="297" t="s">
        <v>47</v>
      </c>
      <c r="B3" s="298" t="s">
        <v>74</v>
      </c>
      <c r="C3" s="299" t="s">
        <v>120</v>
      </c>
      <c r="D3" s="299" t="s">
        <v>112</v>
      </c>
      <c r="E3" s="299" t="s">
        <v>121</v>
      </c>
      <c r="F3" s="299" t="s">
        <v>96</v>
      </c>
      <c r="G3" s="299" t="s">
        <v>113</v>
      </c>
      <c r="H3" s="333"/>
      <c r="I3" s="333"/>
      <c r="J3" s="333"/>
      <c r="K3" s="270"/>
      <c r="L3" s="271"/>
      <c r="M3" s="272"/>
      <c r="N3" s="272"/>
      <c r="O3" s="272"/>
    </row>
    <row r="4" spans="1:15">
      <c r="A4" s="266">
        <v>1</v>
      </c>
      <c r="B4" s="273" t="s">
        <v>87</v>
      </c>
      <c r="C4" s="268"/>
      <c r="D4" s="35" t="s">
        <v>49</v>
      </c>
      <c r="E4" s="35" t="s">
        <v>49</v>
      </c>
      <c r="F4" s="35" t="s">
        <v>49</v>
      </c>
      <c r="G4" s="35" t="s">
        <v>49</v>
      </c>
      <c r="H4" s="7"/>
      <c r="I4" s="7"/>
      <c r="J4" s="7"/>
      <c r="K4" s="270"/>
      <c r="L4" s="271"/>
      <c r="M4" s="272"/>
      <c r="N4" s="272"/>
      <c r="O4" s="272"/>
    </row>
    <row r="5" spans="1:15">
      <c r="A5" s="266">
        <v>2</v>
      </c>
      <c r="B5" s="273" t="s">
        <v>88</v>
      </c>
      <c r="C5" s="268"/>
      <c r="D5" s="35" t="s">
        <v>49</v>
      </c>
      <c r="E5" s="35" t="s">
        <v>49</v>
      </c>
      <c r="F5" s="35" t="s">
        <v>49</v>
      </c>
      <c r="G5" s="35" t="s">
        <v>49</v>
      </c>
      <c r="H5" s="7"/>
      <c r="I5" s="7"/>
      <c r="J5" s="7"/>
      <c r="K5" s="270"/>
      <c r="L5" s="271"/>
      <c r="M5" s="272"/>
      <c r="N5" s="272"/>
      <c r="O5" s="272"/>
    </row>
    <row r="6" spans="1:15">
      <c r="A6" s="266">
        <v>3</v>
      </c>
      <c r="B6" s="273" t="s">
        <v>85</v>
      </c>
      <c r="C6" s="267" t="s">
        <v>49</v>
      </c>
      <c r="D6" s="35" t="s">
        <v>49</v>
      </c>
      <c r="E6" s="35" t="s">
        <v>49</v>
      </c>
      <c r="F6" s="35" t="s">
        <v>49</v>
      </c>
      <c r="G6" s="35" t="s">
        <v>49</v>
      </c>
      <c r="H6" s="7"/>
      <c r="I6" s="7"/>
      <c r="J6" s="7"/>
      <c r="K6" s="270"/>
      <c r="L6" s="271"/>
      <c r="M6" s="272"/>
      <c r="N6" s="272"/>
      <c r="O6" s="272"/>
    </row>
    <row r="7" spans="1:15">
      <c r="A7" s="266">
        <v>4</v>
      </c>
      <c r="B7" s="273" t="s">
        <v>86</v>
      </c>
      <c r="C7" s="267" t="s">
        <v>49</v>
      </c>
      <c r="D7" s="35" t="s">
        <v>49</v>
      </c>
      <c r="E7" s="35" t="s">
        <v>49</v>
      </c>
      <c r="F7" s="35" t="s">
        <v>49</v>
      </c>
      <c r="G7" s="35" t="s">
        <v>49</v>
      </c>
      <c r="H7" s="7"/>
      <c r="I7" s="7"/>
      <c r="J7" s="7"/>
      <c r="K7" s="270"/>
      <c r="L7" s="271"/>
      <c r="M7" s="272"/>
      <c r="N7" s="272"/>
      <c r="O7" s="272"/>
    </row>
    <row r="10" spans="1:15" ht="97.15" customHeight="1">
      <c r="D10" s="274" t="s">
        <v>50</v>
      </c>
      <c r="E10" s="275" t="s">
        <v>93</v>
      </c>
      <c r="F10" s="276" t="s">
        <v>78</v>
      </c>
      <c r="G10" s="277" t="s">
        <v>51</v>
      </c>
      <c r="H10" s="333"/>
    </row>
  </sheetData>
  <mergeCells count="2">
    <mergeCell ref="M1:O1"/>
    <mergeCell ref="M2:O2"/>
  </mergeCells>
  <hyperlinks>
    <hyperlink ref="M1:O1" location="Содержание!A1" display="К СОДЕРЖАНИЮ &gt;&gt;&gt;"/>
    <hyperlink ref="M2:O2" location="'КРОВАТИ '!Заголовки_для_печати" display="К ПРАЙС-ЛИСТУ &gt;&gt;&gt;"/>
  </hyperlink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57">
    <tabColor rgb="FFCCFFCC"/>
    <pageSetUpPr fitToPage="1"/>
  </sheetPr>
  <dimension ref="A1:I20"/>
  <sheetViews>
    <sheetView view="pageBreakPreview" zoomScale="70" zoomScaleSheetLayoutView="70" workbookViewId="0">
      <selection activeCell="K10" sqref="K10"/>
    </sheetView>
  </sheetViews>
  <sheetFormatPr defaultColWidth="9.28515625" defaultRowHeight="15.75"/>
  <cols>
    <col min="1" max="2" width="32.28515625" style="6" customWidth="1"/>
    <col min="3" max="3" width="44.7109375" style="6" customWidth="1"/>
    <col min="4" max="4" width="5.42578125" style="6" customWidth="1"/>
    <col min="5" max="5" width="5.28515625" style="6" customWidth="1"/>
    <col min="6" max="6" width="14.7109375" style="20" customWidth="1"/>
    <col min="7" max="7" width="14.7109375" style="6" customWidth="1"/>
    <col min="8" max="9" width="14.7109375" style="20" customWidth="1"/>
    <col min="10" max="16384" width="9.28515625" style="6"/>
  </cols>
  <sheetData>
    <row r="1" spans="1:9" ht="16.5" thickBot="1">
      <c r="A1" s="115" t="str">
        <f>'Moms Love'!A1</f>
        <v>с 23.06 по 08.07.2025 г. включительно</v>
      </c>
      <c r="B1" s="115"/>
      <c r="C1" s="115"/>
      <c r="D1" s="9"/>
      <c r="E1" s="9"/>
      <c r="G1" s="9"/>
      <c r="H1" s="19"/>
      <c r="I1" s="19"/>
    </row>
    <row r="2" spans="1:9" ht="30" customHeight="1" thickBot="1">
      <c r="A2" s="533" t="s">
        <v>44</v>
      </c>
      <c r="B2" s="534"/>
      <c r="C2" s="534"/>
      <c r="D2" s="534"/>
      <c r="E2" s="534"/>
      <c r="F2" s="534"/>
      <c r="G2" s="534"/>
      <c r="H2" s="534"/>
      <c r="I2" s="534"/>
    </row>
    <row r="3" spans="1:9" ht="43.35" customHeight="1" thickBot="1">
      <c r="A3" s="552" t="s">
        <v>1812</v>
      </c>
      <c r="B3" s="577"/>
      <c r="C3" s="577"/>
      <c r="D3" s="577"/>
      <c r="E3" s="577"/>
      <c r="F3" s="577"/>
      <c r="G3" s="577"/>
      <c r="H3" s="577"/>
      <c r="I3" s="577"/>
    </row>
    <row r="4" spans="1:9" ht="48" thickBot="1">
      <c r="A4" s="279" t="s">
        <v>45</v>
      </c>
      <c r="B4" s="422" t="s">
        <v>1614</v>
      </c>
      <c r="C4" s="422" t="s">
        <v>1643</v>
      </c>
      <c r="D4" s="574" t="s">
        <v>30</v>
      </c>
      <c r="E4" s="574"/>
      <c r="F4" s="116" t="s">
        <v>32</v>
      </c>
      <c r="G4" s="149" t="s">
        <v>33</v>
      </c>
      <c r="H4" s="167" t="s">
        <v>43</v>
      </c>
      <c r="I4" s="167" t="s">
        <v>31</v>
      </c>
    </row>
    <row r="5" spans="1:9" ht="34.15" customHeight="1">
      <c r="A5" s="578" t="s">
        <v>44</v>
      </c>
      <c r="B5" s="423"/>
      <c r="C5" s="426" t="s">
        <v>1813</v>
      </c>
      <c r="D5" s="571" t="s">
        <v>41</v>
      </c>
      <c r="E5" s="291">
        <v>70</v>
      </c>
      <c r="F5" s="162">
        <f>'СВОД Кровати'!J84</f>
        <v>25360</v>
      </c>
      <c r="G5" s="253">
        <f>'СВОД Кровати'!K84</f>
        <v>0.45</v>
      </c>
      <c r="H5" s="162">
        <f>'СВОД Кровати'!L84</f>
        <v>13948.000000000002</v>
      </c>
      <c r="I5" s="162">
        <v>9776.5593750000007</v>
      </c>
    </row>
    <row r="6" spans="1:9" ht="34.15" customHeight="1">
      <c r="A6" s="575"/>
      <c r="B6" s="424"/>
      <c r="C6" s="427" t="s">
        <v>1814</v>
      </c>
      <c r="D6" s="572"/>
      <c r="E6" s="290">
        <v>80</v>
      </c>
      <c r="F6" s="163">
        <f>'СВОД Кровати'!J85</f>
        <v>26860</v>
      </c>
      <c r="G6" s="42">
        <f>'СВОД Кровати'!K85</f>
        <v>0.45</v>
      </c>
      <c r="H6" s="163">
        <f>'СВОД Кровати'!L85</f>
        <v>14773.000000000002</v>
      </c>
      <c r="I6" s="163">
        <v>10101.403125000001</v>
      </c>
    </row>
    <row r="7" spans="1:9" ht="34.15" customHeight="1">
      <c r="A7" s="575"/>
      <c r="B7" s="424"/>
      <c r="C7" s="427" t="s">
        <v>1815</v>
      </c>
      <c r="D7" s="572"/>
      <c r="E7" s="290">
        <v>90</v>
      </c>
      <c r="F7" s="163">
        <f>'СВОД Кровати'!J86</f>
        <v>29750</v>
      </c>
      <c r="G7" s="42">
        <f>'СВОД Кровати'!K86</f>
        <v>0.45</v>
      </c>
      <c r="H7" s="163">
        <f>'СВОД Кровати'!L86</f>
        <v>16362.500000000002</v>
      </c>
      <c r="I7" s="163">
        <v>10269.703125</v>
      </c>
    </row>
    <row r="8" spans="1:9" ht="34.15" customHeight="1">
      <c r="A8" s="575"/>
      <c r="B8" s="424"/>
      <c r="C8" s="427" t="s">
        <v>1816</v>
      </c>
      <c r="D8" s="572"/>
      <c r="E8" s="290">
        <v>100</v>
      </c>
      <c r="F8" s="163">
        <f>'СВОД Кровати'!J87</f>
        <v>31140</v>
      </c>
      <c r="G8" s="42">
        <f>'СВОД Кровати'!K87</f>
        <v>0.45</v>
      </c>
      <c r="H8" s="163">
        <f>'СВОД Кровати'!L87</f>
        <v>17127</v>
      </c>
      <c r="I8" s="163">
        <v>10350.140625</v>
      </c>
    </row>
    <row r="9" spans="1:9" ht="34.15" customHeight="1" thickBot="1">
      <c r="A9" s="576"/>
      <c r="B9" s="425"/>
      <c r="C9" s="428" t="s">
        <v>1817</v>
      </c>
      <c r="D9" s="573"/>
      <c r="E9" s="292">
        <v>120</v>
      </c>
      <c r="F9" s="227">
        <f>'СВОД Кровати'!J88</f>
        <v>34140</v>
      </c>
      <c r="G9" s="43">
        <f>'СВОД Кровати'!K88</f>
        <v>0.45</v>
      </c>
      <c r="H9" s="227">
        <f>'СВОД Кровати'!L88</f>
        <v>18777</v>
      </c>
      <c r="I9" s="227">
        <v>11416.556250000001</v>
      </c>
    </row>
    <row r="10" spans="1:9" ht="42.6" customHeight="1" thickBot="1">
      <c r="A10" s="533" t="s">
        <v>104</v>
      </c>
      <c r="B10" s="534"/>
      <c r="C10" s="534"/>
      <c r="D10" s="534"/>
      <c r="E10" s="534"/>
      <c r="F10" s="534"/>
      <c r="G10" s="534"/>
      <c r="H10" s="534"/>
      <c r="I10" s="534"/>
    </row>
    <row r="11" spans="1:9" ht="48" thickBot="1">
      <c r="A11" s="279" t="s">
        <v>45</v>
      </c>
      <c r="B11" s="422" t="s">
        <v>1614</v>
      </c>
      <c r="C11" s="422" t="s">
        <v>1643</v>
      </c>
      <c r="D11" s="574" t="s">
        <v>30</v>
      </c>
      <c r="E11" s="574"/>
      <c r="F11" s="116" t="s">
        <v>32</v>
      </c>
      <c r="G11" s="149" t="s">
        <v>33</v>
      </c>
      <c r="H11" s="167" t="s">
        <v>43</v>
      </c>
      <c r="I11" s="167" t="s">
        <v>31</v>
      </c>
    </row>
    <row r="12" spans="1:9" ht="32.1" customHeight="1">
      <c r="A12" s="575" t="s">
        <v>44</v>
      </c>
      <c r="B12" s="424"/>
      <c r="C12" s="426" t="s">
        <v>1818</v>
      </c>
      <c r="D12" s="572" t="s">
        <v>41</v>
      </c>
      <c r="E12" s="156">
        <v>70</v>
      </c>
      <c r="F12" s="194">
        <f>'СВОД Кровати'!J89</f>
        <v>26860</v>
      </c>
      <c r="G12" s="253">
        <f>'СВОД Кровати'!K89</f>
        <v>0.45</v>
      </c>
      <c r="H12" s="194">
        <f>'СВОД Кровати'!L89</f>
        <v>14773.000000000002</v>
      </c>
      <c r="I12" s="194">
        <v>11539.06875</v>
      </c>
    </row>
    <row r="13" spans="1:9" ht="32.1" customHeight="1">
      <c r="A13" s="575"/>
      <c r="B13" s="424"/>
      <c r="C13" s="427" t="s">
        <v>1819</v>
      </c>
      <c r="D13" s="572"/>
      <c r="E13" s="290">
        <v>80</v>
      </c>
      <c r="F13" s="163">
        <f>'СВОД Кровати'!J90</f>
        <v>29750</v>
      </c>
      <c r="G13" s="42">
        <f>'СВОД Кровати'!K90</f>
        <v>0.45</v>
      </c>
      <c r="H13" s="163">
        <f>'СВОД Кровати'!L90</f>
        <v>16362.500000000002</v>
      </c>
      <c r="I13" s="163">
        <v>11661.581250000001</v>
      </c>
    </row>
    <row r="14" spans="1:9" ht="32.1" customHeight="1">
      <c r="A14" s="575"/>
      <c r="B14" s="424"/>
      <c r="C14" s="427" t="s">
        <v>1820</v>
      </c>
      <c r="D14" s="572"/>
      <c r="E14" s="290">
        <v>90</v>
      </c>
      <c r="F14" s="163">
        <f>'СВОД Кровати'!J91</f>
        <v>31140</v>
      </c>
      <c r="G14" s="42">
        <f>'СВОД Кровати'!K91</f>
        <v>0.45</v>
      </c>
      <c r="H14" s="163">
        <f>'СВОД Кровати'!L91</f>
        <v>17127</v>
      </c>
      <c r="I14" s="163">
        <v>11837.306250000001</v>
      </c>
    </row>
    <row r="15" spans="1:9" ht="32.1" customHeight="1">
      <c r="A15" s="575"/>
      <c r="B15" s="424"/>
      <c r="C15" s="427" t="s">
        <v>1821</v>
      </c>
      <c r="D15" s="572"/>
      <c r="E15" s="290">
        <v>100</v>
      </c>
      <c r="F15" s="163">
        <f>'СВОД Кровати'!J92</f>
        <v>34140</v>
      </c>
      <c r="G15" s="42">
        <f>'СВОД Кровати'!K92</f>
        <v>0.45</v>
      </c>
      <c r="H15" s="163">
        <f>'СВОД Кровати'!L92</f>
        <v>18777</v>
      </c>
      <c r="I15" s="163">
        <v>11913.721875000001</v>
      </c>
    </row>
    <row r="16" spans="1:9" ht="32.1" customHeight="1" thickBot="1">
      <c r="A16" s="576"/>
      <c r="B16" s="425"/>
      <c r="C16" s="428" t="s">
        <v>1822</v>
      </c>
      <c r="D16" s="573"/>
      <c r="E16" s="292">
        <v>120</v>
      </c>
      <c r="F16" s="227">
        <f>'СВОД Кровати'!J93</f>
        <v>35640</v>
      </c>
      <c r="G16" s="43">
        <f>'СВОД Кровати'!K93</f>
        <v>0.45</v>
      </c>
      <c r="H16" s="227">
        <f>'СВОД Кровати'!L93</f>
        <v>19602</v>
      </c>
      <c r="I16" s="227">
        <v>13141.321875000001</v>
      </c>
    </row>
    <row r="17" spans="1:9" ht="22.9" customHeight="1">
      <c r="A17" s="579"/>
      <c r="B17" s="579"/>
      <c r="C17" s="579"/>
      <c r="D17" s="579"/>
      <c r="E17" s="579"/>
      <c r="F17" s="579"/>
      <c r="G17" s="579"/>
      <c r="H17" s="579"/>
      <c r="I17" s="579"/>
    </row>
    <row r="18" spans="1:9">
      <c r="A18" s="565" t="str">
        <f>Контакты!$B$10</f>
        <v>почта для приёма заказов</v>
      </c>
      <c r="B18" s="565"/>
      <c r="C18" s="565"/>
      <c r="D18" s="565"/>
      <c r="E18" s="565"/>
      <c r="F18" s="19"/>
      <c r="G18" s="9"/>
      <c r="H18" s="570" t="str">
        <f>Контакты!$C$10</f>
        <v>хххх@ххх.ru</v>
      </c>
      <c r="I18" s="570"/>
    </row>
    <row r="19" spans="1:9">
      <c r="A19" s="565" t="str">
        <f>Контакты!$B$12</f>
        <v>номер телефона службы сервиса</v>
      </c>
      <c r="B19" s="565"/>
      <c r="C19" s="565"/>
      <c r="D19" s="565"/>
      <c r="E19" s="565"/>
      <c r="F19" s="19"/>
      <c r="G19" s="9"/>
      <c r="H19" s="570">
        <f>Контакты!$C$12</f>
        <v>8800</v>
      </c>
      <c r="I19" s="570"/>
    </row>
    <row r="20" spans="1:9">
      <c r="A20" s="9"/>
      <c r="B20" s="9"/>
      <c r="C20" s="9"/>
      <c r="D20" s="9"/>
      <c r="E20" s="9"/>
      <c r="F20" s="19"/>
      <c r="G20" s="9"/>
      <c r="H20" s="19"/>
      <c r="I20" s="19"/>
    </row>
  </sheetData>
  <mergeCells count="14">
    <mergeCell ref="A19:E19"/>
    <mergeCell ref="H19:I19"/>
    <mergeCell ref="D5:D9"/>
    <mergeCell ref="A2:I2"/>
    <mergeCell ref="A18:E18"/>
    <mergeCell ref="H18:I18"/>
    <mergeCell ref="A10:I10"/>
    <mergeCell ref="D11:E11"/>
    <mergeCell ref="A12:A16"/>
    <mergeCell ref="D12:D16"/>
    <mergeCell ref="A3:I3"/>
    <mergeCell ref="D4:E4"/>
    <mergeCell ref="A5:A9"/>
    <mergeCell ref="A17:I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59">
    <tabColor theme="1" tint="0.34998626667073579"/>
    <pageSetUpPr fitToPage="1"/>
  </sheetPr>
  <dimension ref="A1:I16"/>
  <sheetViews>
    <sheetView view="pageBreakPreview" zoomScale="70" zoomScaleSheetLayoutView="70" workbookViewId="0">
      <selection activeCell="K9" sqref="K9"/>
    </sheetView>
  </sheetViews>
  <sheetFormatPr defaultColWidth="9.28515625" defaultRowHeight="15.75"/>
  <cols>
    <col min="1" max="1" width="30.28515625" style="6" customWidth="1"/>
    <col min="2" max="2" width="41.42578125" style="7" customWidth="1"/>
    <col min="3" max="3" width="5.42578125" style="6" customWidth="1"/>
    <col min="4" max="4" width="5.28515625" style="6" customWidth="1"/>
    <col min="5" max="5" width="14.5703125" style="20" customWidth="1"/>
    <col min="6" max="6" width="14.5703125" style="6" customWidth="1"/>
    <col min="7" max="8" width="14.5703125" style="20" customWidth="1"/>
    <col min="9" max="16384" width="9.28515625" style="6"/>
  </cols>
  <sheetData>
    <row r="1" spans="1:9">
      <c r="A1" s="115" t="str">
        <f>'Moms Love'!A1</f>
        <v>с 23.06 по 08.07.2025 г. включительно</v>
      </c>
      <c r="D1" s="9"/>
      <c r="F1" s="9"/>
      <c r="G1" s="19"/>
      <c r="H1" s="19"/>
    </row>
    <row r="2" spans="1:9" ht="37.5" customHeight="1" thickBot="1">
      <c r="A2" s="585" t="s">
        <v>67</v>
      </c>
      <c r="B2" s="585"/>
      <c r="C2" s="585"/>
      <c r="D2" s="585"/>
      <c r="E2" s="585"/>
      <c r="F2" s="585"/>
      <c r="G2" s="585"/>
      <c r="H2" s="585"/>
    </row>
    <row r="3" spans="1:9" ht="48" thickBot="1">
      <c r="A3" s="429" t="s">
        <v>1614</v>
      </c>
      <c r="B3" s="429" t="s">
        <v>1643</v>
      </c>
      <c r="C3" s="581" t="s">
        <v>30</v>
      </c>
      <c r="D3" s="582"/>
      <c r="E3" s="166" t="s">
        <v>32</v>
      </c>
      <c r="F3" s="161" t="s">
        <v>33</v>
      </c>
      <c r="G3" s="167" t="s">
        <v>43</v>
      </c>
      <c r="H3" s="168" t="s">
        <v>31</v>
      </c>
    </row>
    <row r="4" spans="1:9" ht="27.75" customHeight="1">
      <c r="A4" s="586"/>
      <c r="B4" s="430" t="s">
        <v>1823</v>
      </c>
      <c r="C4" s="583" t="s">
        <v>46</v>
      </c>
      <c r="D4" s="293">
        <v>90</v>
      </c>
      <c r="E4" s="282">
        <f>'СВОД Кровати'!J3</f>
        <v>7182</v>
      </c>
      <c r="F4" s="286">
        <f>'СВОД Кровати'!K3</f>
        <v>0</v>
      </c>
      <c r="G4" s="162">
        <f>'СВОД Кровати'!L3</f>
        <v>7182</v>
      </c>
      <c r="H4" s="643">
        <v>4259.5200000000004</v>
      </c>
      <c r="I4"/>
    </row>
    <row r="5" spans="1:9" ht="27.75" customHeight="1">
      <c r="A5" s="587"/>
      <c r="B5" s="431" t="s">
        <v>1824</v>
      </c>
      <c r="C5" s="584"/>
      <c r="D5" s="294">
        <v>160</v>
      </c>
      <c r="E5" s="283">
        <f>'СВОД Кровати'!J4</f>
        <v>8673</v>
      </c>
      <c r="F5" s="287">
        <f>'СВОД Кровати'!K4</f>
        <v>0</v>
      </c>
      <c r="G5" s="169">
        <f>'СВОД Кровати'!L4</f>
        <v>8673</v>
      </c>
      <c r="H5" s="647">
        <v>5050.1475000000009</v>
      </c>
      <c r="I5"/>
    </row>
    <row r="6" spans="1:9" ht="17.25" customHeight="1">
      <c r="A6" s="587"/>
      <c r="B6" s="431" t="s">
        <v>1825</v>
      </c>
      <c r="C6" s="580" t="s">
        <v>41</v>
      </c>
      <c r="D6" s="295">
        <v>80</v>
      </c>
      <c r="E6" s="284">
        <f>'СВОД Кровати'!J5</f>
        <v>7560</v>
      </c>
      <c r="F6" s="288">
        <f>'СВОД Кровати'!K5</f>
        <v>0</v>
      </c>
      <c r="G6" s="163">
        <f>'СВОД Кровати'!L5</f>
        <v>7560</v>
      </c>
      <c r="H6" s="654">
        <v>3701.2612500000005</v>
      </c>
      <c r="I6"/>
    </row>
    <row r="7" spans="1:9" ht="17.25" customHeight="1">
      <c r="A7" s="587"/>
      <c r="B7" s="431" t="s">
        <v>1608</v>
      </c>
      <c r="C7" s="543"/>
      <c r="D7" s="295">
        <v>90</v>
      </c>
      <c r="E7" s="284">
        <f>'СВОД Кровати'!J6</f>
        <v>7801.5</v>
      </c>
      <c r="F7" s="288">
        <f>'СВОД Кровати'!K6</f>
        <v>0</v>
      </c>
      <c r="G7" s="163">
        <f>'СВОД Кровати'!L6</f>
        <v>7801.5</v>
      </c>
      <c r="H7" s="654">
        <v>3841.2562500000004</v>
      </c>
      <c r="I7"/>
    </row>
    <row r="8" spans="1:9" ht="17.25" customHeight="1">
      <c r="A8" s="587"/>
      <c r="B8" s="431" t="s">
        <v>1826</v>
      </c>
      <c r="C8" s="543"/>
      <c r="D8" s="295">
        <v>120</v>
      </c>
      <c r="E8" s="284">
        <f>'СВОД Кровати'!J7</f>
        <v>8788.5</v>
      </c>
      <c r="F8" s="288">
        <f>'СВОД Кровати'!K7</f>
        <v>0</v>
      </c>
      <c r="G8" s="163">
        <f>'СВОД Кровати'!L7</f>
        <v>8788.5</v>
      </c>
      <c r="H8" s="654">
        <v>4084.5262499999999</v>
      </c>
      <c r="I8"/>
    </row>
    <row r="9" spans="1:9" ht="17.25" customHeight="1">
      <c r="A9" s="587"/>
      <c r="B9" s="431" t="s">
        <v>1605</v>
      </c>
      <c r="C9" s="543"/>
      <c r="D9" s="295">
        <v>140</v>
      </c>
      <c r="E9" s="284">
        <f>'СВОД Кровати'!J8</f>
        <v>9292.5</v>
      </c>
      <c r="F9" s="288">
        <f>'СВОД Кровати'!K8</f>
        <v>0</v>
      </c>
      <c r="G9" s="163">
        <f>'СВОД Кровати'!L8</f>
        <v>9292.5</v>
      </c>
      <c r="H9" s="654">
        <v>4404.1050000000005</v>
      </c>
      <c r="I9"/>
    </row>
    <row r="10" spans="1:9" ht="17.25" customHeight="1">
      <c r="A10" s="587"/>
      <c r="B10" s="431" t="s">
        <v>1606</v>
      </c>
      <c r="C10" s="543"/>
      <c r="D10" s="294">
        <v>160</v>
      </c>
      <c r="E10" s="283">
        <f>'СВОД Кровати'!J9</f>
        <v>9534</v>
      </c>
      <c r="F10" s="287">
        <f>'СВОД Кровати'!K9</f>
        <v>0</v>
      </c>
      <c r="G10" s="169">
        <f>'СВОД Кровати'!L9</f>
        <v>9534</v>
      </c>
      <c r="H10" s="647">
        <v>4591.1475</v>
      </c>
      <c r="I10"/>
    </row>
    <row r="11" spans="1:9" ht="17.25" customHeight="1">
      <c r="A11" s="587"/>
      <c r="B11" s="431" t="s">
        <v>1607</v>
      </c>
      <c r="C11" s="543"/>
      <c r="D11" s="295">
        <v>180</v>
      </c>
      <c r="E11" s="284">
        <f>'СВОД Кровати'!J10</f>
        <v>11518.5</v>
      </c>
      <c r="F11" s="288">
        <f>'СВОД Кровати'!K10</f>
        <v>0</v>
      </c>
      <c r="G11" s="163">
        <f>'СВОД Кровати'!L10</f>
        <v>11518.5</v>
      </c>
      <c r="H11" s="654">
        <v>5614.7174999999997</v>
      </c>
      <c r="I11"/>
    </row>
    <row r="12" spans="1:9" ht="16.5" thickBot="1">
      <c r="A12" s="588"/>
      <c r="B12" s="432" t="s">
        <v>1827</v>
      </c>
      <c r="C12" s="544"/>
      <c r="D12" s="296">
        <v>200</v>
      </c>
      <c r="E12" s="285">
        <f>'СВОД Кровати'!J11</f>
        <v>12873</v>
      </c>
      <c r="F12" s="289">
        <f>'СВОД Кровати'!K11</f>
        <v>0</v>
      </c>
      <c r="G12" s="164">
        <f>'СВОД Кровати'!L11</f>
        <v>12873</v>
      </c>
      <c r="H12" s="646">
        <v>6262.4812500000007</v>
      </c>
      <c r="I12"/>
    </row>
    <row r="13" spans="1:9">
      <c r="A13" s="19"/>
      <c r="B13" s="19"/>
      <c r="C13" s="19"/>
      <c r="D13" s="19"/>
      <c r="E13" s="19"/>
      <c r="F13" s="19"/>
      <c r="G13" s="19"/>
      <c r="H13" s="19"/>
    </row>
    <row r="14" spans="1:9">
      <c r="A14" s="165"/>
      <c r="B14" s="165"/>
      <c r="C14" s="165"/>
      <c r="D14" s="165"/>
      <c r="E14" s="165"/>
      <c r="F14" s="165"/>
      <c r="G14" s="165"/>
      <c r="H14" s="165"/>
    </row>
    <row r="15" spans="1:9">
      <c r="A15" s="165"/>
      <c r="B15" s="165"/>
      <c r="C15" s="165"/>
      <c r="D15" s="165"/>
      <c r="E15" s="165"/>
      <c r="F15" s="165"/>
      <c r="G15" s="165"/>
      <c r="H15" s="165"/>
    </row>
    <row r="16" spans="1:9">
      <c r="A16" s="19"/>
      <c r="B16" s="19"/>
      <c r="C16" s="19"/>
      <c r="D16" s="19"/>
      <c r="E16" s="19"/>
      <c r="F16" s="19"/>
      <c r="G16" s="19"/>
      <c r="H16" s="19"/>
      <c r="I16" s="12"/>
    </row>
  </sheetData>
  <mergeCells count="5">
    <mergeCell ref="C6:C12"/>
    <mergeCell ref="C3:D3"/>
    <mergeCell ref="C4:C5"/>
    <mergeCell ref="A2:H2"/>
    <mergeCell ref="A4:A12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65">
    <tabColor rgb="FFCCFFCC"/>
    <pageSetUpPr fitToPage="1"/>
  </sheetPr>
  <dimension ref="A1:H21"/>
  <sheetViews>
    <sheetView view="pageBreakPreview" zoomScale="70" zoomScaleSheetLayoutView="70" workbookViewId="0">
      <selection activeCell="M10" sqref="M10"/>
    </sheetView>
  </sheetViews>
  <sheetFormatPr defaultColWidth="9.28515625" defaultRowHeight="15.75"/>
  <cols>
    <col min="1" max="2" width="28" style="6" customWidth="1"/>
    <col min="3" max="3" width="28" style="452" customWidth="1"/>
    <col min="4" max="4" width="12.7109375" style="20" customWidth="1"/>
    <col min="5" max="5" width="12.7109375" style="6" customWidth="1"/>
    <col min="6" max="7" width="12.7109375" style="20" customWidth="1"/>
    <col min="8" max="16384" width="9.28515625" style="6"/>
  </cols>
  <sheetData>
    <row r="1" spans="1:8">
      <c r="A1" s="115" t="str">
        <f>'Moms Love'!A1</f>
        <v>с 23.06 по 08.07.2025 г. включительно</v>
      </c>
      <c r="B1" s="115"/>
      <c r="C1" s="115"/>
      <c r="E1" s="9"/>
    </row>
    <row r="2" spans="1:8" s="459" customFormat="1" ht="16.5" thickBot="1">
      <c r="A2" s="115"/>
      <c r="B2" s="115"/>
      <c r="C2" s="115"/>
      <c r="D2" s="20"/>
      <c r="E2" s="9"/>
      <c r="F2" s="20"/>
      <c r="G2" s="20"/>
    </row>
    <row r="3" spans="1:8" ht="57" customHeight="1" thickBot="1">
      <c r="A3" s="589" t="s">
        <v>1883</v>
      </c>
      <c r="B3" s="590"/>
      <c r="C3" s="590"/>
      <c r="D3" s="590"/>
      <c r="E3" s="590"/>
      <c r="F3" s="590"/>
      <c r="G3" s="590"/>
    </row>
    <row r="4" spans="1:8" ht="37.5" customHeight="1" thickBot="1">
      <c r="A4" s="591" t="s">
        <v>54</v>
      </c>
      <c r="B4" s="592"/>
      <c r="C4" s="592"/>
      <c r="D4" s="592"/>
      <c r="E4" s="592"/>
      <c r="F4" s="592"/>
      <c r="G4" s="592"/>
    </row>
    <row r="5" spans="1:8" ht="37.5" customHeight="1" thickBot="1">
      <c r="A5" s="434" t="s">
        <v>1603</v>
      </c>
      <c r="B5" s="596" t="s">
        <v>1852</v>
      </c>
      <c r="C5" s="596"/>
      <c r="D5" s="597"/>
      <c r="E5" s="597"/>
      <c r="F5" s="597"/>
      <c r="G5" s="597"/>
    </row>
    <row r="6" spans="1:8" ht="48" thickBot="1">
      <c r="A6" s="123" t="s">
        <v>105</v>
      </c>
      <c r="B6" s="433" t="s">
        <v>1614</v>
      </c>
      <c r="C6" s="453" t="s">
        <v>1602</v>
      </c>
      <c r="D6" s="116" t="s">
        <v>32</v>
      </c>
      <c r="E6" s="280" t="s">
        <v>53</v>
      </c>
      <c r="F6" s="121" t="s">
        <v>43</v>
      </c>
      <c r="G6" s="167" t="s">
        <v>31</v>
      </c>
    </row>
    <row r="7" spans="1:8" ht="68.099999999999994" customHeight="1">
      <c r="A7" s="317" t="s">
        <v>1828</v>
      </c>
      <c r="B7" s="593"/>
      <c r="C7" s="454" t="s">
        <v>1870</v>
      </c>
      <c r="D7" s="162">
        <f>'СВОД Кровати'!J94</f>
        <v>37100</v>
      </c>
      <c r="E7" s="253">
        <f>'СВОД Кровати'!K94</f>
        <v>0.67</v>
      </c>
      <c r="F7" s="318">
        <f>'СВОД Кровати'!L94</f>
        <v>12242.999999999998</v>
      </c>
      <c r="G7" s="318">
        <v>8848.6633125000008</v>
      </c>
      <c r="H7"/>
    </row>
    <row r="8" spans="1:8" ht="68.099999999999994" customHeight="1" thickBot="1">
      <c r="A8" s="316" t="s">
        <v>52</v>
      </c>
      <c r="B8" s="595"/>
      <c r="C8" s="455" t="s">
        <v>1871</v>
      </c>
      <c r="D8" s="164">
        <f>'СВОД Кровати'!J95</f>
        <v>38425</v>
      </c>
      <c r="E8" s="153">
        <f>'СВОД Кровати'!K95</f>
        <v>0.67</v>
      </c>
      <c r="F8" s="281">
        <f>'СВОД Кровати'!L95</f>
        <v>12680.249999999998</v>
      </c>
      <c r="G8" s="281">
        <v>9725.7228750000013</v>
      </c>
      <c r="H8"/>
    </row>
    <row r="9" spans="1:8" ht="27" thickBot="1">
      <c r="A9" s="591" t="s">
        <v>106</v>
      </c>
      <c r="B9" s="592"/>
      <c r="C9" s="592"/>
      <c r="D9" s="592"/>
      <c r="E9" s="592"/>
      <c r="F9" s="592"/>
      <c r="G9" s="592"/>
    </row>
    <row r="10" spans="1:8" ht="48" thickBot="1">
      <c r="A10" s="123" t="s">
        <v>107</v>
      </c>
      <c r="B10" s="433" t="s">
        <v>1614</v>
      </c>
      <c r="C10" s="123" t="s">
        <v>1602</v>
      </c>
      <c r="D10" s="116" t="s">
        <v>32</v>
      </c>
      <c r="E10" s="280" t="s">
        <v>53</v>
      </c>
      <c r="F10" s="121" t="s">
        <v>43</v>
      </c>
      <c r="G10" s="167" t="s">
        <v>31</v>
      </c>
    </row>
    <row r="11" spans="1:8" ht="37.5" customHeight="1">
      <c r="A11" s="317" t="s">
        <v>108</v>
      </c>
      <c r="B11" s="593"/>
      <c r="C11" s="456" t="s">
        <v>1872</v>
      </c>
      <c r="D11" s="162">
        <f>'СВОД Кровати'!J80</f>
        <v>7125</v>
      </c>
      <c r="E11" s="253">
        <f>'СВОД Кровати'!K80</f>
        <v>0.2</v>
      </c>
      <c r="F11" s="318">
        <f>'СВОД Кровати'!L80</f>
        <v>5700</v>
      </c>
      <c r="G11" s="318">
        <v>4268.25</v>
      </c>
      <c r="H11"/>
    </row>
    <row r="12" spans="1:8" ht="37.5" customHeight="1">
      <c r="A12" s="321" t="s">
        <v>109</v>
      </c>
      <c r="B12" s="594"/>
      <c r="C12" s="457" t="s">
        <v>1873</v>
      </c>
      <c r="D12" s="194">
        <f>'СВОД Кровати'!J81</f>
        <v>7429</v>
      </c>
      <c r="E12" s="41">
        <f>'СВОД Кровати'!K81</f>
        <v>0.2</v>
      </c>
      <c r="F12" s="322">
        <f>'СВОД Кровати'!L81</f>
        <v>5943.2000000000007</v>
      </c>
      <c r="G12" s="322">
        <v>4457.25</v>
      </c>
      <c r="H12"/>
    </row>
    <row r="13" spans="1:8" ht="37.5" customHeight="1">
      <c r="A13" s="319" t="s">
        <v>110</v>
      </c>
      <c r="B13" s="594"/>
      <c r="C13" s="457" t="s">
        <v>1874</v>
      </c>
      <c r="D13" s="163">
        <f>'СВОД Кровати'!J82</f>
        <v>8063</v>
      </c>
      <c r="E13" s="42">
        <f>'СВОД Кровати'!K82</f>
        <v>0.2</v>
      </c>
      <c r="F13" s="320">
        <f>'СВОД Кровати'!L82</f>
        <v>6450.4000000000005</v>
      </c>
      <c r="G13" s="320">
        <v>4834.125</v>
      </c>
      <c r="H13"/>
    </row>
    <row r="14" spans="1:8" ht="37.5" customHeight="1" thickBot="1">
      <c r="A14" s="316" t="s">
        <v>111</v>
      </c>
      <c r="B14" s="595"/>
      <c r="C14" s="458" t="s">
        <v>1875</v>
      </c>
      <c r="D14" s="164">
        <f>'СВОД Кровати'!J83</f>
        <v>8724</v>
      </c>
      <c r="E14" s="153">
        <f>'СВОД Кровати'!K83</f>
        <v>0.2</v>
      </c>
      <c r="F14" s="281">
        <f>'СВОД Кровати'!L83</f>
        <v>6979.2000000000007</v>
      </c>
      <c r="G14" s="281">
        <v>5229</v>
      </c>
      <c r="H14"/>
    </row>
    <row r="15" spans="1:8" ht="18.75">
      <c r="A15" s="421" t="s">
        <v>1811</v>
      </c>
      <c r="B15" s="410" t="s">
        <v>1850</v>
      </c>
      <c r="C15" s="410"/>
      <c r="D15" s="19"/>
      <c r="E15" s="9"/>
      <c r="F15" s="19"/>
      <c r="G15" s="19"/>
    </row>
    <row r="16" spans="1:8">
      <c r="A16" s="565" t="str">
        <f>Контакты!$B$10</f>
        <v>почта для приёма заказов</v>
      </c>
      <c r="B16" s="565"/>
      <c r="C16" s="565"/>
      <c r="D16" s="565"/>
      <c r="E16" s="565"/>
      <c r="F16" s="565"/>
      <c r="G16" s="499"/>
    </row>
    <row r="17" spans="1:7">
      <c r="A17" s="565" t="str">
        <f>Контакты!$B$12</f>
        <v>номер телефона службы сервиса</v>
      </c>
      <c r="B17" s="565"/>
      <c r="C17" s="565"/>
      <c r="D17" s="565"/>
      <c r="E17" s="565"/>
      <c r="F17" s="565"/>
      <c r="G17" s="499"/>
    </row>
    <row r="18" spans="1:7">
      <c r="A18" s="9"/>
      <c r="B18" s="9"/>
      <c r="C18" s="9"/>
      <c r="D18" s="19"/>
      <c r="E18" s="9"/>
      <c r="F18" s="19"/>
      <c r="G18" s="19"/>
    </row>
    <row r="19" spans="1:7">
      <c r="A19" s="9"/>
      <c r="B19" s="9"/>
      <c r="C19" s="9"/>
      <c r="D19" s="19"/>
      <c r="E19" s="9"/>
      <c r="F19" s="19"/>
      <c r="G19" s="19"/>
    </row>
    <row r="20" spans="1:7">
      <c r="A20" s="9"/>
      <c r="B20" s="9"/>
      <c r="C20" s="9"/>
      <c r="E20" s="9"/>
      <c r="F20" s="19"/>
      <c r="G20" s="19"/>
    </row>
    <row r="21" spans="1:7">
      <c r="A21" s="9"/>
      <c r="B21" s="9"/>
      <c r="C21" s="9"/>
      <c r="E21" s="9"/>
      <c r="F21" s="19"/>
      <c r="G21" s="19"/>
    </row>
  </sheetData>
  <mergeCells count="8">
    <mergeCell ref="A16:F16"/>
    <mergeCell ref="A17:F17"/>
    <mergeCell ref="A3:G3"/>
    <mergeCell ref="A4:G4"/>
    <mergeCell ref="A9:G9"/>
    <mergeCell ref="B11:B14"/>
    <mergeCell ref="B7:B8"/>
    <mergeCell ref="B5:G5"/>
  </mergeCells>
  <hyperlinks>
    <hyperlink ref="B15" r:id="rId1"/>
    <hyperlink ref="B5" r:id="rId2"/>
  </hyperlinks>
  <pageMargins left="0.70866141732283472" right="0.70866141732283472" top="0.74803149606299213" bottom="0.74803149606299213" header="0.31496062992125984" footer="0.31496062992125984"/>
  <pageSetup paperSize="9" scale="64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rgb="FFFF0000"/>
  </sheetPr>
  <dimension ref="A1:J22"/>
  <sheetViews>
    <sheetView view="pageBreakPreview" zoomScaleSheetLayoutView="100" workbookViewId="0">
      <selection activeCell="A30" sqref="A30"/>
    </sheetView>
  </sheetViews>
  <sheetFormatPr defaultColWidth="9.28515625" defaultRowHeight="15"/>
  <cols>
    <col min="1" max="1" width="34.85546875" style="1" customWidth="1"/>
    <col min="2" max="2" width="23.28515625" style="1" customWidth="1"/>
    <col min="3" max="3" width="14.7109375" style="2" hidden="1" customWidth="1"/>
    <col min="4" max="4" width="9.28515625" style="1" customWidth="1"/>
    <col min="5" max="16384" width="9.28515625" style="1"/>
  </cols>
  <sheetData>
    <row r="1" spans="1:10" ht="21.75" thickBot="1">
      <c r="A1" s="373" t="s">
        <v>5</v>
      </c>
      <c r="B1" s="3" t="s">
        <v>1934</v>
      </c>
      <c r="C1" s="493" t="s">
        <v>1933</v>
      </c>
    </row>
    <row r="2" spans="1:10" ht="14.65" customHeight="1" thickBot="1">
      <c r="A2" s="5"/>
      <c r="B2" s="5"/>
      <c r="C2" s="493" t="s">
        <v>1934</v>
      </c>
      <c r="D2" s="5"/>
      <c r="E2" s="5"/>
      <c r="F2" s="5"/>
      <c r="G2" s="5"/>
      <c r="H2" s="5"/>
      <c r="I2" s="5"/>
      <c r="J2" s="5"/>
    </row>
    <row r="3" spans="1:10" ht="21" thickBot="1">
      <c r="A3" s="464" t="s">
        <v>1880</v>
      </c>
      <c r="B3" s="465">
        <v>0</v>
      </c>
      <c r="C3" s="493" t="s">
        <v>1935</v>
      </c>
    </row>
    <row r="4" spans="1:10">
      <c r="A4" s="5"/>
      <c r="B4" s="5"/>
      <c r="C4" s="493" t="s">
        <v>1936</v>
      </c>
    </row>
    <row r="5" spans="1:10">
      <c r="A5" s="26" t="s">
        <v>1896</v>
      </c>
      <c r="B5" s="26"/>
      <c r="C5" s="4"/>
    </row>
    <row r="6" spans="1:10" ht="19.5" hidden="1" thickBot="1">
      <c r="A6" s="27" t="s">
        <v>68</v>
      </c>
      <c r="B6" s="25" t="s">
        <v>70</v>
      </c>
      <c r="C6" t="s">
        <v>70</v>
      </c>
      <c r="D6">
        <f>IF(AND('Категория(опт)'!$B$6="с НДС"),1,IF(AND('Категория(опт)'!$B$6="без НДС"),1.2,""))</f>
        <v>1</v>
      </c>
    </row>
    <row r="7" spans="1:10">
      <c r="A7" s="483" t="s">
        <v>1897</v>
      </c>
      <c r="B7"/>
      <c r="C7" t="s">
        <v>69</v>
      </c>
      <c r="D7"/>
    </row>
    <row r="8" spans="1:10">
      <c r="A8" s="1" t="s">
        <v>1898</v>
      </c>
    </row>
    <row r="9" spans="1:10">
      <c r="A9" s="1" t="s">
        <v>1899</v>
      </c>
    </row>
    <row r="10" spans="1:10">
      <c r="A10" s="1" t="s">
        <v>1900</v>
      </c>
    </row>
    <row r="11" spans="1:10">
      <c r="A11" s="1" t="s">
        <v>1901</v>
      </c>
    </row>
    <row r="12" spans="1:10">
      <c r="A12" s="1" t="s">
        <v>1902</v>
      </c>
    </row>
    <row r="13" spans="1:10">
      <c r="A13" s="482" t="s">
        <v>1903</v>
      </c>
    </row>
    <row r="14" spans="1:10">
      <c r="A14" s="482" t="s">
        <v>1904</v>
      </c>
    </row>
    <row r="15" spans="1:10">
      <c r="A15" s="482" t="s">
        <v>1905</v>
      </c>
    </row>
    <row r="16" spans="1:10">
      <c r="A16" s="482" t="s">
        <v>1906</v>
      </c>
    </row>
    <row r="17" spans="1:1">
      <c r="A17" s="483" t="s">
        <v>1907</v>
      </c>
    </row>
    <row r="18" spans="1:1">
      <c r="A18" s="1" t="s">
        <v>1908</v>
      </c>
    </row>
    <row r="19" spans="1:1">
      <c r="A19" s="1" t="s">
        <v>1909</v>
      </c>
    </row>
    <row r="20" spans="1:1">
      <c r="A20" s="1" t="s">
        <v>1902</v>
      </c>
    </row>
    <row r="21" spans="1:1">
      <c r="A21" s="482" t="s">
        <v>1910</v>
      </c>
    </row>
    <row r="22" spans="1:1">
      <c r="A22" s="482" t="s">
        <v>1911</v>
      </c>
    </row>
  </sheetData>
  <dataValidations count="2">
    <dataValidation type="list" allowBlank="1" showInputMessage="1" showErrorMessage="1" sqref="B6">
      <formula1>$C$6:$C$7</formula1>
    </dataValidation>
    <dataValidation type="list" allowBlank="1" showInputMessage="1" showErrorMessage="1" sqref="B1">
      <formula1>$C$2:$C$4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67">
    <tabColor rgb="FFF9DBFD"/>
  </sheetPr>
  <dimension ref="A1:J47"/>
  <sheetViews>
    <sheetView view="pageBreakPreview" zoomScale="70" zoomScaleSheetLayoutView="70" workbookViewId="0">
      <selection activeCell="J6" sqref="J6"/>
    </sheetView>
  </sheetViews>
  <sheetFormatPr defaultColWidth="9.28515625" defaultRowHeight="21"/>
  <cols>
    <col min="1" max="1" width="48" style="8" customWidth="1"/>
    <col min="2" max="3" width="35.42578125" style="6" customWidth="1"/>
    <col min="4" max="4" width="15" style="6" customWidth="1"/>
    <col min="5" max="5" width="15.5703125" style="103" customWidth="1"/>
    <col min="6" max="6" width="11" style="38" customWidth="1"/>
    <col min="7" max="8" width="18.5703125" style="23" customWidth="1"/>
    <col min="9" max="9" width="18.42578125" style="46" customWidth="1"/>
  </cols>
  <sheetData>
    <row r="1" spans="1:9" ht="16.5" thickBot="1">
      <c r="A1" s="115" t="str">
        <f>'Moms Love'!A1</f>
        <v>с 23.06 по 08.07.2025 г. включительно</v>
      </c>
      <c r="B1" s="9"/>
      <c r="C1" s="9"/>
      <c r="D1" s="9"/>
      <c r="F1" s="24"/>
    </row>
    <row r="2" spans="1:9" ht="29.25" customHeight="1" thickBot="1">
      <c r="A2" s="589" t="s">
        <v>55</v>
      </c>
      <c r="B2" s="590"/>
      <c r="C2" s="590"/>
      <c r="D2" s="590"/>
      <c r="E2" s="590"/>
      <c r="F2" s="590"/>
      <c r="G2" s="590"/>
      <c r="H2" s="590"/>
    </row>
    <row r="3" spans="1:9" s="339" customFormat="1" ht="34.9" customHeight="1" thickBot="1">
      <c r="A3" s="435" t="s">
        <v>1916</v>
      </c>
      <c r="B3" s="601" t="s">
        <v>1696</v>
      </c>
      <c r="C3" s="602"/>
      <c r="D3" s="602"/>
      <c r="E3" s="602"/>
      <c r="F3" s="602"/>
      <c r="G3" s="602"/>
      <c r="H3" s="602"/>
      <c r="I3" s="46"/>
    </row>
    <row r="4" spans="1:9" ht="72.599999999999994" customHeight="1" thickBot="1">
      <c r="A4" s="436" t="s">
        <v>141</v>
      </c>
      <c r="B4" s="131" t="s">
        <v>29</v>
      </c>
      <c r="C4" s="437" t="s">
        <v>1638</v>
      </c>
      <c r="D4" s="460" t="s">
        <v>30</v>
      </c>
      <c r="E4" s="152" t="s">
        <v>32</v>
      </c>
      <c r="F4" s="149" t="s">
        <v>33</v>
      </c>
      <c r="G4" s="121" t="s">
        <v>34</v>
      </c>
      <c r="H4" s="137" t="s">
        <v>31</v>
      </c>
    </row>
    <row r="5" spans="1:9" ht="53.65" customHeight="1">
      <c r="A5" s="598"/>
      <c r="B5" s="525" t="s">
        <v>1829</v>
      </c>
      <c r="C5" s="390" t="s">
        <v>1427</v>
      </c>
      <c r="D5" s="156" t="s">
        <v>84</v>
      </c>
      <c r="E5" s="105">
        <f>'СВОД Аксессуары'!J111</f>
        <v>2095</v>
      </c>
      <c r="F5" s="41">
        <f>'СВОД Аксессуары'!K111</f>
        <v>0.5</v>
      </c>
      <c r="G5" s="22">
        <f>'СВОД Аксессуары'!L111</f>
        <v>1047.5</v>
      </c>
      <c r="H5" s="32">
        <v>682.875</v>
      </c>
      <c r="I5" s="339"/>
    </row>
    <row r="6" spans="1:9" ht="76.900000000000006" customHeight="1" thickBot="1">
      <c r="A6" s="600"/>
      <c r="B6" s="522"/>
      <c r="C6" s="438" t="s">
        <v>1429</v>
      </c>
      <c r="D6" s="156" t="s">
        <v>89</v>
      </c>
      <c r="E6" s="105">
        <f>'СВОД Аксессуары'!J112</f>
        <v>2977</v>
      </c>
      <c r="F6" s="41">
        <f>'СВОД Аксессуары'!K112</f>
        <v>0.5554</v>
      </c>
      <c r="G6" s="15">
        <f>'СВОД Аксессуары'!L112</f>
        <v>1323.5742</v>
      </c>
      <c r="H6" s="32">
        <v>981</v>
      </c>
      <c r="I6" s="339"/>
    </row>
    <row r="7" spans="1:9" ht="72.599999999999994" customHeight="1" thickBot="1">
      <c r="A7" s="469" t="s">
        <v>1889</v>
      </c>
      <c r="B7" s="470" t="s">
        <v>29</v>
      </c>
      <c r="C7" s="334" t="s">
        <v>1638</v>
      </c>
      <c r="D7" s="468" t="s">
        <v>30</v>
      </c>
      <c r="E7" s="152" t="s">
        <v>32</v>
      </c>
      <c r="F7" s="149" t="s">
        <v>33</v>
      </c>
      <c r="G7" s="121" t="s">
        <v>34</v>
      </c>
      <c r="H7" s="137" t="s">
        <v>31</v>
      </c>
    </row>
    <row r="8" spans="1:9" ht="79.150000000000006" customHeight="1">
      <c r="A8" s="603"/>
      <c r="B8" s="605" t="s">
        <v>1886</v>
      </c>
      <c r="C8" s="479" t="s">
        <v>1884</v>
      </c>
      <c r="D8" s="156" t="s">
        <v>1887</v>
      </c>
      <c r="E8" s="480">
        <f>'СВОД Аксессуары'!J203</f>
        <v>4667</v>
      </c>
      <c r="F8" s="41">
        <f>'СВОД Аксессуары'!K203</f>
        <v>0.7</v>
      </c>
      <c r="G8" s="194">
        <f>'СВОД Аксессуары'!L203</f>
        <v>1400.1000000000001</v>
      </c>
      <c r="H8" s="194">
        <v>1068.75</v>
      </c>
    </row>
    <row r="9" spans="1:9" ht="79.150000000000006" customHeight="1" thickBot="1">
      <c r="A9" s="604"/>
      <c r="B9" s="606"/>
      <c r="C9" s="472" t="s">
        <v>1885</v>
      </c>
      <c r="D9" s="471" t="s">
        <v>1888</v>
      </c>
      <c r="E9" s="473">
        <f>'СВОД Аксессуары'!J202</f>
        <v>4333</v>
      </c>
      <c r="F9" s="337">
        <f>'СВОД Аксессуары'!K202</f>
        <v>0.7</v>
      </c>
      <c r="G9" s="239">
        <f>'СВОД Аксессуары'!L202</f>
        <v>1299.9000000000001</v>
      </c>
      <c r="H9" s="239">
        <v>956.25</v>
      </c>
      <c r="I9" s="339"/>
    </row>
    <row r="10" spans="1:9" ht="72.599999999999994" customHeight="1" thickBot="1">
      <c r="A10" s="461" t="s">
        <v>1890</v>
      </c>
      <c r="B10" s="463" t="s">
        <v>29</v>
      </c>
      <c r="C10" s="334" t="s">
        <v>1638</v>
      </c>
      <c r="D10" s="460" t="s">
        <v>30</v>
      </c>
      <c r="E10" s="152" t="s">
        <v>32</v>
      </c>
      <c r="F10" s="149" t="s">
        <v>33</v>
      </c>
      <c r="G10" s="121" t="s">
        <v>34</v>
      </c>
      <c r="H10" s="137" t="s">
        <v>31</v>
      </c>
    </row>
    <row r="11" spans="1:9" ht="179.65" customHeight="1" thickBot="1">
      <c r="A11" s="462"/>
      <c r="B11" s="481" t="s">
        <v>1886</v>
      </c>
      <c r="C11" s="474" t="s">
        <v>1895</v>
      </c>
      <c r="D11" s="475" t="s">
        <v>1891</v>
      </c>
      <c r="E11" s="476">
        <f>'СВОД Аксессуары'!J204</f>
        <v>4500</v>
      </c>
      <c r="F11" s="477">
        <f>'СВОД Аксессуары'!K204</f>
        <v>0.7</v>
      </c>
      <c r="G11" s="478">
        <f>'СВОД Аксессуары'!L204</f>
        <v>1350.0000000000002</v>
      </c>
      <c r="H11" s="478">
        <v>1012.5</v>
      </c>
      <c r="I11" s="339"/>
    </row>
    <row r="12" spans="1:9" ht="72.599999999999994" customHeight="1" thickBot="1">
      <c r="A12" s="398" t="s">
        <v>1830</v>
      </c>
      <c r="B12" s="123" t="s">
        <v>29</v>
      </c>
      <c r="C12" s="334" t="s">
        <v>1638</v>
      </c>
      <c r="D12" s="151" t="s">
        <v>30</v>
      </c>
      <c r="E12" s="152" t="s">
        <v>32</v>
      </c>
      <c r="F12" s="149" t="s">
        <v>33</v>
      </c>
      <c r="G12" s="121" t="s">
        <v>34</v>
      </c>
      <c r="H12" s="137" t="s">
        <v>31</v>
      </c>
    </row>
    <row r="13" spans="1:9" ht="128.65" customHeight="1" thickBot="1">
      <c r="A13" s="439"/>
      <c r="B13" s="374" t="s">
        <v>1831</v>
      </c>
      <c r="C13" s="440" t="s">
        <v>1299</v>
      </c>
      <c r="D13" s="156" t="s">
        <v>91</v>
      </c>
      <c r="E13" s="105">
        <f>'СВОД Аксессуары'!J47</f>
        <v>3038</v>
      </c>
      <c r="F13" s="41">
        <f>'СВОД Аксессуары'!K47</f>
        <v>0.47</v>
      </c>
      <c r="G13" s="44">
        <f>'СВОД Аксессуары'!L47</f>
        <v>1610.14</v>
      </c>
      <c r="H13" s="145">
        <v>1172.25</v>
      </c>
      <c r="I13" s="443"/>
    </row>
    <row r="14" spans="1:9" ht="72.599999999999994" customHeight="1" thickBot="1">
      <c r="A14" s="441" t="s">
        <v>146</v>
      </c>
      <c r="B14" s="116" t="s">
        <v>29</v>
      </c>
      <c r="C14" s="334" t="s">
        <v>1638</v>
      </c>
      <c r="D14" s="151" t="s">
        <v>30</v>
      </c>
      <c r="E14" s="152" t="s">
        <v>32</v>
      </c>
      <c r="F14" s="149" t="s">
        <v>33</v>
      </c>
      <c r="G14" s="121" t="s">
        <v>34</v>
      </c>
      <c r="H14" s="137" t="s">
        <v>31</v>
      </c>
    </row>
    <row r="15" spans="1:9" ht="128.65" customHeight="1" thickBot="1">
      <c r="A15" s="380"/>
      <c r="B15" s="378" t="s">
        <v>1832</v>
      </c>
      <c r="C15" s="440" t="s">
        <v>1447</v>
      </c>
      <c r="D15" s="156" t="s">
        <v>56</v>
      </c>
      <c r="E15" s="105">
        <f>'СВОД Аксессуары'!J121</f>
        <v>4410</v>
      </c>
      <c r="F15" s="41">
        <f>'СВОД Аксессуары'!K121</f>
        <v>0.5</v>
      </c>
      <c r="G15" s="44">
        <f>'СВОД Аксессуары'!L121</f>
        <v>2205</v>
      </c>
      <c r="H15" s="145">
        <v>1535.625</v>
      </c>
      <c r="I15" s="342"/>
    </row>
    <row r="16" spans="1:9" ht="72.599999999999994" customHeight="1" thickBot="1">
      <c r="A16" s="398" t="s">
        <v>72</v>
      </c>
      <c r="B16" s="116" t="s">
        <v>29</v>
      </c>
      <c r="C16" s="334" t="s">
        <v>1638</v>
      </c>
      <c r="D16" s="151" t="s">
        <v>30</v>
      </c>
      <c r="E16" s="152" t="s">
        <v>32</v>
      </c>
      <c r="F16" s="149" t="s">
        <v>33</v>
      </c>
      <c r="G16" s="121" t="s">
        <v>34</v>
      </c>
      <c r="H16" s="137" t="s">
        <v>31</v>
      </c>
    </row>
    <row r="17" spans="1:10" ht="132.6" customHeight="1" thickBot="1">
      <c r="A17" s="380"/>
      <c r="B17" s="378" t="s">
        <v>1843</v>
      </c>
      <c r="C17" s="440" t="s">
        <v>1445</v>
      </c>
      <c r="D17" s="156" t="s">
        <v>56</v>
      </c>
      <c r="E17" s="105">
        <f>'СВОД Аксессуары'!J120</f>
        <v>6946</v>
      </c>
      <c r="F17" s="41">
        <f>'СВОД Аксессуары'!K120</f>
        <v>0.5</v>
      </c>
      <c r="G17" s="44">
        <f>'СВОД Аксессуары'!L120</f>
        <v>3473</v>
      </c>
      <c r="H17" s="145">
        <v>2356.875</v>
      </c>
      <c r="I17" s="342"/>
    </row>
    <row r="18" spans="1:10" ht="68.650000000000006" customHeight="1" thickBot="1">
      <c r="A18" s="398" t="s">
        <v>151</v>
      </c>
      <c r="B18" s="116" t="s">
        <v>29</v>
      </c>
      <c r="C18" s="116" t="s">
        <v>1638</v>
      </c>
      <c r="D18" s="116" t="s">
        <v>30</v>
      </c>
      <c r="E18" s="152" t="s">
        <v>32</v>
      </c>
      <c r="F18" s="149" t="s">
        <v>33</v>
      </c>
      <c r="G18" s="121" t="s">
        <v>34</v>
      </c>
      <c r="H18" s="137" t="s">
        <v>31</v>
      </c>
    </row>
    <row r="19" spans="1:10" ht="136.5" customHeight="1" thickBot="1">
      <c r="A19" s="380"/>
      <c r="B19" s="378" t="s">
        <v>1833</v>
      </c>
      <c r="C19" s="438" t="s">
        <v>1443</v>
      </c>
      <c r="D19" s="157" t="s">
        <v>57</v>
      </c>
      <c r="E19" s="105">
        <f>'СВОД Аксессуары'!J119</f>
        <v>1820</v>
      </c>
      <c r="F19" s="153">
        <f>'СВОД Аксессуары'!K119</f>
        <v>0.4</v>
      </c>
      <c r="G19" s="44">
        <f>'СВОД Аксессуары'!L119</f>
        <v>1092</v>
      </c>
      <c r="H19" s="145">
        <v>806.625</v>
      </c>
      <c r="I19" s="342"/>
    </row>
    <row r="20" spans="1:10" ht="68.650000000000006" customHeight="1" thickBot="1">
      <c r="A20" s="398" t="s">
        <v>147</v>
      </c>
      <c r="B20" s="116" t="s">
        <v>29</v>
      </c>
      <c r="C20" s="116" t="s">
        <v>1638</v>
      </c>
      <c r="D20" s="116" t="s">
        <v>30</v>
      </c>
      <c r="E20" s="152" t="s">
        <v>32</v>
      </c>
      <c r="F20" s="149" t="s">
        <v>33</v>
      </c>
      <c r="G20" s="121" t="s">
        <v>34</v>
      </c>
      <c r="H20" s="137" t="s">
        <v>31</v>
      </c>
    </row>
    <row r="21" spans="1:10" ht="136.5" customHeight="1" thickBot="1">
      <c r="A21" s="380"/>
      <c r="B21" s="378" t="s">
        <v>1834</v>
      </c>
      <c r="C21" s="438" t="s">
        <v>1433</v>
      </c>
      <c r="D21" s="157" t="s">
        <v>92</v>
      </c>
      <c r="E21" s="105">
        <f>'СВОД Аксессуары'!J114</f>
        <v>2764</v>
      </c>
      <c r="F21" s="153">
        <f>'СВОД Аксессуары'!K114</f>
        <v>0.3</v>
      </c>
      <c r="G21" s="44">
        <f>'СВОД Аксессуары'!L114</f>
        <v>1934.8</v>
      </c>
      <c r="H21" s="145">
        <v>1228.5</v>
      </c>
      <c r="I21" s="342"/>
    </row>
    <row r="22" spans="1:10" ht="52.7" customHeight="1" thickBot="1">
      <c r="A22" s="398" t="s">
        <v>143</v>
      </c>
      <c r="B22" s="116" t="s">
        <v>29</v>
      </c>
      <c r="C22" s="116" t="s">
        <v>1638</v>
      </c>
      <c r="D22" s="116" t="s">
        <v>30</v>
      </c>
      <c r="E22" s="152" t="s">
        <v>32</v>
      </c>
      <c r="F22" s="149" t="s">
        <v>33</v>
      </c>
      <c r="G22" s="121" t="s">
        <v>34</v>
      </c>
      <c r="H22" s="137" t="s">
        <v>31</v>
      </c>
    </row>
    <row r="23" spans="1:10" ht="132.75" customHeight="1" thickBot="1">
      <c r="A23" s="380"/>
      <c r="B23" s="378" t="s">
        <v>1835</v>
      </c>
      <c r="C23" s="438" t="s">
        <v>1431</v>
      </c>
      <c r="D23" s="158" t="s">
        <v>58</v>
      </c>
      <c r="E23" s="107">
        <f>'СВОД Аксессуары'!J113</f>
        <v>4388</v>
      </c>
      <c r="F23" s="336">
        <f>'СВОД Аксессуары'!K113</f>
        <v>0.5</v>
      </c>
      <c r="G23" s="44">
        <f>'СВОД Аксессуары'!L113</f>
        <v>2194</v>
      </c>
      <c r="H23" s="44">
        <v>1410.75</v>
      </c>
      <c r="I23" s="342"/>
    </row>
    <row r="24" spans="1:10" ht="52.7" customHeight="1" thickBot="1">
      <c r="A24" s="398" t="s">
        <v>125</v>
      </c>
      <c r="B24" s="116" t="s">
        <v>29</v>
      </c>
      <c r="C24" s="116" t="s">
        <v>1638</v>
      </c>
      <c r="D24" s="116" t="s">
        <v>30</v>
      </c>
      <c r="E24" s="152" t="s">
        <v>32</v>
      </c>
      <c r="F24" s="149" t="s">
        <v>33</v>
      </c>
      <c r="G24" s="121" t="s">
        <v>34</v>
      </c>
      <c r="H24" s="137" t="s">
        <v>31</v>
      </c>
    </row>
    <row r="25" spans="1:10" ht="169.9" customHeight="1" thickBot="1">
      <c r="A25" s="380"/>
      <c r="B25" s="487" t="s">
        <v>1917</v>
      </c>
      <c r="C25" s="438" t="s">
        <v>1437</v>
      </c>
      <c r="D25" s="158" t="s">
        <v>1918</v>
      </c>
      <c r="E25" s="107">
        <f>'СВОД Аксессуары'!J116</f>
        <v>8174</v>
      </c>
      <c r="F25" s="336">
        <f>'СВОД Аксессуары'!K116</f>
        <v>0.3</v>
      </c>
      <c r="G25" s="44">
        <f>'СВОД Аксессуары'!L116</f>
        <v>5721.7999999999993</v>
      </c>
      <c r="H25" s="44">
        <v>3659.625</v>
      </c>
      <c r="I25" s="342"/>
    </row>
    <row r="26" spans="1:10" ht="52.7" customHeight="1" thickBot="1">
      <c r="A26" s="398" t="s">
        <v>144</v>
      </c>
      <c r="B26" s="116" t="s">
        <v>29</v>
      </c>
      <c r="C26" s="116" t="s">
        <v>1638</v>
      </c>
      <c r="D26" s="116" t="s">
        <v>30</v>
      </c>
      <c r="E26" s="152" t="s">
        <v>32</v>
      </c>
      <c r="F26" s="149" t="s">
        <v>33</v>
      </c>
      <c r="G26" s="121" t="s">
        <v>34</v>
      </c>
      <c r="H26" s="137" t="s">
        <v>31</v>
      </c>
    </row>
    <row r="27" spans="1:10" ht="132" customHeight="1" thickBot="1">
      <c r="A27" s="380"/>
      <c r="B27" s="378" t="s">
        <v>1836</v>
      </c>
      <c r="C27" s="438" t="s">
        <v>1441</v>
      </c>
      <c r="D27" s="157" t="s">
        <v>58</v>
      </c>
      <c r="E27" s="105">
        <f>'СВОД Аксессуары'!J118</f>
        <v>2067</v>
      </c>
      <c r="F27" s="41">
        <f>'СВОД Аксессуары'!K118</f>
        <v>0.2</v>
      </c>
      <c r="G27" s="44">
        <f>'СВОД Аксессуары'!L118</f>
        <v>1653.6000000000001</v>
      </c>
      <c r="H27" s="44">
        <v>1055.25</v>
      </c>
      <c r="I27" s="342"/>
    </row>
    <row r="28" spans="1:10" ht="52.7" customHeight="1" thickBot="1">
      <c r="A28" s="398" t="s">
        <v>149</v>
      </c>
      <c r="B28" s="116" t="s">
        <v>29</v>
      </c>
      <c r="C28" s="116" t="s">
        <v>1638</v>
      </c>
      <c r="D28" s="116" t="s">
        <v>30</v>
      </c>
      <c r="E28" s="152" t="s">
        <v>32</v>
      </c>
      <c r="F28" s="149" t="s">
        <v>33</v>
      </c>
      <c r="G28" s="121" t="s">
        <v>34</v>
      </c>
      <c r="H28" s="137" t="s">
        <v>31</v>
      </c>
    </row>
    <row r="29" spans="1:10" ht="129.75" customHeight="1" thickBot="1">
      <c r="A29" s="380"/>
      <c r="B29" s="378" t="s">
        <v>1837</v>
      </c>
      <c r="C29" s="438" t="s">
        <v>1439</v>
      </c>
      <c r="D29" s="157" t="s">
        <v>73</v>
      </c>
      <c r="E29" s="105">
        <f>'СВОД Аксессуары'!J117</f>
        <v>4950</v>
      </c>
      <c r="F29" s="41">
        <f>'СВОД Аксессуары'!K117</f>
        <v>0.3</v>
      </c>
      <c r="G29" s="44">
        <f>'СВОД Аксессуары'!L117</f>
        <v>3465</v>
      </c>
      <c r="H29" s="145">
        <v>2209.5</v>
      </c>
      <c r="I29" s="342"/>
    </row>
    <row r="30" spans="1:10" ht="52.7" customHeight="1" thickBot="1">
      <c r="A30" s="436" t="s">
        <v>142</v>
      </c>
      <c r="B30" s="131" t="s">
        <v>29</v>
      </c>
      <c r="C30" s="131" t="s">
        <v>1638</v>
      </c>
      <c r="D30" s="116" t="s">
        <v>30</v>
      </c>
      <c r="E30" s="152" t="s">
        <v>32</v>
      </c>
      <c r="F30" s="149" t="s">
        <v>33</v>
      </c>
      <c r="G30" s="121" t="s">
        <v>34</v>
      </c>
      <c r="H30" s="137" t="s">
        <v>31</v>
      </c>
    </row>
    <row r="31" spans="1:10" ht="54" customHeight="1">
      <c r="A31" s="598"/>
      <c r="B31" s="525" t="s">
        <v>1855</v>
      </c>
      <c r="C31" s="390" t="s">
        <v>1449</v>
      </c>
      <c r="D31" s="158" t="s">
        <v>59</v>
      </c>
      <c r="E31" s="107">
        <f>'СВОД Аксессуары'!J122</f>
        <v>5198</v>
      </c>
      <c r="F31" s="336">
        <f>'СВОД Аксессуары'!K122</f>
        <v>0.3</v>
      </c>
      <c r="G31" s="32">
        <f>'СВОД Аксессуары'!L122</f>
        <v>3638.6</v>
      </c>
      <c r="H31" s="32">
        <v>2315.25</v>
      </c>
      <c r="I31" s="342"/>
      <c r="J31" s="45"/>
    </row>
    <row r="32" spans="1:10" ht="54" customHeight="1">
      <c r="A32" s="599"/>
      <c r="B32" s="521"/>
      <c r="C32" s="391" t="s">
        <v>1451</v>
      </c>
      <c r="D32" s="159" t="s">
        <v>60</v>
      </c>
      <c r="E32" s="106">
        <f>'СВОД Аксессуары'!J123</f>
        <v>5198</v>
      </c>
      <c r="F32" s="337">
        <f>'СВОД Аксессуары'!K123</f>
        <v>0.3</v>
      </c>
      <c r="G32" s="33">
        <f>'СВОД Аксессуары'!L123</f>
        <v>3638.6</v>
      </c>
      <c r="H32" s="32">
        <v>2362.5</v>
      </c>
      <c r="I32" s="342"/>
      <c r="J32" s="45"/>
    </row>
    <row r="33" spans="1:10" ht="28.5" customHeight="1" thickBot="1">
      <c r="A33" s="600"/>
      <c r="B33" s="522"/>
      <c r="C33" s="392" t="s">
        <v>1453</v>
      </c>
      <c r="D33" s="160" t="s">
        <v>61</v>
      </c>
      <c r="E33" s="108">
        <f>'СВОД Аксессуары'!J124</f>
        <v>5198</v>
      </c>
      <c r="F33" s="43">
        <f>'СВОД Аксессуары'!K124</f>
        <v>0.3</v>
      </c>
      <c r="G33" s="34">
        <f>'СВОД Аксессуары'!L124</f>
        <v>3638.6</v>
      </c>
      <c r="H33" s="44">
        <v>2362.5</v>
      </c>
      <c r="I33" s="342"/>
      <c r="J33" s="45"/>
    </row>
    <row r="34" spans="1:10" ht="52.7" customHeight="1" thickBot="1">
      <c r="A34" s="441" t="s">
        <v>150</v>
      </c>
      <c r="B34" s="442" t="s">
        <v>29</v>
      </c>
      <c r="C34" s="442" t="s">
        <v>1638</v>
      </c>
      <c r="D34" s="116" t="s">
        <v>30</v>
      </c>
      <c r="E34" s="152" t="s">
        <v>32</v>
      </c>
      <c r="F34" s="149" t="s">
        <v>33</v>
      </c>
      <c r="G34" s="121" t="s">
        <v>34</v>
      </c>
      <c r="H34" s="137" t="s">
        <v>31</v>
      </c>
    </row>
    <row r="35" spans="1:10" ht="135.19999999999999" customHeight="1" thickBot="1">
      <c r="A35" s="380"/>
      <c r="B35" s="378" t="s">
        <v>1838</v>
      </c>
      <c r="C35" s="438" t="s">
        <v>1476</v>
      </c>
      <c r="D35" s="160" t="s">
        <v>57</v>
      </c>
      <c r="E35" s="108">
        <f>'СВОД Аксессуары'!J136</f>
        <v>7034</v>
      </c>
      <c r="F35" s="153">
        <f>'СВОД Аксессуары'!K136</f>
        <v>0.5</v>
      </c>
      <c r="G35" s="44">
        <f>'СВОД Аксессуары'!L136</f>
        <v>3517</v>
      </c>
      <c r="H35" s="44">
        <v>2047.5</v>
      </c>
      <c r="I35" s="342"/>
    </row>
    <row r="36" spans="1:10" ht="47.65" customHeight="1" thickBot="1">
      <c r="A36" s="398" t="s">
        <v>148</v>
      </c>
      <c r="B36" s="116" t="s">
        <v>29</v>
      </c>
      <c r="C36" s="334" t="s">
        <v>1638</v>
      </c>
      <c r="D36" s="334" t="s">
        <v>30</v>
      </c>
      <c r="E36" s="148" t="s">
        <v>32</v>
      </c>
      <c r="F36" s="149" t="s">
        <v>33</v>
      </c>
      <c r="G36" s="121" t="s">
        <v>34</v>
      </c>
      <c r="H36" s="137" t="s">
        <v>31</v>
      </c>
      <c r="J36" s="45"/>
    </row>
    <row r="37" spans="1:10" ht="138.94999999999999" customHeight="1" thickBot="1">
      <c r="A37" s="380"/>
      <c r="B37" s="378" t="s">
        <v>1844</v>
      </c>
      <c r="C37" s="136" t="s">
        <v>1435</v>
      </c>
      <c r="D37" s="147" t="s">
        <v>90</v>
      </c>
      <c r="E37" s="47">
        <f>'СВОД Аксессуары'!J115</f>
        <v>6878</v>
      </c>
      <c r="F37" s="153">
        <f>'СВОД Аксессуары'!K115</f>
        <v>0.2</v>
      </c>
      <c r="G37" s="104">
        <f>'СВОД Аксессуары'!L115</f>
        <v>5502.4000000000005</v>
      </c>
      <c r="H37" s="655">
        <v>3472.875</v>
      </c>
      <c r="I37" s="342"/>
      <c r="J37" s="45"/>
    </row>
    <row r="38" spans="1:10" ht="52.7" customHeight="1" thickBot="1">
      <c r="A38" s="398" t="s">
        <v>159</v>
      </c>
      <c r="B38" s="116" t="s">
        <v>29</v>
      </c>
      <c r="C38" s="116" t="s">
        <v>1638</v>
      </c>
      <c r="D38" s="116" t="s">
        <v>30</v>
      </c>
      <c r="E38" s="152" t="s">
        <v>32</v>
      </c>
      <c r="F38" s="149" t="s">
        <v>33</v>
      </c>
      <c r="G38" s="121" t="s">
        <v>34</v>
      </c>
      <c r="H38" s="137" t="s">
        <v>31</v>
      </c>
    </row>
    <row r="39" spans="1:10" ht="140.25" customHeight="1" thickBot="1">
      <c r="A39" s="380"/>
      <c r="B39" s="378" t="s">
        <v>1839</v>
      </c>
      <c r="C39" s="136" t="s">
        <v>1455</v>
      </c>
      <c r="D39" s="160" t="s">
        <v>97</v>
      </c>
      <c r="E39" s="108">
        <f>'СВОД Аксессуары'!J125</f>
        <v>5924</v>
      </c>
      <c r="F39" s="153">
        <f>'СВОД Аксессуары'!K125</f>
        <v>0.3</v>
      </c>
      <c r="G39" s="44">
        <f>'СВОД Аксессуары'!L125</f>
        <v>4146.8</v>
      </c>
      <c r="H39" s="44">
        <v>2338.875</v>
      </c>
      <c r="I39" s="342"/>
    </row>
    <row r="40" spans="1:10" ht="52.7" customHeight="1" thickBot="1">
      <c r="A40" s="398" t="s">
        <v>82</v>
      </c>
      <c r="B40" s="116" t="s">
        <v>29</v>
      </c>
      <c r="C40" s="116" t="s">
        <v>1638</v>
      </c>
      <c r="D40" s="116" t="s">
        <v>30</v>
      </c>
      <c r="E40" s="117" t="s">
        <v>32</v>
      </c>
      <c r="F40" s="124" t="s">
        <v>33</v>
      </c>
      <c r="G40" s="121" t="s">
        <v>34</v>
      </c>
      <c r="H40" s="137" t="s">
        <v>31</v>
      </c>
    </row>
    <row r="41" spans="1:10" ht="130.5" customHeight="1" thickBot="1">
      <c r="A41" s="380"/>
      <c r="B41" s="378" t="s">
        <v>1840</v>
      </c>
      <c r="C41" s="136" t="s">
        <v>1321</v>
      </c>
      <c r="D41" s="160" t="s">
        <v>57</v>
      </c>
      <c r="E41" s="55">
        <f>'СВОД Аксессуары'!J58</f>
        <v>2680</v>
      </c>
      <c r="F41" s="338">
        <f>'СВОД Аксессуары'!K58</f>
        <v>0.46100000000000002</v>
      </c>
      <c r="G41" s="44">
        <f>'СВОД Аксессуары'!L58</f>
        <v>1444.5199999999998</v>
      </c>
      <c r="H41" s="44">
        <v>1039.5</v>
      </c>
      <c r="I41" s="339"/>
    </row>
    <row r="42" spans="1:10" ht="52.7" customHeight="1" thickBot="1">
      <c r="A42" s="398" t="s">
        <v>160</v>
      </c>
      <c r="B42" s="116" t="s">
        <v>29</v>
      </c>
      <c r="C42" s="116" t="s">
        <v>1638</v>
      </c>
      <c r="D42" s="116" t="s">
        <v>30</v>
      </c>
      <c r="E42" s="117" t="s">
        <v>32</v>
      </c>
      <c r="F42" s="124" t="s">
        <v>33</v>
      </c>
      <c r="G42" s="121" t="s">
        <v>34</v>
      </c>
      <c r="H42" s="137" t="s">
        <v>31</v>
      </c>
    </row>
    <row r="43" spans="1:10" ht="124.7" customHeight="1" thickBot="1">
      <c r="A43" s="381"/>
      <c r="B43" s="379" t="s">
        <v>1841</v>
      </c>
      <c r="C43" s="146" t="s">
        <v>1842</v>
      </c>
      <c r="D43" s="160" t="s">
        <v>57</v>
      </c>
      <c r="E43" s="54">
        <f>'СВОД Аксессуары'!J59</f>
        <v>6329</v>
      </c>
      <c r="F43" s="338">
        <f>'СВОД Аксессуары'!K59</f>
        <v>0.6552</v>
      </c>
      <c r="G43" s="44">
        <f>'СВОД Аксессуары'!L59</f>
        <v>2182.2392</v>
      </c>
      <c r="H43" s="44">
        <v>1562.625</v>
      </c>
      <c r="I43" s="339"/>
    </row>
    <row r="44" spans="1:10">
      <c r="A44" s="14"/>
      <c r="B44" s="9"/>
      <c r="C44" s="9"/>
      <c r="D44" s="9"/>
      <c r="E44" s="154"/>
      <c r="F44" s="24"/>
      <c r="G44" s="24"/>
      <c r="H44" s="24"/>
    </row>
    <row r="45" spans="1:10" ht="15.75">
      <c r="A45" s="76" t="str">
        <f>Контакты!$B$10</f>
        <v>почта для приёма заказов</v>
      </c>
      <c r="B45" s="29" t="str">
        <f>Контакты!$C$10</f>
        <v>хххх@ххх.ru</v>
      </c>
      <c r="C45" s="29"/>
      <c r="D45" s="9"/>
      <c r="E45" s="154"/>
      <c r="F45" s="24"/>
      <c r="G45" s="24"/>
      <c r="H45" s="24"/>
    </row>
    <row r="46" spans="1:10" ht="15.75">
      <c r="A46" s="76" t="str">
        <f>Контакты!$B$12</f>
        <v>номер телефона службы сервиса</v>
      </c>
      <c r="B46" s="29">
        <f>Контакты!$C$12</f>
        <v>8800</v>
      </c>
      <c r="C46" s="29"/>
      <c r="D46" s="9"/>
      <c r="E46" s="154"/>
      <c r="F46" s="24"/>
      <c r="G46" s="24"/>
      <c r="H46" s="24"/>
    </row>
    <row r="47" spans="1:10">
      <c r="A47" s="14"/>
      <c r="B47" s="9"/>
      <c r="C47" s="9"/>
      <c r="D47" s="9"/>
      <c r="E47" s="154"/>
      <c r="F47" s="24"/>
      <c r="G47" s="24"/>
      <c r="H47" s="24"/>
    </row>
  </sheetData>
  <mergeCells count="8">
    <mergeCell ref="A31:A33"/>
    <mergeCell ref="B31:B33"/>
    <mergeCell ref="A5:A6"/>
    <mergeCell ref="B5:B6"/>
    <mergeCell ref="A2:H2"/>
    <mergeCell ref="B3:H3"/>
    <mergeCell ref="A8:A9"/>
    <mergeCell ref="B8:B9"/>
  </mergeCells>
  <hyperlinks>
    <hyperlink ref="B3" r:id="rId1"/>
  </hyperlinks>
  <pageMargins left="0.70866141732283472" right="0.70866141732283472" top="0.74803149606299213" bottom="0.74803149606299213" header="0.31496062992125984" footer="0.31496062992125984"/>
  <pageSetup paperSize="9" scale="28" fitToHeight="2" orientation="portrait" r:id="rId2"/>
  <rowBreaks count="1" manualBreakCount="1">
    <brk id="17" max="13" man="1"/>
  </rowBreaks>
  <drawing r:id="rId3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71">
    <tabColor rgb="FFF9DBFD"/>
    <pageSetUpPr fitToPage="1"/>
  </sheetPr>
  <dimension ref="A1:L81"/>
  <sheetViews>
    <sheetView view="pageBreakPreview" zoomScale="70" zoomScaleSheetLayoutView="70" workbookViewId="0">
      <selection activeCell="L8" sqref="L8"/>
    </sheetView>
  </sheetViews>
  <sheetFormatPr defaultColWidth="9.28515625" defaultRowHeight="15.75"/>
  <cols>
    <col min="1" max="1" width="38.28515625" style="6" customWidth="1"/>
    <col min="2" max="3" width="46.5703125" style="6" customWidth="1"/>
    <col min="4" max="4" width="7.42578125" style="6" customWidth="1"/>
    <col min="5" max="5" width="8.7109375" style="6" customWidth="1"/>
    <col min="6" max="6" width="16.5703125" style="112" customWidth="1"/>
    <col min="7" max="7" width="10" style="38" customWidth="1"/>
    <col min="8" max="9" width="18.42578125" style="20" customWidth="1"/>
    <col min="10" max="10" width="9.28515625" customWidth="1"/>
    <col min="11" max="11" width="11.7109375" bestFit="1" customWidth="1"/>
  </cols>
  <sheetData>
    <row r="1" spans="1:12" ht="16.5" thickBot="1">
      <c r="A1" s="115" t="str">
        <f>'Moms Love'!A1</f>
        <v>с 23.06 по 08.07.2025 г. включительно</v>
      </c>
      <c r="B1" s="9"/>
      <c r="C1" s="9"/>
      <c r="D1" s="9"/>
      <c r="E1" s="9"/>
      <c r="G1" s="24"/>
      <c r="H1" s="19"/>
      <c r="I1" s="19"/>
    </row>
    <row r="2" spans="1:12" ht="29.25" customHeight="1" thickBot="1">
      <c r="A2" s="533" t="s">
        <v>62</v>
      </c>
      <c r="B2" s="534"/>
      <c r="C2" s="534"/>
      <c r="D2" s="534"/>
      <c r="E2" s="534"/>
      <c r="F2" s="534"/>
      <c r="G2" s="534"/>
      <c r="H2" s="534"/>
      <c r="I2" s="534"/>
    </row>
    <row r="3" spans="1:12" ht="49.5" customHeight="1" thickBot="1">
      <c r="A3" s="435" t="s">
        <v>1916</v>
      </c>
      <c r="B3" s="559" t="s">
        <v>1696</v>
      </c>
      <c r="C3" s="559"/>
      <c r="D3" s="622"/>
      <c r="E3" s="622"/>
      <c r="F3" s="622"/>
      <c r="G3" s="622"/>
      <c r="H3" s="622"/>
      <c r="I3" s="622"/>
    </row>
    <row r="4" spans="1:12" ht="33" customHeight="1" thickBot="1">
      <c r="A4" s="436" t="s">
        <v>161</v>
      </c>
      <c r="B4" s="131" t="s">
        <v>29</v>
      </c>
      <c r="C4" s="389" t="s">
        <v>1643</v>
      </c>
      <c r="D4" s="509" t="s">
        <v>30</v>
      </c>
      <c r="E4" s="510"/>
      <c r="F4" s="117" t="s">
        <v>32</v>
      </c>
      <c r="G4" s="124" t="s">
        <v>33</v>
      </c>
      <c r="H4" s="121" t="s">
        <v>34</v>
      </c>
      <c r="I4" s="137" t="s">
        <v>31</v>
      </c>
    </row>
    <row r="5" spans="1:12" ht="19.350000000000001" customHeight="1">
      <c r="A5" s="550"/>
      <c r="B5" s="525" t="s">
        <v>1648</v>
      </c>
      <c r="C5" s="390" t="s">
        <v>1457</v>
      </c>
      <c r="D5" s="613">
        <v>190</v>
      </c>
      <c r="E5" s="109">
        <v>80</v>
      </c>
      <c r="F5" s="50">
        <f>'СВОД Аксессуары'!J126</f>
        <v>1461</v>
      </c>
      <c r="G5" s="125">
        <f>'СВОД Аксессуары'!K126</f>
        <v>0.3</v>
      </c>
      <c r="H5" s="32">
        <f>'СВОД Аксессуары'!L126</f>
        <v>1022.6999999999999</v>
      </c>
      <c r="I5" s="32">
        <v>677.25</v>
      </c>
      <c r="K5" s="21"/>
      <c r="L5" s="49"/>
    </row>
    <row r="6" spans="1:12" ht="19.350000000000001" customHeight="1">
      <c r="A6" s="551"/>
      <c r="B6" s="521"/>
      <c r="C6" s="391" t="s">
        <v>1459</v>
      </c>
      <c r="D6" s="615"/>
      <c r="E6" s="109">
        <v>90</v>
      </c>
      <c r="F6" s="51">
        <f>'СВОД Аксессуары'!J127</f>
        <v>1624</v>
      </c>
      <c r="G6" s="126">
        <f>'СВОД Аксессуары'!K127</f>
        <v>0.3</v>
      </c>
      <c r="H6" s="33">
        <f>'СВОД Аксессуары'!L127</f>
        <v>1136.8</v>
      </c>
      <c r="I6" s="33">
        <v>752.625</v>
      </c>
      <c r="K6" s="21"/>
      <c r="L6" s="49"/>
    </row>
    <row r="7" spans="1:12" ht="19.350000000000001" customHeight="1">
      <c r="A7" s="551"/>
      <c r="B7" s="521"/>
      <c r="C7" s="391" t="s">
        <v>1461</v>
      </c>
      <c r="D7" s="610" t="s">
        <v>64</v>
      </c>
      <c r="E7" s="109">
        <v>80</v>
      </c>
      <c r="F7" s="51">
        <f>'СВОД Аксессуары'!J128</f>
        <v>1624</v>
      </c>
      <c r="G7" s="126">
        <f>'СВОД Аксессуары'!K128</f>
        <v>0.3</v>
      </c>
      <c r="H7" s="33">
        <f>'СВОД Аксессуары'!L128</f>
        <v>1136.8</v>
      </c>
      <c r="I7" s="33">
        <v>752.625</v>
      </c>
      <c r="K7" s="21"/>
      <c r="L7" s="49"/>
    </row>
    <row r="8" spans="1:12" ht="19.350000000000001" customHeight="1">
      <c r="A8" s="551"/>
      <c r="B8" s="521"/>
      <c r="C8" s="391" t="s">
        <v>1463</v>
      </c>
      <c r="D8" s="611"/>
      <c r="E8" s="95">
        <v>90</v>
      </c>
      <c r="F8" s="51">
        <f>'СВОД Аксессуары'!J129</f>
        <v>1789</v>
      </c>
      <c r="G8" s="126">
        <f>'СВОД Аксессуары'!K129</f>
        <v>0.3</v>
      </c>
      <c r="H8" s="33">
        <f>'СВОД Аксессуары'!L129</f>
        <v>1252.3</v>
      </c>
      <c r="I8" s="33">
        <v>828</v>
      </c>
      <c r="K8" s="21"/>
      <c r="L8" s="49"/>
    </row>
    <row r="9" spans="1:12" ht="19.350000000000001" customHeight="1">
      <c r="A9" s="551"/>
      <c r="B9" s="521"/>
      <c r="C9" s="391" t="s">
        <v>1465</v>
      </c>
      <c r="D9" s="611"/>
      <c r="E9" s="95">
        <v>140</v>
      </c>
      <c r="F9" s="51">
        <f>'СВОД Аксессуары'!J130</f>
        <v>2118</v>
      </c>
      <c r="G9" s="126">
        <f>'СВОД Аксессуары'!K130</f>
        <v>0.3</v>
      </c>
      <c r="H9" s="33">
        <f>'СВОД Аксессуары'!L130</f>
        <v>1482.6</v>
      </c>
      <c r="I9" s="33">
        <v>981</v>
      </c>
      <c r="K9" s="21"/>
      <c r="L9" s="49"/>
    </row>
    <row r="10" spans="1:12" ht="19.350000000000001" customHeight="1">
      <c r="A10" s="551"/>
      <c r="B10" s="521"/>
      <c r="C10" s="391" t="s">
        <v>1467</v>
      </c>
      <c r="D10" s="611"/>
      <c r="E10" s="134">
        <v>160</v>
      </c>
      <c r="F10" s="113">
        <f>'СВОД Аксессуары'!J131</f>
        <v>2280</v>
      </c>
      <c r="G10" s="133">
        <f>'СВОД Аксессуары'!K131</f>
        <v>0.3</v>
      </c>
      <c r="H10" s="61">
        <f>'СВОД Аксессуары'!L131</f>
        <v>1596</v>
      </c>
      <c r="I10" s="61">
        <v>1057.5</v>
      </c>
      <c r="K10" s="21"/>
      <c r="L10" s="49"/>
    </row>
    <row r="11" spans="1:12" ht="19.350000000000001" customHeight="1" thickBot="1">
      <c r="A11" s="552"/>
      <c r="B11" s="522"/>
      <c r="C11" s="392" t="s">
        <v>1469</v>
      </c>
      <c r="D11" s="612"/>
      <c r="E11" s="97">
        <v>180</v>
      </c>
      <c r="F11" s="53">
        <f>'СВОД Аксессуары'!J132</f>
        <v>2445</v>
      </c>
      <c r="G11" s="126">
        <f>'СВОД Аксессуары'!K132</f>
        <v>0.3</v>
      </c>
      <c r="H11" s="34">
        <f>'СВОД Аксессуары'!L132</f>
        <v>1711.5</v>
      </c>
      <c r="I11" s="492">
        <v>1131.75</v>
      </c>
      <c r="K11" s="21"/>
      <c r="L11" s="49"/>
    </row>
    <row r="12" spans="1:12" ht="33" customHeight="1" thickBot="1">
      <c r="A12" s="436" t="s">
        <v>156</v>
      </c>
      <c r="B12" s="394" t="s">
        <v>29</v>
      </c>
      <c r="C12" s="389" t="s">
        <v>1643</v>
      </c>
      <c r="D12" s="509" t="s">
        <v>30</v>
      </c>
      <c r="E12" s="510"/>
      <c r="F12" s="117" t="s">
        <v>32</v>
      </c>
      <c r="G12" s="124" t="s">
        <v>33</v>
      </c>
      <c r="H12" s="121" t="s">
        <v>34</v>
      </c>
      <c r="I12" s="137" t="s">
        <v>31</v>
      </c>
    </row>
    <row r="13" spans="1:12" ht="19.350000000000001" customHeight="1">
      <c r="A13" s="550"/>
      <c r="B13" s="525" t="s">
        <v>1858</v>
      </c>
      <c r="C13" s="390" t="s">
        <v>1510</v>
      </c>
      <c r="D13" s="613">
        <v>190</v>
      </c>
      <c r="E13" s="109">
        <v>80</v>
      </c>
      <c r="F13" s="50">
        <f>'СВОД Аксессуары'!J153</f>
        <v>1757</v>
      </c>
      <c r="G13" s="125">
        <f>'СВОД Аксессуары'!K153</f>
        <v>0.3</v>
      </c>
      <c r="H13" s="32">
        <f>'СВОД Аксессуары'!L153</f>
        <v>1229.8999999999999</v>
      </c>
      <c r="I13" s="32">
        <v>982.125</v>
      </c>
      <c r="K13" s="21"/>
      <c r="L13" s="49"/>
    </row>
    <row r="14" spans="1:12" ht="19.350000000000001" customHeight="1">
      <c r="A14" s="551"/>
      <c r="B14" s="521"/>
      <c r="C14" s="391" t="s">
        <v>1512</v>
      </c>
      <c r="D14" s="615"/>
      <c r="E14" s="109">
        <v>90</v>
      </c>
      <c r="F14" s="51">
        <f>'СВОД Аксессуары'!J154</f>
        <v>1830</v>
      </c>
      <c r="G14" s="126">
        <f>'СВОД Аксессуары'!K154</f>
        <v>0.3</v>
      </c>
      <c r="H14" s="33">
        <f>'СВОД Аксессуары'!L154</f>
        <v>1281</v>
      </c>
      <c r="I14" s="33">
        <v>1021.5</v>
      </c>
      <c r="K14" s="21"/>
      <c r="L14" s="49"/>
    </row>
    <row r="15" spans="1:12" ht="19.350000000000001" customHeight="1">
      <c r="A15" s="551"/>
      <c r="B15" s="521"/>
      <c r="C15" s="391" t="s">
        <v>1514</v>
      </c>
      <c r="D15" s="610" t="s">
        <v>64</v>
      </c>
      <c r="E15" s="109">
        <v>80</v>
      </c>
      <c r="F15" s="51">
        <f>'СВОД Аксессуары'!J155</f>
        <v>1941</v>
      </c>
      <c r="G15" s="126">
        <f>'СВОД Аксессуары'!K155</f>
        <v>0.3</v>
      </c>
      <c r="H15" s="33">
        <f>'СВОД Аксессуары'!L155</f>
        <v>1358.6999999999998</v>
      </c>
      <c r="I15" s="33">
        <v>1085.625</v>
      </c>
      <c r="K15" s="21"/>
      <c r="L15" s="49"/>
    </row>
    <row r="16" spans="1:12" ht="19.350000000000001" customHeight="1">
      <c r="A16" s="551"/>
      <c r="B16" s="521"/>
      <c r="C16" s="391" t="s">
        <v>1516</v>
      </c>
      <c r="D16" s="611"/>
      <c r="E16" s="95">
        <v>90</v>
      </c>
      <c r="F16" s="51">
        <f>'СВОД Аксессуары'!J156</f>
        <v>2054</v>
      </c>
      <c r="G16" s="126">
        <f>'СВОД Аксессуары'!K156</f>
        <v>0.3</v>
      </c>
      <c r="H16" s="33">
        <f>'СВОД Аксессуары'!L156</f>
        <v>1437.8</v>
      </c>
      <c r="I16" s="33">
        <v>1147.5</v>
      </c>
      <c r="K16" s="21"/>
      <c r="L16" s="49"/>
    </row>
    <row r="17" spans="1:12" ht="19.350000000000001" customHeight="1">
      <c r="A17" s="551"/>
      <c r="B17" s="521"/>
      <c r="C17" s="391" t="s">
        <v>1518</v>
      </c>
      <c r="D17" s="611"/>
      <c r="E17" s="95">
        <v>140</v>
      </c>
      <c r="F17" s="51">
        <f>'СВОД Аксессуары'!J157</f>
        <v>2591</v>
      </c>
      <c r="G17" s="126">
        <f>'СВОД Аксессуары'!K157</f>
        <v>0.3</v>
      </c>
      <c r="H17" s="33">
        <f>'СВОД Аксессуары'!L157</f>
        <v>1813.6999999999998</v>
      </c>
      <c r="I17" s="33">
        <v>1446.75</v>
      </c>
      <c r="K17" s="21"/>
      <c r="L17" s="49"/>
    </row>
    <row r="18" spans="1:12" ht="19.350000000000001" customHeight="1">
      <c r="A18" s="551"/>
      <c r="B18" s="521"/>
      <c r="C18" s="391" t="s">
        <v>1520</v>
      </c>
      <c r="D18" s="611"/>
      <c r="E18" s="134">
        <v>160</v>
      </c>
      <c r="F18" s="113">
        <f>'СВОД Аксессуары'!J158</f>
        <v>2783</v>
      </c>
      <c r="G18" s="133">
        <f>'СВОД Аксессуары'!K158</f>
        <v>0.3</v>
      </c>
      <c r="H18" s="61">
        <f>'СВОД Аксессуары'!L158</f>
        <v>1948.1</v>
      </c>
      <c r="I18" s="61">
        <v>1554.75</v>
      </c>
      <c r="K18" s="21"/>
      <c r="L18" s="49"/>
    </row>
    <row r="19" spans="1:12" ht="19.350000000000001" customHeight="1" thickBot="1">
      <c r="A19" s="552"/>
      <c r="B19" s="522"/>
      <c r="C19" s="392" t="s">
        <v>1522</v>
      </c>
      <c r="D19" s="612"/>
      <c r="E19" s="97">
        <v>180</v>
      </c>
      <c r="F19" s="53">
        <f>'СВОД Аксессуары'!J159</f>
        <v>3125</v>
      </c>
      <c r="G19" s="129">
        <f>'СВОД Аксессуары'!K159</f>
        <v>0.3</v>
      </c>
      <c r="H19" s="34">
        <f>'СВОД Аксессуары'!L159</f>
        <v>2187.5</v>
      </c>
      <c r="I19" s="34">
        <v>1744.875</v>
      </c>
      <c r="K19" s="21"/>
      <c r="L19" s="49"/>
    </row>
    <row r="20" spans="1:12" ht="33" customHeight="1" thickBot="1">
      <c r="A20" s="436" t="s">
        <v>80</v>
      </c>
      <c r="B20" s="394" t="s">
        <v>29</v>
      </c>
      <c r="C20" s="389" t="s">
        <v>1643</v>
      </c>
      <c r="D20" s="509" t="s">
        <v>30</v>
      </c>
      <c r="E20" s="510"/>
      <c r="F20" s="117" t="s">
        <v>32</v>
      </c>
      <c r="G20" s="124" t="s">
        <v>33</v>
      </c>
      <c r="H20" s="121" t="s">
        <v>34</v>
      </c>
      <c r="I20" s="137" t="s">
        <v>31</v>
      </c>
    </row>
    <row r="21" spans="1:12" ht="18.600000000000001" customHeight="1">
      <c r="A21" s="598"/>
      <c r="B21" s="607" t="s">
        <v>1639</v>
      </c>
      <c r="C21" s="390" t="s">
        <v>1259</v>
      </c>
      <c r="D21" s="611" t="s">
        <v>63</v>
      </c>
      <c r="E21" s="109">
        <v>90</v>
      </c>
      <c r="F21" s="50">
        <f>'СВОД Аксессуары'!J27</f>
        <v>3945</v>
      </c>
      <c r="G21" s="125">
        <f>'СВОД Аксессуары'!K27</f>
        <v>0.55989999999999995</v>
      </c>
      <c r="H21" s="32">
        <f>'СВОД Аксессуары'!L27</f>
        <v>1736.1945000000003</v>
      </c>
      <c r="I21" s="32">
        <v>1188</v>
      </c>
      <c r="K21" s="21"/>
      <c r="L21" s="49"/>
    </row>
    <row r="22" spans="1:12" ht="18.600000000000001" customHeight="1">
      <c r="A22" s="599"/>
      <c r="B22" s="608"/>
      <c r="C22" s="391" t="s">
        <v>1261</v>
      </c>
      <c r="D22" s="611"/>
      <c r="E22" s="95">
        <v>140</v>
      </c>
      <c r="F22" s="50">
        <f>'СВОД Аксессуары'!J28</f>
        <v>4954</v>
      </c>
      <c r="G22" s="126">
        <f>'СВОД Аксессуары'!K28</f>
        <v>0.59099999999999997</v>
      </c>
      <c r="H22" s="33">
        <f>'СВОД Аксессуары'!L28</f>
        <v>2026.1860000000001</v>
      </c>
      <c r="I22" s="33">
        <v>1384.875</v>
      </c>
      <c r="K22" s="21"/>
      <c r="L22" s="49"/>
    </row>
    <row r="23" spans="1:12" ht="18.600000000000001" customHeight="1">
      <c r="A23" s="599"/>
      <c r="B23" s="608"/>
      <c r="C23" s="391" t="s">
        <v>1263</v>
      </c>
      <c r="D23" s="611"/>
      <c r="E23" s="134">
        <v>160</v>
      </c>
      <c r="F23" s="132">
        <f>'СВОД Аксессуары'!J29</f>
        <v>5340</v>
      </c>
      <c r="G23" s="133">
        <f>'СВОД Аксессуары'!K29</f>
        <v>0.56430000000000002</v>
      </c>
      <c r="H23" s="33">
        <f>'СВОД Аксессуары'!L29</f>
        <v>2326.6379999999999</v>
      </c>
      <c r="I23" s="33">
        <v>1581.75</v>
      </c>
      <c r="K23" s="21"/>
      <c r="L23" s="49"/>
    </row>
    <row r="24" spans="1:12" ht="18.600000000000001" customHeight="1">
      <c r="A24" s="599"/>
      <c r="B24" s="608"/>
      <c r="C24" s="391" t="s">
        <v>1265</v>
      </c>
      <c r="D24" s="611"/>
      <c r="E24" s="96">
        <v>180</v>
      </c>
      <c r="F24" s="50">
        <f>'СВОД Аксессуары'!J30</f>
        <v>6128</v>
      </c>
      <c r="G24" s="126">
        <f>'СВОД Аксессуары'!K30</f>
        <v>0.57110000000000005</v>
      </c>
      <c r="H24" s="61">
        <f>'СВОД Аксессуары'!L30</f>
        <v>2628.2991999999995</v>
      </c>
      <c r="I24" s="61">
        <v>1787.625</v>
      </c>
      <c r="K24" s="21"/>
      <c r="L24" s="49"/>
    </row>
    <row r="25" spans="1:12" ht="37.5" customHeight="1" thickBot="1">
      <c r="A25" s="600"/>
      <c r="B25" s="609"/>
      <c r="C25" s="392" t="s">
        <v>1267</v>
      </c>
      <c r="D25" s="612"/>
      <c r="E25" s="98">
        <v>200</v>
      </c>
      <c r="F25" s="55">
        <f>'СВОД Аксессуары'!J31</f>
        <v>7046</v>
      </c>
      <c r="G25" s="129">
        <f>'СВОД Аксессуары'!K31</f>
        <v>0.58919999999999995</v>
      </c>
      <c r="H25" s="34">
        <f>'СВОД Аксессуары'!L31</f>
        <v>2894.4968000000003</v>
      </c>
      <c r="I25" s="34">
        <v>1983.375</v>
      </c>
      <c r="K25" s="21"/>
      <c r="L25" s="49"/>
    </row>
    <row r="26" spans="1:12" ht="33" customHeight="1" thickBot="1">
      <c r="A26" s="436" t="s">
        <v>81</v>
      </c>
      <c r="B26" s="394" t="s">
        <v>29</v>
      </c>
      <c r="C26" s="389" t="s">
        <v>1643</v>
      </c>
      <c r="D26" s="509" t="s">
        <v>30</v>
      </c>
      <c r="E26" s="510"/>
      <c r="F26" s="117" t="s">
        <v>32</v>
      </c>
      <c r="G26" s="124" t="s">
        <v>33</v>
      </c>
      <c r="H26" s="121" t="s">
        <v>34</v>
      </c>
      <c r="I26" s="137" t="s">
        <v>31</v>
      </c>
    </row>
    <row r="27" spans="1:12" ht="18.600000000000001" customHeight="1">
      <c r="A27" s="598"/>
      <c r="B27" s="618" t="s">
        <v>1649</v>
      </c>
      <c r="C27" s="390" t="s">
        <v>1859</v>
      </c>
      <c r="D27" s="621" t="s">
        <v>64</v>
      </c>
      <c r="E27" s="109">
        <v>90</v>
      </c>
      <c r="F27" s="50">
        <f>'СВОД Аксессуары'!J32</f>
        <v>3010</v>
      </c>
      <c r="G27" s="125">
        <f>'СВОД Аксессуары'!K32</f>
        <v>0.27310000000000001</v>
      </c>
      <c r="H27" s="32">
        <f>'СВОД Аксессуары'!L32</f>
        <v>2187.9690000000001</v>
      </c>
      <c r="I27" s="32">
        <v>1543.5</v>
      </c>
      <c r="K27" s="21"/>
      <c r="L27" s="49"/>
    </row>
    <row r="28" spans="1:12" ht="18.600000000000001" customHeight="1">
      <c r="A28" s="599"/>
      <c r="B28" s="619"/>
      <c r="C28" s="391" t="s">
        <v>1860</v>
      </c>
      <c r="D28" s="538"/>
      <c r="E28" s="95">
        <v>140</v>
      </c>
      <c r="F28" s="50">
        <f>'СВОД Аксессуары'!J33</f>
        <v>4018</v>
      </c>
      <c r="G28" s="126">
        <f>'СВОД Аксессуары'!K33</f>
        <v>0.38059999999999999</v>
      </c>
      <c r="H28" s="33">
        <f>'СВОД Аксессуары'!L33</f>
        <v>2488.7491999999997</v>
      </c>
      <c r="I28" s="33">
        <v>1904.625</v>
      </c>
      <c r="K28" s="21"/>
      <c r="L28" s="49"/>
    </row>
    <row r="29" spans="1:12" ht="18.600000000000001" customHeight="1">
      <c r="A29" s="599"/>
      <c r="B29" s="619"/>
      <c r="C29" s="391" t="s">
        <v>1861</v>
      </c>
      <c r="D29" s="538"/>
      <c r="E29" s="111">
        <v>160</v>
      </c>
      <c r="F29" s="132">
        <f>'СВОД Аксессуары'!J34</f>
        <v>4219</v>
      </c>
      <c r="G29" s="133">
        <f>'СВОД Аксессуары'!K34</f>
        <v>0.34710000000000002</v>
      </c>
      <c r="H29" s="61">
        <f>'СВОД Аксессуары'!L34</f>
        <v>2754.5851000000002</v>
      </c>
      <c r="I29" s="61">
        <v>2127.375</v>
      </c>
      <c r="K29" s="21"/>
      <c r="L29" s="49"/>
    </row>
    <row r="30" spans="1:12" ht="52.7" customHeight="1" thickBot="1">
      <c r="A30" s="600"/>
      <c r="B30" s="620"/>
      <c r="C30" s="392" t="s">
        <v>1862</v>
      </c>
      <c r="D30" s="610"/>
      <c r="E30" s="110">
        <v>180</v>
      </c>
      <c r="F30" s="50">
        <f>'СВОД Аксессуары'!J35</f>
        <v>4624</v>
      </c>
      <c r="G30" s="127">
        <f>'СВОД Аксессуары'!K35</f>
        <v>0.34399999999999997</v>
      </c>
      <c r="H30" s="34">
        <f>'СВОД Аксессуары'!L35</f>
        <v>3033.3440000000001</v>
      </c>
      <c r="I30" s="34">
        <v>2353.5</v>
      </c>
      <c r="K30" s="21"/>
      <c r="L30" s="49"/>
    </row>
    <row r="31" spans="1:12" ht="33" customHeight="1" thickBot="1">
      <c r="A31" s="436" t="s">
        <v>1931</v>
      </c>
      <c r="B31" s="394" t="s">
        <v>29</v>
      </c>
      <c r="C31" s="389" t="s">
        <v>1643</v>
      </c>
      <c r="D31" s="509" t="s">
        <v>30</v>
      </c>
      <c r="E31" s="510"/>
      <c r="F31" s="117" t="s">
        <v>32</v>
      </c>
      <c r="G31" s="124" t="s">
        <v>33</v>
      </c>
      <c r="H31" s="121" t="s">
        <v>34</v>
      </c>
      <c r="I31" s="137" t="s">
        <v>31</v>
      </c>
    </row>
    <row r="32" spans="1:12" ht="18.600000000000001" customHeight="1">
      <c r="A32" s="598"/>
      <c r="B32" s="618" t="s">
        <v>1932</v>
      </c>
      <c r="C32" s="390" t="s">
        <v>1920</v>
      </c>
      <c r="D32" s="621" t="s">
        <v>64</v>
      </c>
      <c r="E32" s="109">
        <v>80</v>
      </c>
      <c r="F32" s="50">
        <f>'СВОД Аксессуары'!J205</f>
        <v>5135</v>
      </c>
      <c r="G32" s="125">
        <f>'СВОД Аксессуары'!K205</f>
        <v>0.3</v>
      </c>
      <c r="H32" s="32">
        <f>'СВОД Аксессуары'!L205</f>
        <v>3594.4999999999995</v>
      </c>
      <c r="I32" s="32">
        <v>2351.25</v>
      </c>
      <c r="K32" s="21"/>
      <c r="L32" s="49"/>
    </row>
    <row r="33" spans="1:12" ht="18.600000000000001" customHeight="1">
      <c r="A33" s="599"/>
      <c r="B33" s="619"/>
      <c r="C33" s="391" t="s">
        <v>1922</v>
      </c>
      <c r="D33" s="538"/>
      <c r="E33" s="95">
        <v>90</v>
      </c>
      <c r="F33" s="50">
        <f>'СВОД Аксессуары'!J206</f>
        <v>5447</v>
      </c>
      <c r="G33" s="126">
        <f>'СВОД Аксессуары'!K206</f>
        <v>0.3</v>
      </c>
      <c r="H33" s="33">
        <f>'СВОД Аксессуары'!L206</f>
        <v>3812.8999999999996</v>
      </c>
      <c r="I33" s="33">
        <v>2495.25</v>
      </c>
      <c r="K33" s="21"/>
      <c r="L33" s="49"/>
    </row>
    <row r="34" spans="1:12" ht="18.600000000000001" customHeight="1">
      <c r="A34" s="599"/>
      <c r="B34" s="619"/>
      <c r="C34" s="391" t="s">
        <v>1924</v>
      </c>
      <c r="D34" s="538"/>
      <c r="E34" s="96">
        <v>140</v>
      </c>
      <c r="F34" s="50">
        <f>'СВОД Аксессуары'!J207</f>
        <v>6697</v>
      </c>
      <c r="G34" s="126">
        <f>'СВОД Аксессуары'!K207</f>
        <v>0.3</v>
      </c>
      <c r="H34" s="33">
        <f>'СВОД Аксессуары'!L207</f>
        <v>4687.8999999999996</v>
      </c>
      <c r="I34" s="33">
        <v>3066.75</v>
      </c>
      <c r="K34" s="21"/>
      <c r="L34" s="49"/>
    </row>
    <row r="35" spans="1:12" ht="18.600000000000001" customHeight="1">
      <c r="A35" s="599"/>
      <c r="B35" s="619"/>
      <c r="C35" s="488" t="s">
        <v>1926</v>
      </c>
      <c r="D35" s="610"/>
      <c r="E35" s="489">
        <v>160</v>
      </c>
      <c r="F35" s="132">
        <f>'СВОД Аксессуары'!J208</f>
        <v>6733</v>
      </c>
      <c r="G35" s="490">
        <f>'СВОД Аксессуары'!K208</f>
        <v>0.3</v>
      </c>
      <c r="H35" s="491">
        <f>'СВОД Аксессуары'!L208</f>
        <v>4713.0999999999995</v>
      </c>
      <c r="I35" s="491">
        <v>3083.625</v>
      </c>
      <c r="K35" s="21"/>
      <c r="L35" s="49"/>
    </row>
    <row r="36" spans="1:12" ht="18.600000000000001" customHeight="1">
      <c r="A36" s="599"/>
      <c r="B36" s="619"/>
      <c r="C36" s="488" t="s">
        <v>1928</v>
      </c>
      <c r="D36" s="610"/>
      <c r="E36" s="110">
        <v>180</v>
      </c>
      <c r="F36" s="50">
        <f>'СВОД Аксессуары'!J209</f>
        <v>6917</v>
      </c>
      <c r="G36" s="127">
        <f>'СВОД Аксессуары'!K209</f>
        <v>0.3</v>
      </c>
      <c r="H36" s="492">
        <f>'СВОД Аксессуары'!L209</f>
        <v>4841.8999999999996</v>
      </c>
      <c r="I36" s="492">
        <v>3166.875</v>
      </c>
      <c r="K36" s="21"/>
      <c r="L36" s="49"/>
    </row>
    <row r="37" spans="1:12" ht="32.25" thickBot="1">
      <c r="A37" s="600"/>
      <c r="B37" s="620"/>
      <c r="C37" s="392" t="s">
        <v>1930</v>
      </c>
      <c r="D37" s="610"/>
      <c r="E37" s="110">
        <v>200</v>
      </c>
      <c r="F37" s="50">
        <f>'СВОД Аксессуары'!J210</f>
        <v>7401</v>
      </c>
      <c r="G37" s="127">
        <f>'СВОД Аксессуары'!K210</f>
        <v>0.3</v>
      </c>
      <c r="H37" s="34">
        <f>'СВОД Аксессуары'!L210</f>
        <v>5180.7</v>
      </c>
      <c r="I37" s="34">
        <v>3388.5</v>
      </c>
      <c r="K37" s="21"/>
      <c r="L37" s="49"/>
    </row>
    <row r="38" spans="1:12" ht="33" customHeight="1" thickBot="1">
      <c r="A38" s="436" t="s">
        <v>155</v>
      </c>
      <c r="B38" s="394" t="s">
        <v>29</v>
      </c>
      <c r="C38" s="389" t="s">
        <v>1643</v>
      </c>
      <c r="D38" s="509" t="s">
        <v>30</v>
      </c>
      <c r="E38" s="510"/>
      <c r="F38" s="117" t="s">
        <v>32</v>
      </c>
      <c r="G38" s="124" t="s">
        <v>33</v>
      </c>
      <c r="H38" s="121" t="s">
        <v>34</v>
      </c>
      <c r="I38" s="137" t="s">
        <v>31</v>
      </c>
    </row>
    <row r="39" spans="1:12" ht="21.4" customHeight="1">
      <c r="A39" s="598"/>
      <c r="B39" s="525" t="s">
        <v>1640</v>
      </c>
      <c r="C39" s="390" t="s">
        <v>1494</v>
      </c>
      <c r="D39" s="616">
        <v>190</v>
      </c>
      <c r="E39" s="141">
        <v>80</v>
      </c>
      <c r="F39" s="50">
        <f>'СВОД Аксессуары'!J145</f>
        <v>3187</v>
      </c>
      <c r="G39" s="125">
        <f>'СВОД Аксессуары'!K145</f>
        <v>0.5</v>
      </c>
      <c r="H39" s="32">
        <f>'СВОД Аксессуары'!L145</f>
        <v>1593.5</v>
      </c>
      <c r="I39" s="32">
        <v>1055.25</v>
      </c>
      <c r="J39" s="339"/>
    </row>
    <row r="40" spans="1:12" ht="21.4" customHeight="1">
      <c r="A40" s="599"/>
      <c r="B40" s="521"/>
      <c r="C40" s="391" t="s">
        <v>1496</v>
      </c>
      <c r="D40" s="617"/>
      <c r="E40" s="141">
        <v>90</v>
      </c>
      <c r="F40" s="50">
        <f>'СВОД Аксессуары'!J146</f>
        <v>3374</v>
      </c>
      <c r="G40" s="125">
        <f>'СВОД Аксессуары'!K146</f>
        <v>0.5</v>
      </c>
      <c r="H40" s="32">
        <f>'СВОД Аксессуары'!L146</f>
        <v>1687</v>
      </c>
      <c r="I40" s="32">
        <v>1116</v>
      </c>
      <c r="J40" s="339"/>
    </row>
    <row r="41" spans="1:12" ht="21.4" customHeight="1">
      <c r="A41" s="599"/>
      <c r="B41" s="521"/>
      <c r="C41" s="391" t="s">
        <v>1498</v>
      </c>
      <c r="D41" s="613" t="s">
        <v>64</v>
      </c>
      <c r="E41" s="141">
        <v>80</v>
      </c>
      <c r="F41" s="50">
        <f>'СВОД Аксессуары'!J147</f>
        <v>3231</v>
      </c>
      <c r="G41" s="125">
        <f>'СВОД Аксессуары'!K147</f>
        <v>0.5</v>
      </c>
      <c r="H41" s="32">
        <f>'СВОД Аксессуары'!L147</f>
        <v>1615.5</v>
      </c>
      <c r="I41" s="32">
        <v>1068.75</v>
      </c>
      <c r="J41" s="339"/>
    </row>
    <row r="42" spans="1:12" ht="21.4" customHeight="1">
      <c r="A42" s="599"/>
      <c r="B42" s="521"/>
      <c r="C42" s="391" t="s">
        <v>1500</v>
      </c>
      <c r="D42" s="613"/>
      <c r="E42" s="95">
        <v>90</v>
      </c>
      <c r="F42" s="51">
        <f>'СВОД Аксессуары'!J148</f>
        <v>3438</v>
      </c>
      <c r="G42" s="126">
        <f>'СВОД Аксессуары'!K148</f>
        <v>0.5</v>
      </c>
      <c r="H42" s="33">
        <f>'СВОД Аксессуары'!L148</f>
        <v>1719</v>
      </c>
      <c r="I42" s="33">
        <v>1137.375</v>
      </c>
      <c r="J42" s="339"/>
      <c r="K42" s="21"/>
      <c r="L42" s="49"/>
    </row>
    <row r="43" spans="1:12" ht="21.4" customHeight="1">
      <c r="A43" s="599"/>
      <c r="B43" s="521"/>
      <c r="C43" s="391" t="s">
        <v>1502</v>
      </c>
      <c r="D43" s="613"/>
      <c r="E43" s="95">
        <v>120</v>
      </c>
      <c r="F43" s="51">
        <f>'СВОД Аксессуары'!J149</f>
        <v>3680</v>
      </c>
      <c r="G43" s="126">
        <f>'СВОД Аксессуары'!K149</f>
        <v>0.5</v>
      </c>
      <c r="H43" s="33">
        <f>'СВОД Аксессуары'!L149</f>
        <v>1840</v>
      </c>
      <c r="I43" s="33">
        <v>1218.375</v>
      </c>
      <c r="J43" s="339"/>
      <c r="K43" s="21"/>
      <c r="L43" s="49"/>
    </row>
    <row r="44" spans="1:12" ht="21.4" customHeight="1">
      <c r="A44" s="599"/>
      <c r="B44" s="521"/>
      <c r="C44" s="391" t="s">
        <v>1504</v>
      </c>
      <c r="D44" s="613"/>
      <c r="E44" s="95">
        <v>140</v>
      </c>
      <c r="F44" s="51">
        <f>'СВОД Аксессуары'!J150</f>
        <v>4438</v>
      </c>
      <c r="G44" s="126">
        <f>'СВОД Аксессуары'!K150</f>
        <v>0.5</v>
      </c>
      <c r="H44" s="33">
        <f>'СВОД Аксессуары'!L150</f>
        <v>2219</v>
      </c>
      <c r="I44" s="33">
        <v>1468.125</v>
      </c>
      <c r="J44" s="339"/>
      <c r="K44" s="21"/>
      <c r="L44" s="49"/>
    </row>
    <row r="45" spans="1:12" ht="21.4" customHeight="1">
      <c r="A45" s="599"/>
      <c r="B45" s="521"/>
      <c r="C45" s="391" t="s">
        <v>1506</v>
      </c>
      <c r="D45" s="613"/>
      <c r="E45" s="111">
        <v>160</v>
      </c>
      <c r="F45" s="113">
        <f>'СВОД Аксессуары'!J151</f>
        <v>5735</v>
      </c>
      <c r="G45" s="133">
        <f>'СВОД Аксессуары'!K151</f>
        <v>0.5</v>
      </c>
      <c r="H45" s="61">
        <f>'СВОД Аксессуары'!L151</f>
        <v>2867.5</v>
      </c>
      <c r="I45" s="61">
        <v>1897.875</v>
      </c>
      <c r="J45" s="339"/>
      <c r="K45" s="21"/>
      <c r="L45" s="49"/>
    </row>
    <row r="46" spans="1:12" ht="21.4" customHeight="1" thickBot="1">
      <c r="A46" s="600"/>
      <c r="B46" s="522"/>
      <c r="C46" s="392" t="s">
        <v>1508</v>
      </c>
      <c r="D46" s="614"/>
      <c r="E46" s="98">
        <v>180</v>
      </c>
      <c r="F46" s="53">
        <f>'СВОД Аксессуары'!J152</f>
        <v>6685</v>
      </c>
      <c r="G46" s="129">
        <f>'СВОД Аксессуары'!K152</f>
        <v>0.5</v>
      </c>
      <c r="H46" s="34">
        <f>'СВОД Аксессуары'!L152</f>
        <v>3342.5</v>
      </c>
      <c r="I46" s="34">
        <v>2212.875</v>
      </c>
      <c r="J46" s="339"/>
      <c r="K46" s="21"/>
      <c r="L46" s="49"/>
    </row>
    <row r="47" spans="1:12" ht="33" customHeight="1" thickBot="1">
      <c r="A47" s="436" t="s">
        <v>154</v>
      </c>
      <c r="B47" s="394" t="s">
        <v>29</v>
      </c>
      <c r="C47" s="389" t="s">
        <v>1643</v>
      </c>
      <c r="D47" s="509" t="s">
        <v>30</v>
      </c>
      <c r="E47" s="510"/>
      <c r="F47" s="117" t="s">
        <v>32</v>
      </c>
      <c r="G47" s="124" t="s">
        <v>33</v>
      </c>
      <c r="H47" s="121" t="s">
        <v>34</v>
      </c>
      <c r="I47" s="137" t="s">
        <v>31</v>
      </c>
    </row>
    <row r="48" spans="1:12" ht="15.6" customHeight="1">
      <c r="A48" s="598"/>
      <c r="B48" s="525" t="s">
        <v>1641</v>
      </c>
      <c r="C48" s="390" t="s">
        <v>1863</v>
      </c>
      <c r="D48" s="616">
        <v>190</v>
      </c>
      <c r="E48" s="141">
        <v>80</v>
      </c>
      <c r="F48" s="50">
        <f>'СВОД Аксессуары'!J137</f>
        <v>4828</v>
      </c>
      <c r="G48" s="125">
        <f>'СВОД Аксессуары'!K137</f>
        <v>0.3</v>
      </c>
      <c r="H48" s="32">
        <f>'СВОД Аксессуары'!L137</f>
        <v>3379.6</v>
      </c>
      <c r="I48" s="32">
        <v>2210.625</v>
      </c>
      <c r="J48" s="339"/>
    </row>
    <row r="49" spans="1:12" ht="15.6" customHeight="1">
      <c r="A49" s="599"/>
      <c r="B49" s="521"/>
      <c r="C49" s="391" t="s">
        <v>1863</v>
      </c>
      <c r="D49" s="617"/>
      <c r="E49" s="141">
        <v>90</v>
      </c>
      <c r="F49" s="50">
        <f>'СВОД Аксессуары'!J138</f>
        <v>5169</v>
      </c>
      <c r="G49" s="125">
        <f>'СВОД Аксессуары'!K138</f>
        <v>0.3</v>
      </c>
      <c r="H49" s="32">
        <f>'СВОД Аксессуары'!L138</f>
        <v>3618.2999999999997</v>
      </c>
      <c r="I49" s="32">
        <v>2367</v>
      </c>
      <c r="J49" s="339"/>
    </row>
    <row r="50" spans="1:12" ht="15.6" customHeight="1">
      <c r="A50" s="599"/>
      <c r="B50" s="521"/>
      <c r="C50" s="391" t="s">
        <v>1864</v>
      </c>
      <c r="D50" s="613" t="s">
        <v>64</v>
      </c>
      <c r="E50" s="141">
        <v>80</v>
      </c>
      <c r="F50" s="50">
        <f>'СВОД Аксессуары'!J139</f>
        <v>5135</v>
      </c>
      <c r="G50" s="125">
        <f>'СВОД Аксессуары'!K139</f>
        <v>0.3</v>
      </c>
      <c r="H50" s="32">
        <f>'СВОД Аксессуары'!L139</f>
        <v>3594.4999999999995</v>
      </c>
      <c r="I50" s="32">
        <v>2351.25</v>
      </c>
      <c r="J50" s="339"/>
    </row>
    <row r="51" spans="1:12" ht="15.6" customHeight="1">
      <c r="A51" s="599"/>
      <c r="B51" s="521"/>
      <c r="C51" s="391" t="s">
        <v>1865</v>
      </c>
      <c r="D51" s="613"/>
      <c r="E51" s="95">
        <v>90</v>
      </c>
      <c r="F51" s="51">
        <f>'СВОД Аксессуары'!J140</f>
        <v>5447</v>
      </c>
      <c r="G51" s="126">
        <f>'СВОД Аксессуары'!K140</f>
        <v>0.3</v>
      </c>
      <c r="H51" s="33">
        <f>'СВОД Аксессуары'!L140</f>
        <v>3812.8999999999996</v>
      </c>
      <c r="I51" s="33">
        <v>2495.25</v>
      </c>
      <c r="J51" s="339"/>
      <c r="K51" s="21"/>
      <c r="L51" s="49"/>
    </row>
    <row r="52" spans="1:12" ht="15.6" customHeight="1">
      <c r="A52" s="599"/>
      <c r="B52" s="521"/>
      <c r="C52" s="391" t="s">
        <v>1866</v>
      </c>
      <c r="D52" s="613"/>
      <c r="E52" s="95">
        <v>120</v>
      </c>
      <c r="F52" s="51">
        <f>'СВОД Аксессуары'!J141</f>
        <v>6183</v>
      </c>
      <c r="G52" s="126">
        <f>'СВОД Аксессуары'!K141</f>
        <v>0.3</v>
      </c>
      <c r="H52" s="33">
        <f>'СВОД Аксессуары'!L141</f>
        <v>4328.0999999999995</v>
      </c>
      <c r="I52" s="33">
        <v>2831.625</v>
      </c>
      <c r="J52" s="339"/>
      <c r="K52" s="21"/>
      <c r="L52" s="49"/>
    </row>
    <row r="53" spans="1:12" ht="15.6" customHeight="1">
      <c r="A53" s="599"/>
      <c r="B53" s="521"/>
      <c r="C53" s="391" t="s">
        <v>1867</v>
      </c>
      <c r="D53" s="613"/>
      <c r="E53" s="95">
        <v>140</v>
      </c>
      <c r="F53" s="51">
        <f>'СВОД Аксессуары'!J142</f>
        <v>6697</v>
      </c>
      <c r="G53" s="126">
        <f>'СВОД Аксессуары'!K142</f>
        <v>0.3</v>
      </c>
      <c r="H53" s="33">
        <f>'СВОД Аксессуары'!L142</f>
        <v>4687.8999999999996</v>
      </c>
      <c r="I53" s="33">
        <v>3066.75</v>
      </c>
      <c r="J53" s="339"/>
      <c r="K53" s="21"/>
      <c r="L53" s="49"/>
    </row>
    <row r="54" spans="1:12" ht="15.6" customHeight="1">
      <c r="A54" s="599"/>
      <c r="B54" s="521"/>
      <c r="C54" s="391" t="s">
        <v>1868</v>
      </c>
      <c r="D54" s="613"/>
      <c r="E54" s="111">
        <v>160</v>
      </c>
      <c r="F54" s="113">
        <f>'СВОД Аксессуары'!J143</f>
        <v>6733</v>
      </c>
      <c r="G54" s="133">
        <f>'СВОД Аксессуары'!K143</f>
        <v>0.3</v>
      </c>
      <c r="H54" s="61">
        <f>'СВОД Аксессуары'!L143</f>
        <v>4713.0999999999995</v>
      </c>
      <c r="I54" s="61">
        <v>3083.625</v>
      </c>
      <c r="J54" s="339"/>
      <c r="K54" s="21"/>
      <c r="L54" s="49"/>
    </row>
    <row r="55" spans="1:12" ht="16.149999999999999" customHeight="1" thickBot="1">
      <c r="A55" s="600"/>
      <c r="B55" s="522"/>
      <c r="C55" s="392" t="s">
        <v>1869</v>
      </c>
      <c r="D55" s="614"/>
      <c r="E55" s="110">
        <v>180</v>
      </c>
      <c r="F55" s="52">
        <f>'СВОД Аксессуары'!J144</f>
        <v>6917</v>
      </c>
      <c r="G55" s="126">
        <f>'СВОД Аксессуары'!K144</f>
        <v>0.3</v>
      </c>
      <c r="H55" s="34">
        <f>'СВОД Аксессуары'!L144</f>
        <v>4841.8999999999996</v>
      </c>
      <c r="I55" s="492">
        <v>3166.875</v>
      </c>
      <c r="J55" s="339"/>
      <c r="K55" s="21"/>
      <c r="L55" s="49"/>
    </row>
    <row r="56" spans="1:12" ht="64.5" customHeight="1" thickBot="1">
      <c r="A56" s="436" t="s">
        <v>1856</v>
      </c>
      <c r="B56" s="394" t="s">
        <v>29</v>
      </c>
      <c r="C56" s="389" t="s">
        <v>1643</v>
      </c>
      <c r="D56" s="509" t="s">
        <v>30</v>
      </c>
      <c r="E56" s="510"/>
      <c r="F56" s="117" t="s">
        <v>32</v>
      </c>
      <c r="G56" s="124" t="s">
        <v>33</v>
      </c>
      <c r="H56" s="121" t="s">
        <v>34</v>
      </c>
      <c r="I56" s="137" t="s">
        <v>31</v>
      </c>
    </row>
    <row r="57" spans="1:12" ht="34.5" customHeight="1">
      <c r="A57" s="550"/>
      <c r="B57" s="625" t="s">
        <v>1641</v>
      </c>
      <c r="C57" s="390" t="s">
        <v>1580</v>
      </c>
      <c r="D57" s="634" t="s">
        <v>123</v>
      </c>
      <c r="E57" s="635"/>
      <c r="F57" s="50">
        <f>'СВОД Аксессуары'!J188</f>
        <v>2182.9268292682923</v>
      </c>
      <c r="G57" s="125">
        <f>'СВОД Аксессуары'!K188</f>
        <v>8.2945736434108505E-2</v>
      </c>
      <c r="H57" s="32">
        <f>'СВОД Аксессуары'!L188</f>
        <v>2001.8623558328602</v>
      </c>
      <c r="I57" s="32">
        <v>1150.875</v>
      </c>
      <c r="J57" s="339"/>
    </row>
    <row r="58" spans="1:12" ht="81.2" customHeight="1" thickBot="1">
      <c r="A58" s="552"/>
      <c r="B58" s="626"/>
      <c r="C58" s="392" t="s">
        <v>1582</v>
      </c>
      <c r="D58" s="623" t="s">
        <v>124</v>
      </c>
      <c r="E58" s="624"/>
      <c r="F58" s="52">
        <f>'СВОД Аксессуары'!J189</f>
        <v>3158.5365853658536</v>
      </c>
      <c r="G58" s="126">
        <f>'СВОД Аксессуары'!K189</f>
        <v>8.2945736434108505E-2</v>
      </c>
      <c r="H58" s="34">
        <f>'СВОД Аксессуары'!L189</f>
        <v>2896.5494422386082</v>
      </c>
      <c r="I58" s="145">
        <v>1665</v>
      </c>
      <c r="J58" s="339"/>
    </row>
    <row r="59" spans="1:12" ht="69.599999999999994" customHeight="1" thickBot="1">
      <c r="A59" s="393" t="s">
        <v>1857</v>
      </c>
      <c r="B59" s="394" t="s">
        <v>29</v>
      </c>
      <c r="C59" s="389" t="s">
        <v>1643</v>
      </c>
      <c r="D59" s="509" t="s">
        <v>30</v>
      </c>
      <c r="E59" s="510"/>
      <c r="F59" s="117" t="s">
        <v>32</v>
      </c>
      <c r="G59" s="124" t="s">
        <v>33</v>
      </c>
      <c r="H59" s="121" t="s">
        <v>34</v>
      </c>
      <c r="I59" s="137" t="s">
        <v>31</v>
      </c>
    </row>
    <row r="60" spans="1:12" ht="48" customHeight="1">
      <c r="A60" s="629"/>
      <c r="B60" s="627" t="s">
        <v>1642</v>
      </c>
      <c r="C60" s="395" t="s">
        <v>1471</v>
      </c>
      <c r="D60" s="142">
        <v>50</v>
      </c>
      <c r="E60" s="136">
        <v>70</v>
      </c>
      <c r="F60" s="143">
        <f>'СВОД Аксессуары'!J133</f>
        <v>805</v>
      </c>
      <c r="G60" s="144">
        <f>'СВОД Аксессуары'!K133</f>
        <v>0.3</v>
      </c>
      <c r="H60" s="145">
        <f>'СВОД Аксессуары'!L133</f>
        <v>563.5</v>
      </c>
      <c r="I60" s="145">
        <v>317.25</v>
      </c>
    </row>
    <row r="61" spans="1:12" ht="66" customHeight="1" thickBot="1">
      <c r="A61" s="630"/>
      <c r="B61" s="628"/>
      <c r="C61" s="396" t="s">
        <v>1473</v>
      </c>
      <c r="D61" s="81">
        <v>70</v>
      </c>
      <c r="E61" s="97">
        <v>70</v>
      </c>
      <c r="F61" s="55">
        <f>'СВОД Аксессуары'!J134</f>
        <v>968</v>
      </c>
      <c r="G61" s="129">
        <f>'СВОД Аксессуары'!K134</f>
        <v>0.3</v>
      </c>
      <c r="H61" s="34">
        <f>'СВОД Аксессуары'!L134</f>
        <v>677.59999999999991</v>
      </c>
      <c r="I61" s="227">
        <v>448.875</v>
      </c>
    </row>
    <row r="62" spans="1:12" ht="29.25" customHeight="1" thickBot="1">
      <c r="A62" s="533" t="s">
        <v>71</v>
      </c>
      <c r="B62" s="534"/>
      <c r="C62" s="534"/>
      <c r="D62" s="534"/>
      <c r="E62" s="534"/>
      <c r="F62" s="534"/>
      <c r="G62" s="534"/>
      <c r="H62" s="534"/>
      <c r="I62" s="577"/>
    </row>
    <row r="63" spans="1:12" ht="63.2" customHeight="1" thickBot="1">
      <c r="A63" s="436" t="s">
        <v>151</v>
      </c>
      <c r="B63" s="131" t="s">
        <v>29</v>
      </c>
      <c r="C63" s="389" t="s">
        <v>1643</v>
      </c>
      <c r="D63" s="509" t="s">
        <v>30</v>
      </c>
      <c r="E63" s="510"/>
      <c r="F63" s="117" t="s">
        <v>32</v>
      </c>
      <c r="G63" s="124" t="s">
        <v>33</v>
      </c>
      <c r="H63" s="121" t="s">
        <v>34</v>
      </c>
      <c r="I63" s="137" t="s">
        <v>31</v>
      </c>
    </row>
    <row r="64" spans="1:12" ht="67.5" customHeight="1">
      <c r="A64" s="598"/>
      <c r="B64" s="525" t="s">
        <v>1644</v>
      </c>
      <c r="C64" s="390" t="s">
        <v>1413</v>
      </c>
      <c r="D64" s="109">
        <v>205</v>
      </c>
      <c r="E64" s="109">
        <v>140</v>
      </c>
      <c r="F64" s="50">
        <f>'СВОД Аксессуары'!J104</f>
        <v>4388</v>
      </c>
      <c r="G64" s="138">
        <f>'СВОД Аксессуары'!K104</f>
        <v>0.5</v>
      </c>
      <c r="H64" s="32">
        <f>'СВОД Аксессуары'!L104</f>
        <v>2194</v>
      </c>
      <c r="I64" s="32">
        <v>1364.625</v>
      </c>
      <c r="J64" s="339"/>
    </row>
    <row r="65" spans="1:10" ht="67.5" customHeight="1" thickBot="1">
      <c r="A65" s="600"/>
      <c r="B65" s="522"/>
      <c r="C65" s="392" t="s">
        <v>1415</v>
      </c>
      <c r="D65" s="97">
        <v>220</v>
      </c>
      <c r="E65" s="97">
        <v>200</v>
      </c>
      <c r="F65" s="53">
        <f>'СВОД Аксессуары'!J105</f>
        <v>5954</v>
      </c>
      <c r="G65" s="140">
        <f>'СВОД Аксессуары'!K105</f>
        <v>0.5</v>
      </c>
      <c r="H65" s="34">
        <f>'СВОД Аксессуары'!L105</f>
        <v>2977</v>
      </c>
      <c r="I65" s="492">
        <v>1860.75</v>
      </c>
      <c r="J65" s="339"/>
    </row>
    <row r="66" spans="1:10" ht="63.2" customHeight="1" thickBot="1">
      <c r="A66" s="436" t="s">
        <v>152</v>
      </c>
      <c r="B66" s="394" t="s">
        <v>29</v>
      </c>
      <c r="C66" s="389" t="s">
        <v>1643</v>
      </c>
      <c r="D66" s="509" t="s">
        <v>30</v>
      </c>
      <c r="E66" s="510"/>
      <c r="F66" s="117" t="s">
        <v>32</v>
      </c>
      <c r="G66" s="124" t="s">
        <v>33</v>
      </c>
      <c r="H66" s="121" t="s">
        <v>34</v>
      </c>
      <c r="I66" s="137" t="s">
        <v>31</v>
      </c>
    </row>
    <row r="67" spans="1:10" ht="32.25" customHeight="1">
      <c r="A67" s="598"/>
      <c r="B67" s="525" t="s">
        <v>1645</v>
      </c>
      <c r="C67" s="390" t="s">
        <v>1423</v>
      </c>
      <c r="D67" s="109">
        <v>205</v>
      </c>
      <c r="E67" s="109">
        <v>140</v>
      </c>
      <c r="F67" s="50">
        <f>'СВОД Аксессуары'!J109</f>
        <v>3294</v>
      </c>
      <c r="G67" s="138">
        <f>'СВОД Аксессуары'!K109</f>
        <v>0.64470000000000005</v>
      </c>
      <c r="H67" s="32">
        <f>'СВОД Аксессуары'!L109</f>
        <v>1170.3581999999999</v>
      </c>
      <c r="I67" s="32">
        <v>849.375</v>
      </c>
      <c r="J67" s="339"/>
    </row>
    <row r="68" spans="1:10" ht="75" customHeight="1" thickBot="1">
      <c r="A68" s="600"/>
      <c r="B68" s="522"/>
      <c r="C68" s="392" t="s">
        <v>1425</v>
      </c>
      <c r="D68" s="97">
        <v>220</v>
      </c>
      <c r="E68" s="97">
        <v>200</v>
      </c>
      <c r="F68" s="53">
        <f>'СВОД Аксессуары'!J110</f>
        <v>4121</v>
      </c>
      <c r="G68" s="140">
        <f>'СВОД Аксессуары'!K110</f>
        <v>0.60680000000000001</v>
      </c>
      <c r="H68" s="34">
        <f>'СВОД Аксессуары'!L110</f>
        <v>1620.3771999999999</v>
      </c>
      <c r="I68" s="34">
        <v>1171.125</v>
      </c>
      <c r="J68" s="339"/>
    </row>
    <row r="69" spans="1:10" ht="63.2" customHeight="1" thickBot="1">
      <c r="A69" s="436" t="s">
        <v>83</v>
      </c>
      <c r="B69" s="394" t="s">
        <v>29</v>
      </c>
      <c r="C69" s="389" t="s">
        <v>1643</v>
      </c>
      <c r="D69" s="509" t="s">
        <v>30</v>
      </c>
      <c r="E69" s="510"/>
      <c r="F69" s="117" t="s">
        <v>32</v>
      </c>
      <c r="G69" s="124" t="s">
        <v>33</v>
      </c>
      <c r="H69" s="121" t="s">
        <v>34</v>
      </c>
      <c r="I69" s="137" t="s">
        <v>31</v>
      </c>
    </row>
    <row r="70" spans="1:10" ht="34.5" customHeight="1">
      <c r="A70" s="598"/>
      <c r="B70" s="618" t="s">
        <v>1646</v>
      </c>
      <c r="C70" s="390" t="s">
        <v>1337</v>
      </c>
      <c r="D70" s="130">
        <v>205</v>
      </c>
      <c r="E70" s="130">
        <v>140</v>
      </c>
      <c r="F70" s="50">
        <f>'СВОД Аксессуары'!J66</f>
        <v>4991</v>
      </c>
      <c r="G70" s="324">
        <f>'СВОД Аксессуары'!K66</f>
        <v>0.38030000000000003</v>
      </c>
      <c r="H70" s="32">
        <f>'СВОД Аксессуары'!L66</f>
        <v>3092.9226999999996</v>
      </c>
      <c r="I70" s="32">
        <v>2079</v>
      </c>
      <c r="J70" s="339"/>
    </row>
    <row r="71" spans="1:10" ht="34.5" customHeight="1">
      <c r="A71" s="599"/>
      <c r="B71" s="619"/>
      <c r="C71" s="391" t="s">
        <v>1339</v>
      </c>
      <c r="D71" s="95">
        <v>205</v>
      </c>
      <c r="E71" s="95">
        <v>172</v>
      </c>
      <c r="F71" s="50">
        <f>'СВОД Аксессуары'!J67</f>
        <v>6532</v>
      </c>
      <c r="G71" s="139">
        <f>'СВОД Аксессуары'!K67</f>
        <v>0.49619999999999997</v>
      </c>
      <c r="H71" s="33">
        <f>'СВОД Аксессуары'!L67</f>
        <v>3290.8216000000002</v>
      </c>
      <c r="I71" s="32">
        <v>2160</v>
      </c>
      <c r="J71" s="339"/>
    </row>
    <row r="72" spans="1:10" ht="39.75" customHeight="1" thickBot="1">
      <c r="A72" s="600"/>
      <c r="B72" s="620"/>
      <c r="C72" s="392" t="s">
        <v>1341</v>
      </c>
      <c r="D72" s="97">
        <v>220</v>
      </c>
      <c r="E72" s="98">
        <v>200</v>
      </c>
      <c r="F72" s="55">
        <f>'СВОД Аксессуары'!J68</f>
        <v>7688</v>
      </c>
      <c r="G72" s="140">
        <f>'СВОД Аксессуары'!K68</f>
        <v>0.43</v>
      </c>
      <c r="H72" s="34">
        <f>'СВОД Аксессуары'!L68</f>
        <v>4382.1600000000008</v>
      </c>
      <c r="I72" s="44">
        <v>2880</v>
      </c>
      <c r="J72" s="339"/>
    </row>
    <row r="73" spans="1:10" ht="63.2" customHeight="1" thickBot="1">
      <c r="A73" s="436" t="s">
        <v>153</v>
      </c>
      <c r="B73" s="394" t="s">
        <v>29</v>
      </c>
      <c r="C73" s="389" t="s">
        <v>1643</v>
      </c>
      <c r="D73" s="509" t="s">
        <v>30</v>
      </c>
      <c r="E73" s="510"/>
      <c r="F73" s="117" t="s">
        <v>32</v>
      </c>
      <c r="G73" s="124" t="s">
        <v>33</v>
      </c>
      <c r="H73" s="121" t="s">
        <v>34</v>
      </c>
      <c r="I73" s="137" t="s">
        <v>31</v>
      </c>
    </row>
    <row r="74" spans="1:10" ht="34.5" customHeight="1">
      <c r="A74" s="598"/>
      <c r="B74" s="631" t="s">
        <v>1647</v>
      </c>
      <c r="C74" s="390" t="s">
        <v>1417</v>
      </c>
      <c r="D74" s="109">
        <v>205</v>
      </c>
      <c r="E74" s="109">
        <v>140</v>
      </c>
      <c r="F74" s="50">
        <f>'СВОД Аксессуары'!J106</f>
        <v>5494</v>
      </c>
      <c r="G74" s="138">
        <f>'СВОД Аксессуары'!K106</f>
        <v>0.4</v>
      </c>
      <c r="H74" s="32">
        <f>'СВОД Аксессуары'!L106</f>
        <v>3296.4</v>
      </c>
      <c r="I74" s="32">
        <v>1930.5</v>
      </c>
      <c r="J74" s="339"/>
    </row>
    <row r="75" spans="1:10" ht="34.5" customHeight="1">
      <c r="A75" s="599"/>
      <c r="B75" s="632"/>
      <c r="C75" s="391" t="s">
        <v>1419</v>
      </c>
      <c r="D75" s="135">
        <v>205</v>
      </c>
      <c r="E75" s="136">
        <v>172</v>
      </c>
      <c r="F75" s="50">
        <f>'СВОД Аксессуары'!J107</f>
        <v>8067</v>
      </c>
      <c r="G75" s="139">
        <f>'СВОД Аксессуары'!K107</f>
        <v>0.4</v>
      </c>
      <c r="H75" s="33">
        <f>'СВОД Аксессуары'!L107</f>
        <v>4840.2</v>
      </c>
      <c r="I75" s="32">
        <v>2839.5</v>
      </c>
      <c r="J75" s="339"/>
    </row>
    <row r="76" spans="1:10" ht="40.5" customHeight="1" thickBot="1">
      <c r="A76" s="600"/>
      <c r="B76" s="633"/>
      <c r="C76" s="392" t="s">
        <v>1421</v>
      </c>
      <c r="D76" s="97">
        <v>220</v>
      </c>
      <c r="E76" s="97">
        <v>200</v>
      </c>
      <c r="F76" s="53">
        <f>'СВОД Аксессуары'!J108</f>
        <v>9537</v>
      </c>
      <c r="G76" s="140">
        <f>'СВОД Аксессуары'!K108</f>
        <v>0.4</v>
      </c>
      <c r="H76" s="34">
        <f>'СВОД Аксессуары'!L108</f>
        <v>5722.2</v>
      </c>
      <c r="I76" s="44">
        <v>3408.75</v>
      </c>
      <c r="J76" s="339"/>
    </row>
    <row r="77" spans="1:10">
      <c r="A77" s="9"/>
      <c r="B77" s="9"/>
      <c r="C77" s="9"/>
      <c r="D77" s="9"/>
      <c r="E77" s="9"/>
      <c r="F77" s="114"/>
      <c r="G77" s="24"/>
      <c r="H77" s="19"/>
      <c r="I77" s="19"/>
    </row>
    <row r="78" spans="1:10">
      <c r="A78" s="76" t="str">
        <f>Контакты!$B$10</f>
        <v>почта для приёма заказов</v>
      </c>
      <c r="B78" s="29" t="str">
        <f>Контакты!$C$10</f>
        <v>хххх@ххх.ru</v>
      </c>
      <c r="C78" s="29"/>
      <c r="D78" s="9"/>
      <c r="E78" s="9"/>
      <c r="F78" s="114"/>
      <c r="G78" s="24"/>
      <c r="H78" s="19"/>
      <c r="I78" s="19"/>
    </row>
    <row r="79" spans="1:10">
      <c r="A79" s="76" t="str">
        <f>Контакты!$B$12</f>
        <v>номер телефона службы сервиса</v>
      </c>
      <c r="B79" s="29">
        <f>Контакты!$C$12</f>
        <v>8800</v>
      </c>
      <c r="C79" s="29"/>
      <c r="D79" s="9"/>
      <c r="E79" s="9"/>
      <c r="F79" s="114"/>
      <c r="G79" s="24"/>
      <c r="H79" s="19"/>
      <c r="I79" s="19"/>
    </row>
    <row r="80" spans="1:10">
      <c r="A80" s="9"/>
      <c r="B80" s="9"/>
      <c r="C80" s="9"/>
      <c r="D80" s="9"/>
      <c r="E80" s="9"/>
      <c r="F80" s="114"/>
      <c r="G80" s="24"/>
      <c r="H80" s="19"/>
      <c r="I80" s="19"/>
    </row>
    <row r="81" spans="1:9">
      <c r="A81" s="9"/>
      <c r="B81" s="9"/>
      <c r="C81" s="9"/>
      <c r="D81" s="9"/>
      <c r="E81" s="9"/>
      <c r="F81" s="114"/>
      <c r="G81" s="24"/>
      <c r="H81" s="19"/>
      <c r="I81" s="19"/>
    </row>
  </sheetData>
  <mergeCells count="55">
    <mergeCell ref="A60:A61"/>
    <mergeCell ref="D48:D49"/>
    <mergeCell ref="A74:A76"/>
    <mergeCell ref="B74:B76"/>
    <mergeCell ref="D73:E73"/>
    <mergeCell ref="D57:E57"/>
    <mergeCell ref="D56:E56"/>
    <mergeCell ref="D69:E69"/>
    <mergeCell ref="A70:A72"/>
    <mergeCell ref="B70:B72"/>
    <mergeCell ref="D66:E66"/>
    <mergeCell ref="D63:E63"/>
    <mergeCell ref="A64:A65"/>
    <mergeCell ref="B64:B65"/>
    <mergeCell ref="A67:A68"/>
    <mergeCell ref="B67:B68"/>
    <mergeCell ref="D59:E59"/>
    <mergeCell ref="D12:E12"/>
    <mergeCell ref="D38:E38"/>
    <mergeCell ref="A62:I62"/>
    <mergeCell ref="D21:D25"/>
    <mergeCell ref="D58:E58"/>
    <mergeCell ref="D50:D55"/>
    <mergeCell ref="B57:B58"/>
    <mergeCell ref="A57:A58"/>
    <mergeCell ref="B60:B61"/>
    <mergeCell ref="D26:E26"/>
    <mergeCell ref="A27:A30"/>
    <mergeCell ref="B27:B30"/>
    <mergeCell ref="D27:D30"/>
    <mergeCell ref="A48:A55"/>
    <mergeCell ref="D20:E20"/>
    <mergeCell ref="A2:I2"/>
    <mergeCell ref="D4:E4"/>
    <mergeCell ref="A5:A11"/>
    <mergeCell ref="B5:B11"/>
    <mergeCell ref="D5:D6"/>
    <mergeCell ref="D7:D11"/>
    <mergeCell ref="B3:I3"/>
    <mergeCell ref="A21:A25"/>
    <mergeCell ref="B21:B25"/>
    <mergeCell ref="D15:D19"/>
    <mergeCell ref="B48:B55"/>
    <mergeCell ref="D47:E47"/>
    <mergeCell ref="D41:D46"/>
    <mergeCell ref="A13:A19"/>
    <mergeCell ref="D13:D14"/>
    <mergeCell ref="B13:B19"/>
    <mergeCell ref="D39:D40"/>
    <mergeCell ref="A39:A46"/>
    <mergeCell ref="B39:B46"/>
    <mergeCell ref="D31:E31"/>
    <mergeCell ref="A32:A37"/>
    <mergeCell ref="B32:B37"/>
    <mergeCell ref="D32:D37"/>
  </mergeCells>
  <hyperlinks>
    <hyperlink ref="B3" r:id="rId1"/>
  </hyperlinks>
  <pageMargins left="0.70866141732283472" right="0.70866141732283472" top="0.74803149606299213" bottom="0.74803149606299213" header="0.31496062992125984" footer="0.31496062992125984"/>
  <pageSetup paperSize="9" scale="20" orientation="landscape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F21"/>
  <sheetViews>
    <sheetView tabSelected="1" view="pageBreakPreview" zoomScaleSheetLayoutView="100" workbookViewId="0">
      <selection activeCell="C26" sqref="C26"/>
    </sheetView>
  </sheetViews>
  <sheetFormatPr defaultColWidth="8.7109375" defaultRowHeight="15.75"/>
  <cols>
    <col min="1" max="1" width="8.7109375" style="6"/>
    <col min="2" max="2" width="11" style="6" bestFit="1" customWidth="1"/>
    <col min="3" max="3" width="53.7109375" style="20" customWidth="1"/>
    <col min="4" max="4" width="28.5703125" style="6" customWidth="1"/>
    <col min="5" max="16384" width="8.7109375" style="6"/>
  </cols>
  <sheetData>
    <row r="1" spans="1:6" ht="18.75">
      <c r="A1" s="70"/>
      <c r="B1" s="77" t="s">
        <v>10</v>
      </c>
      <c r="C1" s="77"/>
      <c r="D1" s="70"/>
      <c r="E1" s="71"/>
      <c r="F1" s="70"/>
    </row>
    <row r="2" spans="1:6" ht="18.75">
      <c r="A2" s="72"/>
      <c r="B2" s="501" t="s">
        <v>11</v>
      </c>
      <c r="C2" s="501"/>
      <c r="D2" s="73"/>
      <c r="E2" s="70"/>
      <c r="F2" s="70"/>
    </row>
    <row r="3" spans="1:6">
      <c r="A3" s="72"/>
      <c r="B3" s="72" t="s">
        <v>12</v>
      </c>
      <c r="C3" s="340" t="s">
        <v>1601</v>
      </c>
      <c r="D3" s="323" t="s">
        <v>13</v>
      </c>
      <c r="E3" s="70"/>
      <c r="F3" s="70"/>
    </row>
    <row r="4" spans="1:6">
      <c r="A4" s="70"/>
      <c r="B4" s="72" t="s">
        <v>14</v>
      </c>
      <c r="C4" s="75" t="s">
        <v>171</v>
      </c>
      <c r="D4" s="323" t="s">
        <v>13</v>
      </c>
      <c r="E4" s="70"/>
      <c r="F4" s="70"/>
    </row>
    <row r="5" spans="1:6">
      <c r="A5" s="70"/>
      <c r="B5" s="72" t="s">
        <v>15</v>
      </c>
      <c r="C5" s="75" t="s">
        <v>162</v>
      </c>
      <c r="D5" s="323" t="s">
        <v>13</v>
      </c>
      <c r="E5" s="70"/>
      <c r="F5" s="70"/>
    </row>
    <row r="6" spans="1:6">
      <c r="A6" s="70"/>
      <c r="B6" s="72" t="s">
        <v>16</v>
      </c>
      <c r="C6" s="75" t="s">
        <v>168</v>
      </c>
      <c r="D6" s="323" t="s">
        <v>13</v>
      </c>
      <c r="E6" s="70"/>
      <c r="F6" s="70"/>
    </row>
    <row r="7" spans="1:6">
      <c r="A7" s="70"/>
      <c r="B7" s="72" t="s">
        <v>17</v>
      </c>
      <c r="C7" s="75" t="s">
        <v>165</v>
      </c>
      <c r="D7" s="323" t="s">
        <v>13</v>
      </c>
      <c r="E7" s="70"/>
      <c r="F7" s="70"/>
    </row>
    <row r="8" spans="1:6">
      <c r="A8" s="70"/>
      <c r="B8" s="72" t="s">
        <v>163</v>
      </c>
      <c r="C8" s="75" t="s">
        <v>166</v>
      </c>
      <c r="D8" s="323" t="s">
        <v>13</v>
      </c>
      <c r="E8" s="70"/>
      <c r="F8" s="70"/>
    </row>
    <row r="9" spans="1:6">
      <c r="A9" s="70"/>
      <c r="B9" s="72" t="s">
        <v>164</v>
      </c>
      <c r="C9" s="75" t="s">
        <v>157</v>
      </c>
      <c r="D9" s="323" t="s">
        <v>13</v>
      </c>
      <c r="E9" s="70"/>
      <c r="F9" s="70"/>
    </row>
    <row r="10" spans="1:6" ht="18.75">
      <c r="A10" s="72"/>
      <c r="B10" s="501" t="s">
        <v>18</v>
      </c>
      <c r="C10" s="501"/>
      <c r="D10" s="73"/>
      <c r="E10" s="70"/>
      <c r="F10" s="70"/>
    </row>
    <row r="11" spans="1:6">
      <c r="A11" s="70"/>
      <c r="B11" s="72" t="s">
        <v>19</v>
      </c>
      <c r="C11" s="75" t="s">
        <v>20</v>
      </c>
      <c r="D11" s="74" t="s">
        <v>13</v>
      </c>
      <c r="E11" s="70"/>
      <c r="F11" s="70"/>
    </row>
    <row r="12" spans="1:6">
      <c r="A12" s="70"/>
      <c r="B12" s="72" t="s">
        <v>21</v>
      </c>
      <c r="C12" s="75" t="s">
        <v>95</v>
      </c>
      <c r="D12" s="74" t="s">
        <v>13</v>
      </c>
      <c r="E12" s="70"/>
      <c r="F12" s="70"/>
    </row>
    <row r="13" spans="1:6">
      <c r="A13" s="70"/>
      <c r="B13" s="72" t="s">
        <v>22</v>
      </c>
      <c r="C13" s="75" t="s">
        <v>66</v>
      </c>
      <c r="D13" s="74" t="s">
        <v>13</v>
      </c>
      <c r="E13" s="70"/>
      <c r="F13" s="70"/>
    </row>
    <row r="14" spans="1:6">
      <c r="A14" s="70"/>
      <c r="B14" s="72" t="s">
        <v>23</v>
      </c>
      <c r="C14" s="75" t="s">
        <v>24</v>
      </c>
      <c r="D14" s="74" t="s">
        <v>13</v>
      </c>
      <c r="E14" s="70"/>
      <c r="F14" s="70"/>
    </row>
    <row r="15" spans="1:6" ht="18.75">
      <c r="A15" s="9"/>
      <c r="B15" s="502" t="s">
        <v>114</v>
      </c>
      <c r="C15" s="502"/>
      <c r="D15" s="9"/>
    </row>
    <row r="16" spans="1:6">
      <c r="A16" s="9"/>
      <c r="B16" s="72" t="s">
        <v>25</v>
      </c>
      <c r="C16" s="75" t="s">
        <v>27</v>
      </c>
      <c r="D16" s="74" t="s">
        <v>13</v>
      </c>
    </row>
    <row r="17" spans="1:4" ht="18.75">
      <c r="A17" s="9"/>
      <c r="B17" s="502" t="s">
        <v>115</v>
      </c>
      <c r="C17" s="502"/>
      <c r="D17" s="9"/>
    </row>
    <row r="18" spans="1:4">
      <c r="A18" s="9"/>
      <c r="B18" s="72" t="s">
        <v>26</v>
      </c>
      <c r="C18" s="75" t="s">
        <v>169</v>
      </c>
      <c r="D18" s="323" t="s">
        <v>13</v>
      </c>
    </row>
    <row r="19" spans="1:4">
      <c r="A19" s="9"/>
      <c r="B19" s="72" t="s">
        <v>116</v>
      </c>
      <c r="C19" s="75" t="s">
        <v>170</v>
      </c>
      <c r="D19" s="323" t="s">
        <v>13</v>
      </c>
    </row>
    <row r="20" spans="1:4">
      <c r="A20" s="9"/>
      <c r="B20" s="72" t="s">
        <v>117</v>
      </c>
      <c r="C20" s="75" t="s">
        <v>167</v>
      </c>
      <c r="D20" s="323" t="s">
        <v>13</v>
      </c>
    </row>
    <row r="21" spans="1:4">
      <c r="B21" s="72" t="s">
        <v>176</v>
      </c>
      <c r="C21" s="75" t="s">
        <v>184</v>
      </c>
      <c r="D21" s="323" t="s">
        <v>13</v>
      </c>
    </row>
  </sheetData>
  <mergeCells count="4">
    <mergeCell ref="B2:C2"/>
    <mergeCell ref="B10:C10"/>
    <mergeCell ref="B15:C15"/>
    <mergeCell ref="B17:C17"/>
  </mergeCells>
  <hyperlinks>
    <hyperlink ref="D11" location="'КРОВАТИ '!Заголовки_для_печати" display="перейти &gt;&gt;&gt;"/>
    <hyperlink ref="D12" location="'Основание Askona'!A1" display="перейти &gt;&gt;&gt;"/>
    <hyperlink ref="D13" location="'Основание с ламелями'!Область_печати" display="перейти &gt;&gt;&gt;"/>
    <hyperlink ref="D14" location="'ТРТ_кровати,диван,МФ'!A1" display="перейти &gt;&gt;&gt;"/>
    <hyperlink ref="D16" location="'Малые формы'!A1" display="перейти &gt;&gt;&gt;"/>
    <hyperlink ref="D4" location="SCANDI!A1" display="перейти &gt;&gt;&gt;"/>
    <hyperlink ref="D7" location="'SLEEP TONIC'!A1" display="перейти &gt;&gt;&gt;"/>
    <hyperlink ref="D3" location="'Moms Love'!Заголовки_для_печати" display="перейти &gt;&gt;&gt;"/>
    <hyperlink ref="D5" location="Halal!A1" display="перейти &gt;&gt;&gt;"/>
    <hyperlink ref="D6" location="HARMONY!A1" display="перейти &gt;&gt;&gt;"/>
    <hyperlink ref="D8" location="COMFORT!A1" display="перейти &gt;&gt;&gt;"/>
    <hyperlink ref="D9" location="INFINITY!A1" display="перейти &gt;&gt;&gt;"/>
    <hyperlink ref="D18:D20" location="'Малые формы'!A1" display="перейти &gt;&gt;&gt;"/>
    <hyperlink ref="D18" location="ПОДУШКИ!A1" display="перейти &gt;&gt;&gt;"/>
    <hyperlink ref="D19" location="'ЧЕХЛЫ,ОДЕЯЛА'!A1" display="перейти &gt;&gt;&gt;"/>
    <hyperlink ref="D20" location="'ЧЕХЛЫ,ОДЕЯЛА'!A1" display="перейти &gt;&gt;&gt;"/>
    <hyperlink ref="D21" location="НАМАТРАСНИКИ!A1" display="перейти &gt;&gt;&gt;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1"/>
  </sheetPr>
  <dimension ref="A1:M414"/>
  <sheetViews>
    <sheetView zoomScale="70" zoomScaleNormal="70" workbookViewId="0">
      <selection activeCell="K387" sqref="K387:K414"/>
    </sheetView>
  </sheetViews>
  <sheetFormatPr defaultColWidth="8.7109375" defaultRowHeight="15"/>
  <cols>
    <col min="1" max="1" width="6.5703125" style="343" bestFit="1" customWidth="1"/>
    <col min="2" max="2" width="36.42578125" style="343" bestFit="1" customWidth="1"/>
    <col min="3" max="3" width="36.42578125" style="343" customWidth="1"/>
    <col min="4" max="4" width="17.28515625" style="357" customWidth="1"/>
    <col min="5" max="8" width="8.7109375" style="347" customWidth="1"/>
    <col min="9" max="9" width="13.28515625" style="348" customWidth="1"/>
    <col min="10" max="10" width="13.7109375" style="344" bestFit="1" customWidth="1"/>
    <col min="11" max="11" width="8.7109375" style="356"/>
    <col min="12" max="12" width="18.7109375" style="344" customWidth="1"/>
    <col min="13" max="13" width="16.42578125" style="343" customWidth="1"/>
    <col min="14" max="16384" width="8.7109375" style="343"/>
  </cols>
  <sheetData>
    <row r="1" spans="1:13">
      <c r="D1" s="503" t="s">
        <v>190</v>
      </c>
      <c r="E1" s="503"/>
      <c r="F1" s="503"/>
      <c r="G1" s="503"/>
      <c r="H1" s="503"/>
      <c r="I1" s="503"/>
      <c r="J1" s="504" t="s">
        <v>191</v>
      </c>
      <c r="K1" s="504"/>
    </row>
    <row r="2" spans="1:13" s="345" customFormat="1">
      <c r="D2" s="346" t="s">
        <v>192</v>
      </c>
      <c r="E2" s="347" t="s">
        <v>7</v>
      </c>
      <c r="F2" s="347" t="s">
        <v>6</v>
      </c>
      <c r="G2" s="347" t="s">
        <v>8</v>
      </c>
      <c r="H2" s="347" t="s">
        <v>9</v>
      </c>
      <c r="I2" s="348" t="s">
        <v>193</v>
      </c>
      <c r="J2" s="349"/>
      <c r="K2" s="350" t="s">
        <v>194</v>
      </c>
      <c r="L2" s="349" t="s">
        <v>34</v>
      </c>
      <c r="M2" s="345" t="s">
        <v>31</v>
      </c>
    </row>
    <row r="3" spans="1:13">
      <c r="A3" s="351" t="s">
        <v>195</v>
      </c>
      <c r="B3" s="352" t="s">
        <v>196</v>
      </c>
      <c r="C3" s="352" t="s">
        <v>197</v>
      </c>
      <c r="D3" s="353">
        <v>54995</v>
      </c>
      <c r="E3" s="494">
        <v>0.59499999999999997</v>
      </c>
      <c r="F3" s="494">
        <v>0.54100000000000004</v>
      </c>
      <c r="G3" s="494">
        <v>0.46</v>
      </c>
      <c r="H3" s="494">
        <v>0.40500000000000003</v>
      </c>
      <c r="I3" s="350">
        <v>0.66400000000000003</v>
      </c>
      <c r="J3" s="354">
        <v>52676</v>
      </c>
      <c r="K3" s="495">
        <v>0.68</v>
      </c>
      <c r="L3" s="354">
        <f>J3*(1-K3)</f>
        <v>16856.319999999996</v>
      </c>
      <c r="M3" s="354">
        <f>$D3*(1-IF(AND('Категория(опт)'!$B$1="A+ (Категория 1)"),E3,IF(AND('Категория(опт)'!$B$1="A (Категория 2)"),F3,IF(AND('Категория(опт)'!$B$1="B (Категория А+)"),G3,IF(AND('Категория(опт)'!$B$1="C (Категория В)"),H3,"")))))*(1-$I3)*(1-'Категория(опт)'!$B$3)/(IF(AND('Категория(опт)'!$B$6="с НДС"),1,IF(AND('Категория(опт)'!$B$6="без НДС"),1.2,"")))</f>
        <v>8481.5488799999985</v>
      </c>
    </row>
    <row r="4" spans="1:13">
      <c r="A4" s="351" t="s">
        <v>198</v>
      </c>
      <c r="B4" s="352" t="s">
        <v>199</v>
      </c>
      <c r="C4" s="352" t="s">
        <v>197</v>
      </c>
      <c r="D4" s="353">
        <v>59064</v>
      </c>
      <c r="E4" s="494">
        <v>0.59499999999999997</v>
      </c>
      <c r="F4" s="494">
        <v>0.54100000000000004</v>
      </c>
      <c r="G4" s="494">
        <v>0.46</v>
      </c>
      <c r="H4" s="494">
        <v>0.40500000000000003</v>
      </c>
      <c r="I4" s="350">
        <v>0.66400000000000003</v>
      </c>
      <c r="J4" s="354">
        <v>56483</v>
      </c>
      <c r="K4" s="495">
        <v>0.68</v>
      </c>
      <c r="L4" s="354">
        <f t="shared" ref="L4:L67" si="0">J4*(1-K4)</f>
        <v>18074.559999999998</v>
      </c>
      <c r="M4" s="354">
        <f>$D4*(1-IF(AND('Категория(опт)'!$B$1="A+ (Категория 1)"),E4,IF(AND('Категория(опт)'!$B$1="A (Категория 2)"),F4,IF(AND('Категория(опт)'!$B$1="B (Категория А+)"),G4,IF(AND('Категория(опт)'!$B$1="C (Категория В)"),H4,"")))))*(1-$I4)*(1-'Категория(опт)'!$B$3)/(IF(AND('Категория(опт)'!$B$6="с НДС"),1,IF(AND('Категория(опт)'!$B$6="без НДС"),1.2,"")))</f>
        <v>9109.0863359999985</v>
      </c>
    </row>
    <row r="5" spans="1:13">
      <c r="A5" s="351" t="s">
        <v>200</v>
      </c>
      <c r="B5" s="352" t="s">
        <v>201</v>
      </c>
      <c r="C5" s="352" t="s">
        <v>197</v>
      </c>
      <c r="D5" s="353">
        <v>75676</v>
      </c>
      <c r="E5" s="494">
        <v>0.59499999999999997</v>
      </c>
      <c r="F5" s="494">
        <v>0.54100000000000004</v>
      </c>
      <c r="G5" s="494">
        <v>0.46</v>
      </c>
      <c r="H5" s="494">
        <v>0.40500000000000003</v>
      </c>
      <c r="I5" s="350">
        <v>0.66400000000000003</v>
      </c>
      <c r="J5" s="354">
        <v>72333</v>
      </c>
      <c r="K5" s="495">
        <v>0.68</v>
      </c>
      <c r="L5" s="354">
        <f t="shared" si="0"/>
        <v>23146.559999999998</v>
      </c>
      <c r="M5" s="354">
        <f>$D5*(1-IF(AND('Категория(опт)'!$B$1="A+ (Категория 1)"),E5,IF(AND('Категория(опт)'!$B$1="A (Категория 2)"),F5,IF(AND('Категория(опт)'!$B$1="B (Категория А+)"),G5,IF(AND('Категория(опт)'!$B$1="C (Категория В)"),H5,"")))))*(1-$I5)*(1-'Категория(опт)'!$B$3)/(IF(AND('Категория(опт)'!$B$6="с НДС"),1,IF(AND('Категория(опт)'!$B$6="без НДС"),1.2,"")))</f>
        <v>11671.055423999998</v>
      </c>
    </row>
    <row r="6" spans="1:13">
      <c r="A6" s="351" t="s">
        <v>202</v>
      </c>
      <c r="B6" s="352" t="s">
        <v>203</v>
      </c>
      <c r="C6" s="352" t="s">
        <v>197</v>
      </c>
      <c r="D6" s="353">
        <v>84722</v>
      </c>
      <c r="E6" s="494">
        <v>0.59499999999999997</v>
      </c>
      <c r="F6" s="494">
        <v>0.54100000000000004</v>
      </c>
      <c r="G6" s="494">
        <v>0.46</v>
      </c>
      <c r="H6" s="494">
        <v>0.40500000000000003</v>
      </c>
      <c r="I6" s="350">
        <v>0.66400000000000003</v>
      </c>
      <c r="J6" s="354">
        <v>80889</v>
      </c>
      <c r="K6" s="495">
        <v>0.68</v>
      </c>
      <c r="L6" s="354">
        <f t="shared" si="0"/>
        <v>25884.479999999996</v>
      </c>
      <c r="M6" s="354">
        <f>$D6*(1-IF(AND('Категория(опт)'!$B$1="A+ (Категория 1)"),E6,IF(AND('Категория(опт)'!$B$1="A (Категория 2)"),F6,IF(AND('Категория(опт)'!$B$1="B (Категория А+)"),G6,IF(AND('Категория(опт)'!$B$1="C (Категория В)"),H6,"")))))*(1-$I6)*(1-'Категория(опт)'!$B$3)/(IF(AND('Категория(опт)'!$B$6="с НДС"),1,IF(AND('Категория(опт)'!$B$6="без НДС"),1.2,"")))</f>
        <v>13066.165727999996</v>
      </c>
    </row>
    <row r="7" spans="1:13">
      <c r="A7" s="351" t="s">
        <v>204</v>
      </c>
      <c r="B7" s="352" t="s">
        <v>205</v>
      </c>
      <c r="C7" s="352" t="s">
        <v>197</v>
      </c>
      <c r="D7" s="353">
        <v>104847</v>
      </c>
      <c r="E7" s="494">
        <v>0.59499999999999997</v>
      </c>
      <c r="F7" s="494">
        <v>0.54100000000000004</v>
      </c>
      <c r="G7" s="494">
        <v>0.46</v>
      </c>
      <c r="H7" s="494">
        <v>0.40500000000000003</v>
      </c>
      <c r="I7" s="350">
        <v>0.66400000000000003</v>
      </c>
      <c r="J7" s="354">
        <v>99832</v>
      </c>
      <c r="K7" s="495">
        <v>0.68</v>
      </c>
      <c r="L7" s="354">
        <f t="shared" si="0"/>
        <v>31946.239999999994</v>
      </c>
      <c r="M7" s="354">
        <f>$D7*(1-IF(AND('Категория(опт)'!$B$1="A+ (Категория 1)"),E7,IF(AND('Категория(опт)'!$B$1="A (Категория 2)"),F7,IF(AND('Категория(опт)'!$B$1="B (Категория А+)"),G7,IF(AND('Категория(опт)'!$B$1="C (Категория В)"),H7,"")))))*(1-$I7)*(1-'Категория(опт)'!$B$3)/(IF(AND('Категория(опт)'!$B$6="с НДС"),1,IF(AND('Категория(опт)'!$B$6="без НДС"),1.2,"")))</f>
        <v>16169.923727999996</v>
      </c>
    </row>
    <row r="8" spans="1:13">
      <c r="A8" s="351" t="s">
        <v>206</v>
      </c>
      <c r="B8" s="352" t="s">
        <v>207</v>
      </c>
      <c r="C8" s="352" t="s">
        <v>197</v>
      </c>
      <c r="D8" s="353">
        <v>108461</v>
      </c>
      <c r="E8" s="494">
        <v>0.59499999999999997</v>
      </c>
      <c r="F8" s="494">
        <v>0.54100000000000004</v>
      </c>
      <c r="G8" s="494">
        <v>0.46</v>
      </c>
      <c r="H8" s="494">
        <v>0.40500000000000003</v>
      </c>
      <c r="I8" s="350">
        <v>0.66400000000000003</v>
      </c>
      <c r="J8" s="354">
        <v>103694</v>
      </c>
      <c r="K8" s="495">
        <v>0.68</v>
      </c>
      <c r="L8" s="354">
        <f t="shared" si="0"/>
        <v>33182.079999999994</v>
      </c>
      <c r="M8" s="354">
        <f>$D8*(1-IF(AND('Категория(опт)'!$B$1="A+ (Категория 1)"),E8,IF(AND('Категория(опт)'!$B$1="A (Категория 2)"),F8,IF(AND('Категория(опт)'!$B$1="B (Категория А+)"),G8,IF(AND('Категория(опт)'!$B$1="C (Категория В)"),H8,"")))))*(1-$I8)*(1-'Категория(опт)'!$B$3)/(IF(AND('Категория(опт)'!$B$6="с НДС"),1,IF(AND('Категория(опт)'!$B$6="без НДС"),1.2,"")))</f>
        <v>16727.289263999995</v>
      </c>
    </row>
    <row r="9" spans="1:13">
      <c r="A9" s="351" t="s">
        <v>208</v>
      </c>
      <c r="B9" s="352" t="s">
        <v>209</v>
      </c>
      <c r="C9" s="352" t="s">
        <v>197</v>
      </c>
      <c r="D9" s="353">
        <v>112962</v>
      </c>
      <c r="E9" s="494">
        <v>0.59499999999999997</v>
      </c>
      <c r="F9" s="494">
        <v>0.54100000000000004</v>
      </c>
      <c r="G9" s="494">
        <v>0.46</v>
      </c>
      <c r="H9" s="494">
        <v>0.40500000000000003</v>
      </c>
      <c r="I9" s="350">
        <v>0.66400000000000003</v>
      </c>
      <c r="J9" s="354">
        <v>107871</v>
      </c>
      <c r="K9" s="495">
        <v>0.68</v>
      </c>
      <c r="L9" s="354">
        <f t="shared" si="0"/>
        <v>34518.719999999994</v>
      </c>
      <c r="M9" s="354">
        <f>$D9*(1-IF(AND('Категория(опт)'!$B$1="A+ (Категория 1)"),E9,IF(AND('Категория(опт)'!$B$1="A (Категория 2)"),F9,IF(AND('Категория(опт)'!$B$1="B (Категория А+)"),G9,IF(AND('Категория(опт)'!$B$1="C (Категория В)"),H9,"")))))*(1-$I9)*(1-'Категория(опт)'!$B$3)/(IF(AND('Категория(опт)'!$B$6="с НДС"),1,IF(AND('Категория(опт)'!$B$6="без НДС"),1.2,"")))</f>
        <v>17421.451487999999</v>
      </c>
    </row>
    <row r="10" spans="1:13">
      <c r="A10" s="351" t="s">
        <v>210</v>
      </c>
      <c r="B10" s="352" t="s">
        <v>211</v>
      </c>
      <c r="C10" s="352" t="s">
        <v>197</v>
      </c>
      <c r="D10" s="353">
        <v>128963</v>
      </c>
      <c r="E10" s="494">
        <v>0.59499999999999997</v>
      </c>
      <c r="F10" s="494">
        <v>0.54100000000000004</v>
      </c>
      <c r="G10" s="494">
        <v>0.46</v>
      </c>
      <c r="H10" s="494">
        <v>0.40500000000000003</v>
      </c>
      <c r="I10" s="350">
        <v>0.66400000000000003</v>
      </c>
      <c r="J10" s="354">
        <v>123253</v>
      </c>
      <c r="K10" s="495">
        <v>0.68</v>
      </c>
      <c r="L10" s="354">
        <f t="shared" si="0"/>
        <v>39440.959999999992</v>
      </c>
      <c r="M10" s="354">
        <f>$D10*(1-IF(AND('Категория(опт)'!$B$1="A+ (Категория 1)"),E10,IF(AND('Категория(опт)'!$B$1="A (Категория 2)"),F10,IF(AND('Категория(опт)'!$B$1="B (Категория А+)"),G10,IF(AND('Категория(опт)'!$B$1="C (Категория В)"),H10,"")))))*(1-$I10)*(1-'Категория(опт)'!$B$3)/(IF(AND('Категория(опт)'!$B$6="с НДС"),1,IF(AND('Категория(опт)'!$B$6="без НДС"),1.2,"")))</f>
        <v>19889.189711999996</v>
      </c>
    </row>
    <row r="11" spans="1:13">
      <c r="A11" s="351" t="s">
        <v>212</v>
      </c>
      <c r="B11" s="352" t="s">
        <v>213</v>
      </c>
      <c r="C11" s="352" t="s">
        <v>197</v>
      </c>
      <c r="D11" s="353">
        <v>61308</v>
      </c>
      <c r="E11" s="494">
        <v>0.61799999999999999</v>
      </c>
      <c r="F11" s="494">
        <v>0.56699999999999995</v>
      </c>
      <c r="G11" s="494">
        <v>0.49</v>
      </c>
      <c r="H11" s="494">
        <v>0.44</v>
      </c>
      <c r="I11" s="350">
        <v>0.68500000000000005</v>
      </c>
      <c r="J11" s="354">
        <v>61451</v>
      </c>
      <c r="K11" s="495">
        <v>0.72799999999999998</v>
      </c>
      <c r="L11" s="354">
        <f t="shared" si="0"/>
        <v>16714.672000000002</v>
      </c>
      <c r="M11" s="354">
        <f>$D11*(1-IF(AND('Категория(опт)'!$B$1="A+ (Категория 1)"),E11,IF(AND('Категория(опт)'!$B$1="A (Категория 2)"),F11,IF(AND('Категория(опт)'!$B$1="B (Категория А+)"),G11,IF(AND('Категория(опт)'!$B$1="C (Категория В)"),H11,"")))))*(1-$I11)*(1-'Категория(опт)'!$B$3)/(IF(AND('Категория(опт)'!$B$6="с НДС"),1,IF(AND('Категория(опт)'!$B$6="без НДС"),1.2,"")))</f>
        <v>8362.1046599999991</v>
      </c>
    </row>
    <row r="12" spans="1:13">
      <c r="A12" s="351" t="s">
        <v>214</v>
      </c>
      <c r="B12" s="352" t="s">
        <v>215</v>
      </c>
      <c r="C12" s="352" t="s">
        <v>197</v>
      </c>
      <c r="D12" s="353">
        <v>67626</v>
      </c>
      <c r="E12" s="494">
        <v>0.61799999999999999</v>
      </c>
      <c r="F12" s="494">
        <v>0.56699999999999995</v>
      </c>
      <c r="G12" s="494">
        <v>0.49</v>
      </c>
      <c r="H12" s="494">
        <v>0.44</v>
      </c>
      <c r="I12" s="350">
        <v>0.68500000000000005</v>
      </c>
      <c r="J12" s="354">
        <v>67658</v>
      </c>
      <c r="K12" s="495">
        <v>0.72799999999999998</v>
      </c>
      <c r="L12" s="354">
        <f t="shared" si="0"/>
        <v>18402.976000000002</v>
      </c>
      <c r="M12" s="354">
        <f>$D12*(1-IF(AND('Категория(опт)'!$B$1="A+ (Категория 1)"),E12,IF(AND('Категория(опт)'!$B$1="A (Категория 2)"),F12,IF(AND('Категория(опт)'!$B$1="B (Категория А+)"),G12,IF(AND('Категория(опт)'!$B$1="C (Категория В)"),H12,"")))))*(1-$I12)*(1-'Категория(опт)'!$B$3)/(IF(AND('Категория(опт)'!$B$6="с НДС"),1,IF(AND('Категория(опт)'!$B$6="без НДС"),1.2,"")))</f>
        <v>9223.8482700000004</v>
      </c>
    </row>
    <row r="13" spans="1:13">
      <c r="A13" s="351" t="s">
        <v>216</v>
      </c>
      <c r="B13" s="352" t="s">
        <v>217</v>
      </c>
      <c r="C13" s="352" t="s">
        <v>197</v>
      </c>
      <c r="D13" s="353">
        <v>86295</v>
      </c>
      <c r="E13" s="494">
        <v>0.61799999999999999</v>
      </c>
      <c r="F13" s="494">
        <v>0.56699999999999995</v>
      </c>
      <c r="G13" s="494">
        <v>0.49</v>
      </c>
      <c r="H13" s="494">
        <v>0.44</v>
      </c>
      <c r="I13" s="350">
        <v>0.68500000000000005</v>
      </c>
      <c r="J13" s="354">
        <v>86390</v>
      </c>
      <c r="K13" s="495">
        <v>0.72799999999999998</v>
      </c>
      <c r="L13" s="354">
        <f t="shared" si="0"/>
        <v>23498.080000000002</v>
      </c>
      <c r="M13" s="354">
        <f>$D13*(1-IF(AND('Категория(опт)'!$B$1="A+ (Категория 1)"),E13,IF(AND('Категория(опт)'!$B$1="A (Категория 2)"),F13,IF(AND('Категория(опт)'!$B$1="B (Категория А+)"),G13,IF(AND('Категория(опт)'!$B$1="C (Категория В)"),H13,"")))))*(1-$I13)*(1-'Категория(опт)'!$B$3)/(IF(AND('Категория(опт)'!$B$6="с НДС"),1,IF(AND('Категория(опт)'!$B$6="без НДС"),1.2,"")))</f>
        <v>11770.206525</v>
      </c>
    </row>
    <row r="14" spans="1:13">
      <c r="A14" s="351" t="s">
        <v>218</v>
      </c>
      <c r="B14" s="352" t="s">
        <v>219</v>
      </c>
      <c r="C14" s="352" t="s">
        <v>197</v>
      </c>
      <c r="D14" s="353">
        <v>96407</v>
      </c>
      <c r="E14" s="494">
        <v>0.61799999999999999</v>
      </c>
      <c r="F14" s="494">
        <v>0.56699999999999995</v>
      </c>
      <c r="G14" s="494">
        <v>0.49</v>
      </c>
      <c r="H14" s="494">
        <v>0.44</v>
      </c>
      <c r="I14" s="350">
        <v>0.68500000000000005</v>
      </c>
      <c r="J14" s="354">
        <v>96471</v>
      </c>
      <c r="K14" s="495">
        <v>0.72799999999999998</v>
      </c>
      <c r="L14" s="354">
        <f t="shared" si="0"/>
        <v>26240.112000000001</v>
      </c>
      <c r="M14" s="354">
        <f>$D14*(1-IF(AND('Категория(опт)'!$B$1="A+ (Категория 1)"),E14,IF(AND('Категория(опт)'!$B$1="A (Категория 2)"),F14,IF(AND('Категория(опт)'!$B$1="B (Категория А+)"),G14,IF(AND('Категория(опт)'!$B$1="C (Категория В)"),H14,"")))))*(1-$I14)*(1-'Категория(опт)'!$B$3)/(IF(AND('Категория(опт)'!$B$6="с НДС"),1,IF(AND('Категория(опт)'!$B$6="без НДС"),1.2,"")))</f>
        <v>13149.432765</v>
      </c>
    </row>
    <row r="15" spans="1:13">
      <c r="A15" s="351" t="s">
        <v>220</v>
      </c>
      <c r="B15" s="352" t="s">
        <v>221</v>
      </c>
      <c r="C15" s="352" t="s">
        <v>197</v>
      </c>
      <c r="D15" s="353">
        <v>110616</v>
      </c>
      <c r="E15" s="494">
        <v>0.61799999999999999</v>
      </c>
      <c r="F15" s="494">
        <v>0.56699999999999995</v>
      </c>
      <c r="G15" s="494">
        <v>0.49</v>
      </c>
      <c r="H15" s="494">
        <v>0.44</v>
      </c>
      <c r="I15" s="350">
        <v>0.68500000000000005</v>
      </c>
      <c r="J15" s="354">
        <v>110887</v>
      </c>
      <c r="K15" s="495">
        <v>0.72799999999999998</v>
      </c>
      <c r="L15" s="354">
        <f t="shared" si="0"/>
        <v>30161.264000000003</v>
      </c>
      <c r="M15" s="354">
        <f>$D15*(1-IF(AND('Категория(опт)'!$B$1="A+ (Категория 1)"),E15,IF(AND('Категория(опт)'!$B$1="A (Категория 2)"),F15,IF(AND('Категория(опт)'!$B$1="B (Категория А+)"),G15,IF(AND('Категория(опт)'!$B$1="C (Категория В)"),H15,"")))))*(1-$I15)*(1-'Категория(опт)'!$B$3)/(IF(AND('Категория(опт)'!$B$6="с НДС"),1,IF(AND('Категория(опт)'!$B$6="без НДС"),1.2,"")))</f>
        <v>15087.469319999998</v>
      </c>
    </row>
    <row r="16" spans="1:13">
      <c r="A16" s="351" t="s">
        <v>222</v>
      </c>
      <c r="B16" s="352" t="s">
        <v>223</v>
      </c>
      <c r="C16" s="352" t="s">
        <v>197</v>
      </c>
      <c r="D16" s="353">
        <v>125292</v>
      </c>
      <c r="E16" s="494">
        <v>0.61799999999999999</v>
      </c>
      <c r="F16" s="494">
        <v>0.56699999999999995</v>
      </c>
      <c r="G16" s="494">
        <v>0.49</v>
      </c>
      <c r="H16" s="494">
        <v>0.44</v>
      </c>
      <c r="I16" s="350">
        <v>0.68500000000000005</v>
      </c>
      <c r="J16" s="354">
        <v>125457</v>
      </c>
      <c r="K16" s="495">
        <v>0.72799999999999998</v>
      </c>
      <c r="L16" s="354">
        <f t="shared" si="0"/>
        <v>34124.304000000004</v>
      </c>
      <c r="M16" s="354">
        <f>$D16*(1-IF(AND('Категория(опт)'!$B$1="A+ (Категория 1)"),E16,IF(AND('Категория(опт)'!$B$1="A (Категория 2)"),F16,IF(AND('Категория(опт)'!$B$1="B (Категория А+)"),G16,IF(AND('Категория(опт)'!$B$1="C (Категория В)"),H16,"")))))*(1-$I16)*(1-'Категория(опт)'!$B$3)/(IF(AND('Категория(опт)'!$B$6="с НДС"),1,IF(AND('Категория(опт)'!$B$6="без НДС"),1.2,"")))</f>
        <v>17089.20234</v>
      </c>
    </row>
    <row r="17" spans="1:13">
      <c r="A17" s="351" t="s">
        <v>224</v>
      </c>
      <c r="B17" s="352" t="s">
        <v>225</v>
      </c>
      <c r="C17" s="352" t="s">
        <v>197</v>
      </c>
      <c r="D17" s="353">
        <v>137295</v>
      </c>
      <c r="E17" s="494">
        <v>0.61799999999999999</v>
      </c>
      <c r="F17" s="494">
        <v>0.56699999999999995</v>
      </c>
      <c r="G17" s="494">
        <v>0.49</v>
      </c>
      <c r="H17" s="494">
        <v>0.44</v>
      </c>
      <c r="I17" s="350">
        <v>0.68500000000000005</v>
      </c>
      <c r="J17" s="354">
        <v>137431</v>
      </c>
      <c r="K17" s="495">
        <v>0.72799999999999998</v>
      </c>
      <c r="L17" s="354">
        <f t="shared" si="0"/>
        <v>37381.232000000004</v>
      </c>
      <c r="M17" s="354">
        <f>$D17*(1-IF(AND('Категория(опт)'!$B$1="A+ (Категория 1)"),E17,IF(AND('Категория(опт)'!$B$1="A (Категория 2)"),F17,IF(AND('Категория(опт)'!$B$1="B (Категория А+)"),G17,IF(AND('Категория(опт)'!$B$1="C (Категория В)"),H17,"")))))*(1-$I17)*(1-'Категория(опт)'!$B$3)/(IF(AND('Категория(опт)'!$B$6="с НДС"),1,IF(AND('Категория(опт)'!$B$6="без НДС"),1.2,"")))</f>
        <v>18726.351524999998</v>
      </c>
    </row>
    <row r="18" spans="1:13">
      <c r="A18" s="351" t="s">
        <v>226</v>
      </c>
      <c r="B18" s="352" t="s">
        <v>227</v>
      </c>
      <c r="C18" s="352" t="s">
        <v>197</v>
      </c>
      <c r="D18" s="353">
        <v>71696</v>
      </c>
      <c r="E18" s="494">
        <v>0.61799999999999999</v>
      </c>
      <c r="F18" s="494">
        <v>0.56699999999999995</v>
      </c>
      <c r="G18" s="494">
        <v>0.49</v>
      </c>
      <c r="H18" s="494">
        <v>0.44</v>
      </c>
      <c r="I18" s="350">
        <v>0.65400000000000003</v>
      </c>
      <c r="J18" s="354">
        <v>71819</v>
      </c>
      <c r="K18" s="495">
        <v>0.72599999999999998</v>
      </c>
      <c r="L18" s="354">
        <f t="shared" si="0"/>
        <v>19678.406000000003</v>
      </c>
      <c r="M18" s="354">
        <f>$D18*(1-IF(AND('Категория(опт)'!$B$1="A+ (Категория 1)"),E18,IF(AND('Категория(опт)'!$B$1="A (Категория 2)"),F18,IF(AND('Категория(опт)'!$B$1="B (Категория А+)"),G18,IF(AND('Категория(опт)'!$B$1="C (Категория В)"),H18,"")))))*(1-$I18)*(1-'Категория(опт)'!$B$3)/(IF(AND('Категория(опт)'!$B$6="с НДС"),1,IF(AND('Категория(опт)'!$B$6="без НДС"),1.2,"")))</f>
        <v>10741.351328000001</v>
      </c>
    </row>
    <row r="19" spans="1:13">
      <c r="A19" s="351" t="s">
        <v>228</v>
      </c>
      <c r="B19" s="352" t="s">
        <v>229</v>
      </c>
      <c r="C19" s="352" t="s">
        <v>197</v>
      </c>
      <c r="D19" s="353">
        <v>76300</v>
      </c>
      <c r="E19" s="494">
        <v>0.61799999999999999</v>
      </c>
      <c r="F19" s="494">
        <v>0.56699999999999995</v>
      </c>
      <c r="G19" s="494">
        <v>0.49</v>
      </c>
      <c r="H19" s="494">
        <v>0.44</v>
      </c>
      <c r="I19" s="350">
        <v>0.65400000000000003</v>
      </c>
      <c r="J19" s="354">
        <v>76331</v>
      </c>
      <c r="K19" s="495">
        <v>0.72599999999999998</v>
      </c>
      <c r="L19" s="354">
        <f t="shared" si="0"/>
        <v>20914.694000000003</v>
      </c>
      <c r="M19" s="354">
        <f>$D19*(1-IF(AND('Категория(опт)'!$B$1="A+ (Категория 1)"),E19,IF(AND('Категория(опт)'!$B$1="A (Категория 2)"),F19,IF(AND('Категория(опт)'!$B$1="B (Категория А+)"),G19,IF(AND('Категория(опт)'!$B$1="C (Категория В)"),H19,"")))))*(1-$I19)*(1-'Категория(опт)'!$B$3)/(IF(AND('Категория(опт)'!$B$6="с НДС"),1,IF(AND('Категория(опт)'!$B$6="без НДС"),1.2,"")))</f>
        <v>11431.1134</v>
      </c>
    </row>
    <row r="20" spans="1:13">
      <c r="A20" s="351" t="s">
        <v>230</v>
      </c>
      <c r="B20" s="352" t="s">
        <v>231</v>
      </c>
      <c r="C20" s="352" t="s">
        <v>197</v>
      </c>
      <c r="D20" s="353">
        <v>89938</v>
      </c>
      <c r="E20" s="494">
        <v>0.61799999999999999</v>
      </c>
      <c r="F20" s="494">
        <v>0.56699999999999995</v>
      </c>
      <c r="G20" s="494">
        <v>0.49</v>
      </c>
      <c r="H20" s="494">
        <v>0.44</v>
      </c>
      <c r="I20" s="350">
        <v>0.65400000000000003</v>
      </c>
      <c r="J20" s="354">
        <v>90065</v>
      </c>
      <c r="K20" s="495">
        <v>0.72599999999999998</v>
      </c>
      <c r="L20" s="354">
        <f t="shared" si="0"/>
        <v>24677.81</v>
      </c>
      <c r="M20" s="354">
        <f>$D20*(1-IF(AND('Категория(опт)'!$B$1="A+ (Категория 1)"),E20,IF(AND('Категория(опт)'!$B$1="A (Категория 2)"),F20,IF(AND('Категория(опт)'!$B$1="B (Категория А+)"),G20,IF(AND('Категория(опт)'!$B$1="C (Категория В)"),H20,"")))))*(1-$I20)*(1-'Категория(опт)'!$B$3)/(IF(AND('Категория(опт)'!$B$6="с НДС"),1,IF(AND('Категория(опт)'!$B$6="без НДС"),1.2,"")))</f>
        <v>13474.331284</v>
      </c>
    </row>
    <row r="21" spans="1:13">
      <c r="A21" s="351" t="s">
        <v>232</v>
      </c>
      <c r="B21" s="352" t="s">
        <v>233</v>
      </c>
      <c r="C21" s="352" t="s">
        <v>197</v>
      </c>
      <c r="D21" s="353">
        <v>112502</v>
      </c>
      <c r="E21" s="494">
        <v>0.61799999999999999</v>
      </c>
      <c r="F21" s="494">
        <v>0.56699999999999995</v>
      </c>
      <c r="G21" s="494">
        <v>0.49</v>
      </c>
      <c r="H21" s="494">
        <v>0.44</v>
      </c>
      <c r="I21" s="350">
        <v>0.65400000000000003</v>
      </c>
      <c r="J21" s="354">
        <v>112626</v>
      </c>
      <c r="K21" s="495">
        <v>0.72599999999999998</v>
      </c>
      <c r="L21" s="354">
        <f t="shared" si="0"/>
        <v>30859.524000000001</v>
      </c>
      <c r="M21" s="354">
        <f>$D21*(1-IF(AND('Категория(опт)'!$B$1="A+ (Категория 1)"),E21,IF(AND('Категория(опт)'!$B$1="A (Категория 2)"),F21,IF(AND('Категория(опт)'!$B$1="B (Категория А+)"),G21,IF(AND('Категория(опт)'!$B$1="C (Категория В)"),H21,"")))))*(1-$I21)*(1-'Категория(опт)'!$B$3)/(IF(AND('Категория(опт)'!$B$6="с НДС"),1,IF(AND('Категория(опт)'!$B$6="без НДС"),1.2,"")))</f>
        <v>16854.824636000001</v>
      </c>
    </row>
    <row r="22" spans="1:13">
      <c r="A22" s="351" t="s">
        <v>234</v>
      </c>
      <c r="B22" s="352" t="s">
        <v>235</v>
      </c>
      <c r="C22" s="352" t="s">
        <v>197</v>
      </c>
      <c r="D22" s="353">
        <v>128008</v>
      </c>
      <c r="E22" s="494">
        <v>0.61799999999999999</v>
      </c>
      <c r="F22" s="494">
        <v>0.56699999999999995</v>
      </c>
      <c r="G22" s="494">
        <v>0.49</v>
      </c>
      <c r="H22" s="494">
        <v>0.44</v>
      </c>
      <c r="I22" s="350">
        <v>0.65400000000000003</v>
      </c>
      <c r="J22" s="354">
        <v>128384</v>
      </c>
      <c r="K22" s="495">
        <v>0.72599999999999998</v>
      </c>
      <c r="L22" s="354">
        <f t="shared" si="0"/>
        <v>35177.216</v>
      </c>
      <c r="M22" s="354">
        <f>$D22*(1-IF(AND('Категория(опт)'!$B$1="A+ (Категория 1)"),E22,IF(AND('Категория(опт)'!$B$1="A (Категория 2)"),F22,IF(AND('Категория(опт)'!$B$1="B (Категория А+)"),G22,IF(AND('Категория(опт)'!$B$1="C (Категория В)"),H22,"")))))*(1-$I22)*(1-'Категория(опт)'!$B$3)/(IF(AND('Категория(опт)'!$B$6="с НДС"),1,IF(AND('Категория(опт)'!$B$6="без НДС"),1.2,"")))</f>
        <v>19177.902544</v>
      </c>
    </row>
    <row r="23" spans="1:13">
      <c r="A23" s="351" t="s">
        <v>236</v>
      </c>
      <c r="B23" s="352" t="s">
        <v>237</v>
      </c>
      <c r="C23" s="352" t="s">
        <v>197</v>
      </c>
      <c r="D23" s="353">
        <v>143825</v>
      </c>
      <c r="E23" s="494">
        <v>0.61799999999999999</v>
      </c>
      <c r="F23" s="494">
        <v>0.56699999999999995</v>
      </c>
      <c r="G23" s="494">
        <v>0.49</v>
      </c>
      <c r="H23" s="494">
        <v>0.44</v>
      </c>
      <c r="I23" s="350">
        <v>0.65400000000000003</v>
      </c>
      <c r="J23" s="354">
        <v>143878</v>
      </c>
      <c r="K23" s="495">
        <v>0.72599999999999998</v>
      </c>
      <c r="L23" s="354">
        <f t="shared" si="0"/>
        <v>39422.572</v>
      </c>
      <c r="M23" s="354">
        <f>$D23*(1-IF(AND('Категория(опт)'!$B$1="A+ (Категория 1)"),E23,IF(AND('Категория(опт)'!$B$1="A (Категория 2)"),F23,IF(AND('Категория(опт)'!$B$1="B (Категория А+)"),G23,IF(AND('Категория(опт)'!$B$1="C (Категория В)"),H23,"")))))*(1-$I23)*(1-'Категория(опт)'!$B$3)/(IF(AND('Категория(опт)'!$B$6="с НДС"),1,IF(AND('Категория(опт)'!$B$6="без НДС"),1.2,"")))</f>
        <v>21547.573850000001</v>
      </c>
    </row>
    <row r="24" spans="1:13">
      <c r="A24" s="351" t="s">
        <v>238</v>
      </c>
      <c r="B24" s="352" t="s">
        <v>239</v>
      </c>
      <c r="C24" s="352" t="s">
        <v>197</v>
      </c>
      <c r="D24" s="353">
        <v>158974</v>
      </c>
      <c r="E24" s="494">
        <v>0.61799999999999999</v>
      </c>
      <c r="F24" s="494">
        <v>0.56699999999999995</v>
      </c>
      <c r="G24" s="494">
        <v>0.49</v>
      </c>
      <c r="H24" s="494">
        <v>0.44</v>
      </c>
      <c r="I24" s="350">
        <v>0.65400000000000003</v>
      </c>
      <c r="J24" s="354">
        <v>159133</v>
      </c>
      <c r="K24" s="495">
        <v>0.72599999999999998</v>
      </c>
      <c r="L24" s="354">
        <f t="shared" si="0"/>
        <v>43602.442000000003</v>
      </c>
      <c r="M24" s="354">
        <f>$D24*(1-IF(AND('Категория(опт)'!$B$1="A+ (Категория 1)"),E24,IF(AND('Категория(опт)'!$B$1="A (Категория 2)"),F24,IF(AND('Категория(опт)'!$B$1="B (Категория А+)"),G24,IF(AND('Категория(опт)'!$B$1="C (Категория В)"),H24,"")))))*(1-$I24)*(1-'Категория(опт)'!$B$3)/(IF(AND('Категория(опт)'!$B$6="с НДС"),1,IF(AND('Категория(опт)'!$B$6="без НДС"),1.2,"")))</f>
        <v>23817.166732000002</v>
      </c>
    </row>
    <row r="25" spans="1:13">
      <c r="A25" s="351" t="s">
        <v>240</v>
      </c>
      <c r="B25" s="352" t="s">
        <v>241</v>
      </c>
      <c r="C25" s="352" t="s">
        <v>197</v>
      </c>
      <c r="D25" s="353">
        <v>6467</v>
      </c>
      <c r="E25" s="494">
        <v>0.15</v>
      </c>
      <c r="F25" s="494">
        <v>7.0000000000000007E-2</v>
      </c>
      <c r="G25" s="494">
        <v>0</v>
      </c>
      <c r="H25" s="494">
        <v>0</v>
      </c>
      <c r="I25" s="350">
        <v>0.23499999999999999</v>
      </c>
      <c r="J25" s="354">
        <v>21594</v>
      </c>
      <c r="K25" s="495">
        <v>0.53500000000000003</v>
      </c>
      <c r="L25" s="354">
        <f t="shared" si="0"/>
        <v>10041.209999999999</v>
      </c>
      <c r="M25" s="354">
        <f>$D25*(1-IF(AND('Категория(опт)'!$B$1="A+ (Категория 1)"),E25,IF(AND('Категория(опт)'!$B$1="A (Категория 2)"),F25,IF(AND('Категория(опт)'!$B$1="B (Категория А+)"),G25,IF(AND('Категория(опт)'!$B$1="C (Категория В)"),H25,"")))))*(1-$I25)*(1-'Категория(опт)'!$B$3)/(IF(AND('Категория(опт)'!$B$6="с НДС"),1,IF(AND('Категория(опт)'!$B$6="без НДС"),1.2,"")))</f>
        <v>4600.94715</v>
      </c>
    </row>
    <row r="26" spans="1:13">
      <c r="A26" s="351" t="s">
        <v>242</v>
      </c>
      <c r="B26" s="352" t="s">
        <v>243</v>
      </c>
      <c r="C26" s="352" t="s">
        <v>197</v>
      </c>
      <c r="D26" s="353">
        <v>7112</v>
      </c>
      <c r="E26" s="494">
        <v>0.15</v>
      </c>
      <c r="F26" s="494">
        <v>7.0000000000000007E-2</v>
      </c>
      <c r="G26" s="494">
        <v>0</v>
      </c>
      <c r="H26" s="494">
        <v>0</v>
      </c>
      <c r="I26" s="350">
        <v>0.23499999999999999</v>
      </c>
      <c r="J26" s="354">
        <v>23758</v>
      </c>
      <c r="K26" s="495">
        <v>0.53500000000000003</v>
      </c>
      <c r="L26" s="354">
        <f t="shared" si="0"/>
        <v>11047.47</v>
      </c>
      <c r="M26" s="354">
        <f>$D26*(1-IF(AND('Категория(опт)'!$B$1="A+ (Категория 1)"),E26,IF(AND('Категория(опт)'!$B$1="A (Категория 2)"),F26,IF(AND('Категория(опт)'!$B$1="B (Категория А+)"),G26,IF(AND('Категория(опт)'!$B$1="C (Категория В)"),H26,"")))))*(1-$I26)*(1-'Категория(опт)'!$B$3)/(IF(AND('Категория(опт)'!$B$6="с НДС"),1,IF(AND('Категория(опт)'!$B$6="без НДС"),1.2,"")))</f>
        <v>5059.8324000000002</v>
      </c>
    </row>
    <row r="27" spans="1:13">
      <c r="A27" s="351" t="s">
        <v>244</v>
      </c>
      <c r="B27" s="352" t="s">
        <v>245</v>
      </c>
      <c r="C27" s="352" t="s">
        <v>197</v>
      </c>
      <c r="D27" s="353">
        <v>9700</v>
      </c>
      <c r="E27" s="494">
        <v>0.15</v>
      </c>
      <c r="F27" s="494">
        <v>7.0000000000000007E-2</v>
      </c>
      <c r="G27" s="494">
        <v>0</v>
      </c>
      <c r="H27" s="494">
        <v>0</v>
      </c>
      <c r="I27" s="350">
        <v>0.23499999999999999</v>
      </c>
      <c r="J27" s="354">
        <v>32407</v>
      </c>
      <c r="K27" s="495">
        <v>0.53500000000000003</v>
      </c>
      <c r="L27" s="354">
        <f t="shared" si="0"/>
        <v>15069.254999999999</v>
      </c>
      <c r="M27" s="354">
        <f>$D27*(1-IF(AND('Категория(опт)'!$B$1="A+ (Категория 1)"),E27,IF(AND('Категория(опт)'!$B$1="A (Категория 2)"),F27,IF(AND('Категория(опт)'!$B$1="B (Категория А+)"),G27,IF(AND('Категория(опт)'!$B$1="C (Категория В)"),H27,"")))))*(1-$I27)*(1-'Категория(опт)'!$B$3)/(IF(AND('Категория(опт)'!$B$6="с НДС"),1,IF(AND('Категория(опт)'!$B$6="без НДС"),1.2,"")))</f>
        <v>6901.0650000000005</v>
      </c>
    </row>
    <row r="28" spans="1:13">
      <c r="A28" s="351" t="s">
        <v>246</v>
      </c>
      <c r="B28" s="352" t="s">
        <v>247</v>
      </c>
      <c r="C28" s="352" t="s">
        <v>197</v>
      </c>
      <c r="D28" s="353">
        <v>10350</v>
      </c>
      <c r="E28" s="494">
        <v>0.15</v>
      </c>
      <c r="F28" s="494">
        <v>7.0000000000000007E-2</v>
      </c>
      <c r="G28" s="494">
        <v>0</v>
      </c>
      <c r="H28" s="494">
        <v>0</v>
      </c>
      <c r="I28" s="350">
        <v>0.23499999999999999</v>
      </c>
      <c r="J28" s="354">
        <v>34569</v>
      </c>
      <c r="K28" s="495">
        <v>0.53500000000000003</v>
      </c>
      <c r="L28" s="354">
        <f t="shared" si="0"/>
        <v>16074.584999999999</v>
      </c>
      <c r="M28" s="354">
        <f>$D28*(1-IF(AND('Категория(опт)'!$B$1="A+ (Категория 1)"),E28,IF(AND('Категория(опт)'!$B$1="A (Категория 2)"),F28,IF(AND('Категория(опт)'!$B$1="B (Категория А+)"),G28,IF(AND('Категория(опт)'!$B$1="C (Категория В)"),H28,"")))))*(1-$I28)*(1-'Категория(опт)'!$B$3)/(IF(AND('Категория(опт)'!$B$6="с НДС"),1,IF(AND('Категория(опт)'!$B$6="без НДС"),1.2,"")))</f>
        <v>7363.5074999999997</v>
      </c>
    </row>
    <row r="29" spans="1:13">
      <c r="A29" s="351" t="s">
        <v>248</v>
      </c>
      <c r="B29" s="352" t="s">
        <v>249</v>
      </c>
      <c r="C29" s="352" t="s">
        <v>197</v>
      </c>
      <c r="D29" s="353">
        <v>10795</v>
      </c>
      <c r="E29" s="494">
        <v>0.15</v>
      </c>
      <c r="F29" s="494">
        <v>7.0000000000000007E-2</v>
      </c>
      <c r="G29" s="494">
        <v>0</v>
      </c>
      <c r="H29" s="494">
        <v>0</v>
      </c>
      <c r="I29" s="350">
        <v>0.23499999999999999</v>
      </c>
      <c r="J29" s="354">
        <v>36009</v>
      </c>
      <c r="K29" s="495">
        <v>0.53500000000000003</v>
      </c>
      <c r="L29" s="354">
        <f t="shared" si="0"/>
        <v>16744.184999999998</v>
      </c>
      <c r="M29" s="354">
        <f>$D29*(1-IF(AND('Категория(опт)'!$B$1="A+ (Категория 1)"),E29,IF(AND('Категория(опт)'!$B$1="A (Категория 2)"),F29,IF(AND('Категория(опт)'!$B$1="B (Категория А+)"),G29,IF(AND('Категория(опт)'!$B$1="C (Категория В)"),H29,"")))))*(1-$I29)*(1-'Категория(опт)'!$B$3)/(IF(AND('Категория(опт)'!$B$6="с НДС"),1,IF(AND('Категория(опт)'!$B$6="без НДС"),1.2,"")))</f>
        <v>7680.1027499999991</v>
      </c>
    </row>
    <row r="30" spans="1:13">
      <c r="A30" s="351" t="s">
        <v>250</v>
      </c>
      <c r="B30" s="352" t="s">
        <v>251</v>
      </c>
      <c r="C30" s="352" t="s">
        <v>197</v>
      </c>
      <c r="D30" s="353">
        <v>14017</v>
      </c>
      <c r="E30" s="494">
        <v>0.15</v>
      </c>
      <c r="F30" s="494">
        <v>7.0000000000000007E-2</v>
      </c>
      <c r="G30" s="494">
        <v>0</v>
      </c>
      <c r="H30" s="494">
        <v>0</v>
      </c>
      <c r="I30" s="350">
        <v>0.23499999999999999</v>
      </c>
      <c r="J30" s="354">
        <v>46824</v>
      </c>
      <c r="K30" s="495">
        <v>0.53500000000000003</v>
      </c>
      <c r="L30" s="354">
        <f t="shared" si="0"/>
        <v>21773.16</v>
      </c>
      <c r="M30" s="354">
        <f>$D30*(1-IF(AND('Категория(опт)'!$B$1="A+ (Категория 1)"),E30,IF(AND('Категория(опт)'!$B$1="A (Категория 2)"),F30,IF(AND('Категория(опт)'!$B$1="B (Категория А+)"),G30,IF(AND('Категория(опт)'!$B$1="C (Категория В)"),H30,"")))))*(1-$I30)*(1-'Категория(опт)'!$B$3)/(IF(AND('Категория(опт)'!$B$6="с НДС"),1,IF(AND('Категория(опт)'!$B$6="без НДС"),1.2,"")))</f>
        <v>9972.3946500000002</v>
      </c>
    </row>
    <row r="31" spans="1:13">
      <c r="A31" s="351" t="s">
        <v>252</v>
      </c>
      <c r="B31" s="352" t="s">
        <v>253</v>
      </c>
      <c r="C31" s="352" t="s">
        <v>197</v>
      </c>
      <c r="D31" s="353">
        <v>16177</v>
      </c>
      <c r="E31" s="494">
        <v>0.15</v>
      </c>
      <c r="F31" s="494">
        <v>7.0000000000000007E-2</v>
      </c>
      <c r="G31" s="494">
        <v>0</v>
      </c>
      <c r="H31" s="494">
        <v>0</v>
      </c>
      <c r="I31" s="350">
        <v>0.23499999999999999</v>
      </c>
      <c r="J31" s="354">
        <v>54033</v>
      </c>
      <c r="K31" s="495">
        <v>0.53500000000000003</v>
      </c>
      <c r="L31" s="354">
        <f t="shared" si="0"/>
        <v>25125.344999999998</v>
      </c>
      <c r="M31" s="354">
        <f>$D31*(1-IF(AND('Категория(опт)'!$B$1="A+ (Категория 1)"),E31,IF(AND('Категория(опт)'!$B$1="A (Категория 2)"),F31,IF(AND('Категория(опт)'!$B$1="B (Категория А+)"),G31,IF(AND('Категория(опт)'!$B$1="C (Категория В)"),H31,"")))))*(1-$I31)*(1-'Категория(опт)'!$B$3)/(IF(AND('Категория(опт)'!$B$6="с НДС"),1,IF(AND('Категория(опт)'!$B$6="без НДС"),1.2,"")))</f>
        <v>11509.12665</v>
      </c>
    </row>
    <row r="32" spans="1:13">
      <c r="A32" s="351" t="s">
        <v>254</v>
      </c>
      <c r="B32" s="352" t="s">
        <v>255</v>
      </c>
      <c r="C32" s="352" t="s">
        <v>197</v>
      </c>
      <c r="D32" s="353">
        <v>4874</v>
      </c>
      <c r="E32" s="494">
        <v>0.15</v>
      </c>
      <c r="F32" s="494">
        <v>0.1</v>
      </c>
      <c r="G32" s="494">
        <v>0</v>
      </c>
      <c r="H32" s="494">
        <v>0</v>
      </c>
      <c r="I32" s="350">
        <v>0</v>
      </c>
      <c r="J32" s="354">
        <v>12187</v>
      </c>
      <c r="K32" s="495">
        <v>0.5</v>
      </c>
      <c r="L32" s="354">
        <f t="shared" si="0"/>
        <v>6093.5</v>
      </c>
      <c r="M32" s="354">
        <f>$D32*(1-IF(AND('Категория(опт)'!$B$1="A+ (Категория 1)"),E32,IF(AND('Категория(опт)'!$B$1="A (Категория 2)"),F32,IF(AND('Категория(опт)'!$B$1="B (Категория А+)"),G32,IF(AND('Категория(опт)'!$B$1="C (Категория В)"),H32,"")))))*(1-$I32)*(1-'Категория(опт)'!$B$3)/(IF(AND('Категория(опт)'!$B$6="с НДС"),1,IF(AND('Категория(опт)'!$B$6="без НДС"),1.2,"")))</f>
        <v>4386.6000000000004</v>
      </c>
    </row>
    <row r="33" spans="1:13">
      <c r="A33" s="351" t="s">
        <v>256</v>
      </c>
      <c r="B33" s="352" t="s">
        <v>257</v>
      </c>
      <c r="C33" s="352" t="s">
        <v>197</v>
      </c>
      <c r="D33" s="353">
        <v>5214</v>
      </c>
      <c r="E33" s="494">
        <v>0.15</v>
      </c>
      <c r="F33" s="494">
        <v>0.1</v>
      </c>
      <c r="G33" s="494">
        <v>0</v>
      </c>
      <c r="H33" s="494">
        <v>0</v>
      </c>
      <c r="I33" s="350">
        <v>0</v>
      </c>
      <c r="J33" s="354">
        <v>13540</v>
      </c>
      <c r="K33" s="495">
        <v>0.5</v>
      </c>
      <c r="L33" s="354">
        <f t="shared" si="0"/>
        <v>6770</v>
      </c>
      <c r="M33" s="354">
        <f>$D33*(1-IF(AND('Категория(опт)'!$B$1="A+ (Категория 1)"),E33,IF(AND('Категория(опт)'!$B$1="A (Категория 2)"),F33,IF(AND('Категория(опт)'!$B$1="B (Категория А+)"),G33,IF(AND('Категория(опт)'!$B$1="C (Категория В)"),H33,"")))))*(1-$I33)*(1-'Категория(опт)'!$B$3)/(IF(AND('Категория(опт)'!$B$6="с НДС"),1,IF(AND('Категория(опт)'!$B$6="без НДС"),1.2,"")))</f>
        <v>4692.6000000000004</v>
      </c>
    </row>
    <row r="34" spans="1:13">
      <c r="A34" s="351" t="s">
        <v>258</v>
      </c>
      <c r="B34" s="352" t="s">
        <v>259</v>
      </c>
      <c r="C34" s="352" t="s">
        <v>197</v>
      </c>
      <c r="D34" s="353">
        <v>6906</v>
      </c>
      <c r="E34" s="494">
        <v>0.15</v>
      </c>
      <c r="F34" s="494">
        <v>0.1</v>
      </c>
      <c r="G34" s="494">
        <v>0</v>
      </c>
      <c r="H34" s="494">
        <v>0</v>
      </c>
      <c r="I34" s="350">
        <v>0</v>
      </c>
      <c r="J34" s="354">
        <v>18144</v>
      </c>
      <c r="K34" s="495">
        <v>0.5</v>
      </c>
      <c r="L34" s="354">
        <f t="shared" si="0"/>
        <v>9072</v>
      </c>
      <c r="M34" s="354">
        <f>$D34*(1-IF(AND('Категория(опт)'!$B$1="A+ (Категория 1)"),E34,IF(AND('Категория(опт)'!$B$1="A (Категория 2)"),F34,IF(AND('Категория(опт)'!$B$1="B (Категория А+)"),G34,IF(AND('Категория(опт)'!$B$1="C (Категория В)"),H34,"")))))*(1-$I34)*(1-'Категория(опт)'!$B$3)/(IF(AND('Категория(опт)'!$B$6="с НДС"),1,IF(AND('Категория(опт)'!$B$6="без НДС"),1.2,"")))</f>
        <v>6215.4000000000005</v>
      </c>
    </row>
    <row r="35" spans="1:13">
      <c r="A35" s="351" t="s">
        <v>260</v>
      </c>
      <c r="B35" s="352" t="s">
        <v>261</v>
      </c>
      <c r="C35" s="352" t="s">
        <v>197</v>
      </c>
      <c r="D35" s="353">
        <v>7446</v>
      </c>
      <c r="E35" s="494">
        <v>0.15</v>
      </c>
      <c r="F35" s="494">
        <v>0.1</v>
      </c>
      <c r="G35" s="494">
        <v>0</v>
      </c>
      <c r="H35" s="494">
        <v>0</v>
      </c>
      <c r="I35" s="350">
        <v>0</v>
      </c>
      <c r="J35" s="354">
        <v>20851</v>
      </c>
      <c r="K35" s="495">
        <v>0.5</v>
      </c>
      <c r="L35" s="354">
        <f t="shared" si="0"/>
        <v>10425.5</v>
      </c>
      <c r="M35" s="354">
        <f>$D35*(1-IF(AND('Категория(опт)'!$B$1="A+ (Категория 1)"),E35,IF(AND('Категория(опт)'!$B$1="A (Категория 2)"),F35,IF(AND('Категория(опт)'!$B$1="B (Категория А+)"),G35,IF(AND('Категория(опт)'!$B$1="C (Категория В)"),H35,"")))))*(1-$I35)*(1-'Категория(опт)'!$B$3)/(IF(AND('Категория(опт)'!$B$6="с НДС"),1,IF(AND('Категория(опт)'!$B$6="без НДС"),1.2,"")))</f>
        <v>6701.4000000000005</v>
      </c>
    </row>
    <row r="36" spans="1:13">
      <c r="A36" s="351" t="s">
        <v>262</v>
      </c>
      <c r="B36" s="352" t="s">
        <v>263</v>
      </c>
      <c r="C36" s="352" t="s">
        <v>197</v>
      </c>
      <c r="D36" s="353">
        <v>8329</v>
      </c>
      <c r="E36" s="494">
        <v>0.15</v>
      </c>
      <c r="F36" s="494">
        <v>0.1</v>
      </c>
      <c r="G36" s="494">
        <v>0</v>
      </c>
      <c r="H36" s="494">
        <v>0</v>
      </c>
      <c r="I36" s="350">
        <v>0</v>
      </c>
      <c r="J36" s="354">
        <v>23588</v>
      </c>
      <c r="K36" s="495">
        <v>0.5</v>
      </c>
      <c r="L36" s="354">
        <f t="shared" si="0"/>
        <v>11794</v>
      </c>
      <c r="M36" s="354">
        <f>$D36*(1-IF(AND('Категория(опт)'!$B$1="A+ (Категория 1)"),E36,IF(AND('Категория(опт)'!$B$1="A (Категория 2)"),F36,IF(AND('Категория(опт)'!$B$1="B (Категория А+)"),G36,IF(AND('Категория(опт)'!$B$1="C (Категория В)"),H36,"")))))*(1-$I36)*(1-'Категория(опт)'!$B$3)/(IF(AND('Категория(опт)'!$B$6="с НДС"),1,IF(AND('Категория(опт)'!$B$6="без НДС"),1.2,"")))</f>
        <v>7496.1</v>
      </c>
    </row>
    <row r="37" spans="1:13">
      <c r="A37" s="351" t="s">
        <v>264</v>
      </c>
      <c r="B37" s="352" t="s">
        <v>265</v>
      </c>
      <c r="C37" s="352" t="s">
        <v>197</v>
      </c>
      <c r="D37" s="353">
        <v>9207</v>
      </c>
      <c r="E37" s="494">
        <v>0.15</v>
      </c>
      <c r="F37" s="494">
        <v>0.1</v>
      </c>
      <c r="G37" s="494">
        <v>0</v>
      </c>
      <c r="H37" s="494">
        <v>0</v>
      </c>
      <c r="I37" s="350">
        <v>0</v>
      </c>
      <c r="J37" s="354">
        <v>26539</v>
      </c>
      <c r="K37" s="495">
        <v>0.5</v>
      </c>
      <c r="L37" s="354">
        <f t="shared" si="0"/>
        <v>13269.5</v>
      </c>
      <c r="M37" s="354">
        <f>$D37*(1-IF(AND('Категория(опт)'!$B$1="A+ (Категория 1)"),E37,IF(AND('Категория(опт)'!$B$1="A (Категория 2)"),F37,IF(AND('Категория(опт)'!$B$1="B (Категория А+)"),G37,IF(AND('Категория(опт)'!$B$1="C (Категория В)"),H37,"")))))*(1-$I37)*(1-'Категория(опт)'!$B$3)/(IF(AND('Категория(опт)'!$B$6="с НДС"),1,IF(AND('Категория(опт)'!$B$6="без НДС"),1.2,"")))</f>
        <v>8286.3000000000011</v>
      </c>
    </row>
    <row r="38" spans="1:13">
      <c r="A38" s="351" t="s">
        <v>266</v>
      </c>
      <c r="B38" s="352" t="s">
        <v>267</v>
      </c>
      <c r="C38" s="352" t="s">
        <v>197</v>
      </c>
      <c r="D38" s="353">
        <v>10562</v>
      </c>
      <c r="E38" s="494">
        <v>0.15</v>
      </c>
      <c r="F38" s="494">
        <v>0.1</v>
      </c>
      <c r="G38" s="494">
        <v>0</v>
      </c>
      <c r="H38" s="494">
        <v>0</v>
      </c>
      <c r="I38" s="350">
        <v>0</v>
      </c>
      <c r="J38" s="354">
        <v>29382</v>
      </c>
      <c r="K38" s="495">
        <v>0.5</v>
      </c>
      <c r="L38" s="354">
        <f t="shared" si="0"/>
        <v>14691</v>
      </c>
      <c r="M38" s="354">
        <f>$D38*(1-IF(AND('Категория(опт)'!$B$1="A+ (Категория 1)"),E38,IF(AND('Категория(опт)'!$B$1="A (Категория 2)"),F38,IF(AND('Категория(опт)'!$B$1="B (Категория А+)"),G38,IF(AND('Категория(опт)'!$B$1="C (Категория В)"),H38,"")))))*(1-$I38)*(1-'Категория(опт)'!$B$3)/(IF(AND('Категория(опт)'!$B$6="с НДС"),1,IF(AND('Категория(опт)'!$B$6="без НДС"),1.2,"")))</f>
        <v>9505.8000000000011</v>
      </c>
    </row>
    <row r="39" spans="1:13">
      <c r="A39" s="351" t="s">
        <v>268</v>
      </c>
      <c r="B39" s="352" t="s">
        <v>269</v>
      </c>
      <c r="C39" s="352" t="s">
        <v>197</v>
      </c>
      <c r="D39" s="353">
        <v>3724</v>
      </c>
      <c r="E39" s="494">
        <v>0.15</v>
      </c>
      <c r="F39" s="494">
        <v>0.1</v>
      </c>
      <c r="G39" s="494">
        <v>0</v>
      </c>
      <c r="H39" s="494">
        <v>0</v>
      </c>
      <c r="I39" s="350">
        <v>0</v>
      </c>
      <c r="J39" s="354">
        <v>8937</v>
      </c>
      <c r="K39" s="495">
        <v>0.5</v>
      </c>
      <c r="L39" s="354">
        <f t="shared" si="0"/>
        <v>4468.5</v>
      </c>
      <c r="M39" s="354">
        <f>$D39*(1-IF(AND('Категория(опт)'!$B$1="A+ (Категория 1)"),E39,IF(AND('Категория(опт)'!$B$1="A (Категория 2)"),F39,IF(AND('Категория(опт)'!$B$1="B (Категория А+)"),G39,IF(AND('Категория(опт)'!$B$1="C (Категория В)"),H39,"")))))*(1-$I39)*(1-'Категория(опт)'!$B$3)/(IF(AND('Категория(опт)'!$B$6="с НДС"),1,IF(AND('Категория(опт)'!$B$6="без НДС"),1.2,"")))</f>
        <v>3351.6</v>
      </c>
    </row>
    <row r="40" spans="1:13">
      <c r="A40" s="351" t="s">
        <v>270</v>
      </c>
      <c r="B40" s="352" t="s">
        <v>271</v>
      </c>
      <c r="C40" s="352" t="s">
        <v>197</v>
      </c>
      <c r="D40" s="353">
        <v>4062</v>
      </c>
      <c r="E40" s="494">
        <v>0.15</v>
      </c>
      <c r="F40" s="494">
        <v>0.1</v>
      </c>
      <c r="G40" s="494">
        <v>0</v>
      </c>
      <c r="H40" s="494">
        <v>0</v>
      </c>
      <c r="I40" s="350">
        <v>0</v>
      </c>
      <c r="J40" s="354">
        <v>9749</v>
      </c>
      <c r="K40" s="495">
        <v>0.5</v>
      </c>
      <c r="L40" s="354">
        <f t="shared" si="0"/>
        <v>4874.5</v>
      </c>
      <c r="M40" s="354">
        <f>$D40*(1-IF(AND('Категория(опт)'!$B$1="A+ (Категория 1)"),E40,IF(AND('Категория(опт)'!$B$1="A (Категория 2)"),F40,IF(AND('Категория(опт)'!$B$1="B (Категория А+)"),G40,IF(AND('Категория(опт)'!$B$1="C (Категория В)"),H40,"")))))*(1-$I40)*(1-'Категория(опт)'!$B$3)/(IF(AND('Категория(опт)'!$B$6="с НДС"),1,IF(AND('Категория(опт)'!$B$6="без НДС"),1.2,"")))</f>
        <v>3655.8</v>
      </c>
    </row>
    <row r="41" spans="1:13">
      <c r="A41" s="351" t="s">
        <v>272</v>
      </c>
      <c r="B41" s="352" t="s">
        <v>273</v>
      </c>
      <c r="C41" s="352" t="s">
        <v>197</v>
      </c>
      <c r="D41" s="353">
        <v>5605</v>
      </c>
      <c r="E41" s="494">
        <v>0.15</v>
      </c>
      <c r="F41" s="494">
        <v>0.1</v>
      </c>
      <c r="G41" s="494">
        <v>0</v>
      </c>
      <c r="H41" s="494">
        <v>0</v>
      </c>
      <c r="I41" s="350">
        <v>0</v>
      </c>
      <c r="J41" s="354">
        <v>13404</v>
      </c>
      <c r="K41" s="495">
        <v>0.5</v>
      </c>
      <c r="L41" s="354">
        <f t="shared" si="0"/>
        <v>6702</v>
      </c>
      <c r="M41" s="354">
        <f>$D41*(1-IF(AND('Категория(опт)'!$B$1="A+ (Категория 1)"),E41,IF(AND('Категория(опт)'!$B$1="A (Категория 2)"),F41,IF(AND('Категория(опт)'!$B$1="B (Категория А+)"),G41,IF(AND('Категория(опт)'!$B$1="C (Категория В)"),H41,"")))))*(1-$I41)*(1-'Категория(опт)'!$B$3)/(IF(AND('Категория(опт)'!$B$6="с НДС"),1,IF(AND('Категория(опт)'!$B$6="без НДС"),1.2,"")))</f>
        <v>5044.5</v>
      </c>
    </row>
    <row r="42" spans="1:13">
      <c r="A42" s="351" t="s">
        <v>274</v>
      </c>
      <c r="B42" s="352" t="s">
        <v>275</v>
      </c>
      <c r="C42" s="352" t="s">
        <v>197</v>
      </c>
      <c r="D42" s="353">
        <v>6297</v>
      </c>
      <c r="E42" s="494">
        <v>0.15</v>
      </c>
      <c r="F42" s="494">
        <v>0.1</v>
      </c>
      <c r="G42" s="494">
        <v>0</v>
      </c>
      <c r="H42" s="494">
        <v>0</v>
      </c>
      <c r="I42" s="350">
        <v>0</v>
      </c>
      <c r="J42" s="354">
        <v>15166</v>
      </c>
      <c r="K42" s="495">
        <v>0.5</v>
      </c>
      <c r="L42" s="354">
        <f t="shared" si="0"/>
        <v>7583</v>
      </c>
      <c r="M42" s="354">
        <f>$D42*(1-IF(AND('Категория(опт)'!$B$1="A+ (Категория 1)"),E42,IF(AND('Категория(опт)'!$B$1="A (Категория 2)"),F42,IF(AND('Категория(опт)'!$B$1="B (Категория А+)"),G42,IF(AND('Категория(опт)'!$B$1="C (Категория В)"),H42,"")))))*(1-$I42)*(1-'Категория(опт)'!$B$3)/(IF(AND('Категория(опт)'!$B$6="с НДС"),1,IF(AND('Категория(опт)'!$B$6="без НДС"),1.2,"")))</f>
        <v>5667.3</v>
      </c>
    </row>
    <row r="43" spans="1:13">
      <c r="A43" s="351" t="s">
        <v>276</v>
      </c>
      <c r="B43" s="352" t="s">
        <v>277</v>
      </c>
      <c r="C43" s="352" t="s">
        <v>197</v>
      </c>
      <c r="D43" s="353">
        <v>6770</v>
      </c>
      <c r="E43" s="494">
        <v>0.15</v>
      </c>
      <c r="F43" s="494">
        <v>0.1</v>
      </c>
      <c r="G43" s="494">
        <v>0</v>
      </c>
      <c r="H43" s="494">
        <v>0</v>
      </c>
      <c r="I43" s="350">
        <v>0</v>
      </c>
      <c r="J43" s="354">
        <v>16653</v>
      </c>
      <c r="K43" s="495">
        <v>0.5</v>
      </c>
      <c r="L43" s="354">
        <f t="shared" si="0"/>
        <v>8326.5</v>
      </c>
      <c r="M43" s="354">
        <f>$D43*(1-IF(AND('Категория(опт)'!$B$1="A+ (Категория 1)"),E43,IF(AND('Категория(опт)'!$B$1="A (Категория 2)"),F43,IF(AND('Категория(опт)'!$B$1="B (Категория А+)"),G43,IF(AND('Категория(опт)'!$B$1="C (Категория В)"),H43,"")))))*(1-$I43)*(1-'Категория(опт)'!$B$3)/(IF(AND('Категория(опт)'!$B$6="с НДС"),1,IF(AND('Категория(опт)'!$B$6="без НДС"),1.2,"")))</f>
        <v>6093</v>
      </c>
    </row>
    <row r="44" spans="1:13">
      <c r="A44" s="351" t="s">
        <v>278</v>
      </c>
      <c r="B44" s="352" t="s">
        <v>279</v>
      </c>
      <c r="C44" s="352" t="s">
        <v>197</v>
      </c>
      <c r="D44" s="353">
        <v>7719</v>
      </c>
      <c r="E44" s="494">
        <v>0.15</v>
      </c>
      <c r="F44" s="494">
        <v>0.1</v>
      </c>
      <c r="G44" s="494">
        <v>0</v>
      </c>
      <c r="H44" s="494">
        <v>0</v>
      </c>
      <c r="I44" s="350">
        <v>0</v>
      </c>
      <c r="J44" s="354">
        <v>18551</v>
      </c>
      <c r="K44" s="495">
        <v>0.5</v>
      </c>
      <c r="L44" s="354">
        <f t="shared" si="0"/>
        <v>9275.5</v>
      </c>
      <c r="M44" s="354">
        <f>$D44*(1-IF(AND('Категория(опт)'!$B$1="A+ (Категория 1)"),E44,IF(AND('Категория(опт)'!$B$1="A (Категория 2)"),F44,IF(AND('Категория(опт)'!$B$1="B (Категория А+)"),G44,IF(AND('Категория(опт)'!$B$1="C (Категория В)"),H44,"")))))*(1-$I44)*(1-'Категория(опт)'!$B$3)/(IF(AND('Категория(опт)'!$B$6="с НДС"),1,IF(AND('Категория(опт)'!$B$6="без НДС"),1.2,"")))</f>
        <v>6947.1</v>
      </c>
    </row>
    <row r="45" spans="1:13">
      <c r="A45" s="351" t="s">
        <v>280</v>
      </c>
      <c r="B45" s="352" t="s">
        <v>281</v>
      </c>
      <c r="C45" s="352" t="s">
        <v>197</v>
      </c>
      <c r="D45" s="353">
        <v>8666</v>
      </c>
      <c r="E45" s="494">
        <v>0.15</v>
      </c>
      <c r="F45" s="494">
        <v>0.1</v>
      </c>
      <c r="G45" s="494">
        <v>0</v>
      </c>
      <c r="H45" s="494">
        <v>0</v>
      </c>
      <c r="I45" s="350">
        <v>0</v>
      </c>
      <c r="J45" s="354">
        <v>20851</v>
      </c>
      <c r="K45" s="495">
        <v>0.5</v>
      </c>
      <c r="L45" s="354">
        <f t="shared" si="0"/>
        <v>10425.5</v>
      </c>
      <c r="M45" s="354">
        <f>$D45*(1-IF(AND('Категория(опт)'!$B$1="A+ (Категория 1)"),E45,IF(AND('Категория(опт)'!$B$1="A (Категория 2)"),F45,IF(AND('Категория(опт)'!$B$1="B (Категория А+)"),G45,IF(AND('Категория(опт)'!$B$1="C (Категория В)"),H45,"")))))*(1-$I45)*(1-'Категория(опт)'!$B$3)/(IF(AND('Категория(опт)'!$B$6="с НДС"),1,IF(AND('Категория(опт)'!$B$6="без НДС"),1.2,"")))</f>
        <v>7799.4000000000005</v>
      </c>
    </row>
    <row r="46" spans="1:13">
      <c r="A46" s="351" t="s">
        <v>282</v>
      </c>
      <c r="B46" s="352" t="s">
        <v>283</v>
      </c>
      <c r="C46" s="352" t="s">
        <v>197</v>
      </c>
      <c r="D46" s="353">
        <v>32848</v>
      </c>
      <c r="E46" s="494">
        <v>0.59399999999999997</v>
      </c>
      <c r="F46" s="494">
        <v>0.53600000000000003</v>
      </c>
      <c r="G46" s="494">
        <v>0.42</v>
      </c>
      <c r="H46" s="494">
        <v>0.36</v>
      </c>
      <c r="I46" s="350">
        <v>0.53600000000000003</v>
      </c>
      <c r="J46" s="354">
        <v>32394</v>
      </c>
      <c r="K46" s="495">
        <v>0.57999999999999996</v>
      </c>
      <c r="L46" s="354">
        <f t="shared" si="0"/>
        <v>13605.480000000001</v>
      </c>
      <c r="M46" s="354">
        <f>$D46*(1-IF(AND('Категория(опт)'!$B$1="A+ (Категория 1)"),E46,IF(AND('Категория(опт)'!$B$1="A (Категория 2)"),F46,IF(AND('Категория(опт)'!$B$1="B (Категория А+)"),G46,IF(AND('Категория(опт)'!$B$1="C (Категория В)"),H46,"")))))*(1-$I46)*(1-'Категория(опт)'!$B$3)/(IF(AND('Категория(опт)'!$B$6="с НДС"),1,IF(AND('Категория(опт)'!$B$6="без НДС"),1.2,"")))</f>
        <v>7072.0430079999996</v>
      </c>
    </row>
    <row r="47" spans="1:13">
      <c r="A47" s="351" t="s">
        <v>284</v>
      </c>
      <c r="B47" s="352" t="s">
        <v>285</v>
      </c>
      <c r="C47" s="352" t="s">
        <v>197</v>
      </c>
      <c r="D47" s="353">
        <v>35781</v>
      </c>
      <c r="E47" s="494">
        <v>0.59399999999999997</v>
      </c>
      <c r="F47" s="494">
        <v>0.53600000000000003</v>
      </c>
      <c r="G47" s="494">
        <v>0.42</v>
      </c>
      <c r="H47" s="494">
        <v>0.36</v>
      </c>
      <c r="I47" s="350">
        <v>0.53600000000000003</v>
      </c>
      <c r="J47" s="354">
        <v>35338</v>
      </c>
      <c r="K47" s="495">
        <v>0.57999999999999996</v>
      </c>
      <c r="L47" s="354">
        <f t="shared" si="0"/>
        <v>14841.960000000001</v>
      </c>
      <c r="M47" s="354">
        <f>$D47*(1-IF(AND('Категория(опт)'!$B$1="A+ (Категория 1)"),E47,IF(AND('Категория(опт)'!$B$1="A (Категория 2)"),F47,IF(AND('Категория(опт)'!$B$1="B (Категория А+)"),G47,IF(AND('Категория(опт)'!$B$1="C (Категория В)"),H47,"")))))*(1-$I47)*(1-'Категория(опт)'!$B$3)/(IF(AND('Категория(опт)'!$B$6="с НДС"),1,IF(AND('Категория(опт)'!$B$6="без НДС"),1.2,"")))</f>
        <v>7703.506175999999</v>
      </c>
    </row>
    <row r="48" spans="1:13">
      <c r="A48" s="351" t="s">
        <v>286</v>
      </c>
      <c r="B48" s="352" t="s">
        <v>287</v>
      </c>
      <c r="C48" s="352" t="s">
        <v>197</v>
      </c>
      <c r="D48" s="353">
        <v>46677</v>
      </c>
      <c r="E48" s="494">
        <v>0.59399999999999997</v>
      </c>
      <c r="F48" s="494">
        <v>0.53600000000000003</v>
      </c>
      <c r="G48" s="494">
        <v>0.42</v>
      </c>
      <c r="H48" s="494">
        <v>0.36</v>
      </c>
      <c r="I48" s="350">
        <v>0.53600000000000003</v>
      </c>
      <c r="J48" s="354">
        <v>46454</v>
      </c>
      <c r="K48" s="495">
        <v>0.57999999999999996</v>
      </c>
      <c r="L48" s="354">
        <f t="shared" si="0"/>
        <v>19510.68</v>
      </c>
      <c r="M48" s="354">
        <f>$D48*(1-IF(AND('Категория(опт)'!$B$1="A+ (Категория 1)"),E48,IF(AND('Категория(опт)'!$B$1="A (Категория 2)"),F48,IF(AND('Категория(опт)'!$B$1="B (Категория А+)"),G48,IF(AND('Категория(опт)'!$B$1="C (Категория В)"),H48,"")))))*(1-$I48)*(1-'Категория(опт)'!$B$3)/(IF(AND('Категория(опт)'!$B$6="с НДС"),1,IF(AND('Категория(опт)'!$B$6="без НДС"),1.2,"")))</f>
        <v>10049.371391999997</v>
      </c>
    </row>
    <row r="49" spans="1:13">
      <c r="A49" s="351" t="s">
        <v>288</v>
      </c>
      <c r="B49" s="352" t="s">
        <v>289</v>
      </c>
      <c r="C49" s="352" t="s">
        <v>197</v>
      </c>
      <c r="D49" s="353">
        <v>51686</v>
      </c>
      <c r="E49" s="494">
        <v>0.59399999999999997</v>
      </c>
      <c r="F49" s="494">
        <v>0.53600000000000003</v>
      </c>
      <c r="G49" s="494">
        <v>0.42</v>
      </c>
      <c r="H49" s="494">
        <v>0.36</v>
      </c>
      <c r="I49" s="350">
        <v>0.53600000000000003</v>
      </c>
      <c r="J49" s="354">
        <v>51462</v>
      </c>
      <c r="K49" s="495">
        <v>0.57999999999999996</v>
      </c>
      <c r="L49" s="354">
        <f t="shared" si="0"/>
        <v>21614.04</v>
      </c>
      <c r="M49" s="354">
        <f>$D49*(1-IF(AND('Категория(опт)'!$B$1="A+ (Категория 1)"),E49,IF(AND('Категория(опт)'!$B$1="A (Категория 2)"),F49,IF(AND('Категория(опт)'!$B$1="B (Категория А+)"),G49,IF(AND('Категория(опт)'!$B$1="C (Категория В)"),H49,"")))))*(1-$I49)*(1-'Категория(опт)'!$B$3)/(IF(AND('Категория(опт)'!$B$6="с НДС"),1,IF(AND('Категория(опт)'!$B$6="без НДС"),1.2,"")))</f>
        <v>11127.789056</v>
      </c>
    </row>
    <row r="50" spans="1:13">
      <c r="A50" s="351" t="s">
        <v>290</v>
      </c>
      <c r="B50" s="352" t="s">
        <v>291</v>
      </c>
      <c r="C50" s="352" t="s">
        <v>197</v>
      </c>
      <c r="D50" s="353">
        <v>58451</v>
      </c>
      <c r="E50" s="494">
        <v>0.59399999999999997</v>
      </c>
      <c r="F50" s="494">
        <v>0.53600000000000003</v>
      </c>
      <c r="G50" s="494">
        <v>0.42</v>
      </c>
      <c r="H50" s="494">
        <v>0.36</v>
      </c>
      <c r="I50" s="350">
        <v>0.53600000000000003</v>
      </c>
      <c r="J50" s="354">
        <v>58290</v>
      </c>
      <c r="K50" s="495">
        <v>0.57999999999999996</v>
      </c>
      <c r="L50" s="354">
        <f t="shared" si="0"/>
        <v>24481.800000000003</v>
      </c>
      <c r="M50" s="354">
        <f>$D50*(1-IF(AND('Категория(опт)'!$B$1="A+ (Категория 1)"),E50,IF(AND('Категория(опт)'!$B$1="A (Категория 2)"),F50,IF(AND('Категория(опт)'!$B$1="B (Категория А+)"),G50,IF(AND('Категория(опт)'!$B$1="C (Категория В)"),H50,"")))))*(1-$I50)*(1-'Категория(опт)'!$B$3)/(IF(AND('Категория(опт)'!$B$6="с НДС"),1,IF(AND('Категория(опт)'!$B$6="без НДС"),1.2,"")))</f>
        <v>12584.266495999998</v>
      </c>
    </row>
    <row r="51" spans="1:13">
      <c r="A51" s="351" t="s">
        <v>292</v>
      </c>
      <c r="B51" s="352" t="s">
        <v>293</v>
      </c>
      <c r="C51" s="352" t="s">
        <v>197</v>
      </c>
      <c r="D51" s="353">
        <v>63540</v>
      </c>
      <c r="E51" s="494">
        <v>0.59399999999999997</v>
      </c>
      <c r="F51" s="494">
        <v>0.53600000000000003</v>
      </c>
      <c r="G51" s="494">
        <v>0.42</v>
      </c>
      <c r="H51" s="494">
        <v>0.36</v>
      </c>
      <c r="I51" s="350">
        <v>0.53600000000000003</v>
      </c>
      <c r="J51" s="354">
        <v>63460</v>
      </c>
      <c r="K51" s="495">
        <v>0.57999999999999996</v>
      </c>
      <c r="L51" s="354">
        <f t="shared" si="0"/>
        <v>26653.200000000001</v>
      </c>
      <c r="M51" s="354">
        <f>$D51*(1-IF(AND('Категория(опт)'!$B$1="A+ (Категория 1)"),E51,IF(AND('Категория(опт)'!$B$1="A (Категория 2)"),F51,IF(AND('Категория(опт)'!$B$1="B (Категория А+)"),G51,IF(AND('Категория(опт)'!$B$1="C (Категория В)"),H51,"")))))*(1-$I51)*(1-'Категория(опт)'!$B$3)/(IF(AND('Категория(опт)'!$B$6="с НДС"),1,IF(AND('Категория(опт)'!$B$6="без НДС"),1.2,"")))</f>
        <v>13679.907839999998</v>
      </c>
    </row>
    <row r="52" spans="1:13">
      <c r="A52" s="351" t="s">
        <v>294</v>
      </c>
      <c r="B52" s="352" t="s">
        <v>295</v>
      </c>
      <c r="C52" s="352" t="s">
        <v>197</v>
      </c>
      <c r="D52" s="353">
        <v>70263</v>
      </c>
      <c r="E52" s="494">
        <v>0.59399999999999997</v>
      </c>
      <c r="F52" s="494">
        <v>0.53600000000000003</v>
      </c>
      <c r="G52" s="494">
        <v>0.42</v>
      </c>
      <c r="H52" s="494">
        <v>0.36</v>
      </c>
      <c r="I52" s="350">
        <v>0.53600000000000003</v>
      </c>
      <c r="J52" s="354">
        <v>70246</v>
      </c>
      <c r="K52" s="495">
        <v>0.57999999999999996</v>
      </c>
      <c r="L52" s="354">
        <f t="shared" si="0"/>
        <v>29503.320000000003</v>
      </c>
      <c r="M52" s="354">
        <f>$D52*(1-IF(AND('Категория(опт)'!$B$1="A+ (Категория 1)"),E52,IF(AND('Категория(опт)'!$B$1="A (Категория 2)"),F52,IF(AND('Категория(опт)'!$B$1="B (Категория А+)"),G52,IF(AND('Категория(опт)'!$B$1="C (Категория В)"),H52,"")))))*(1-$I52)*(1-'Категория(опт)'!$B$3)/(IF(AND('Категория(опт)'!$B$6="с НДС"),1,IF(AND('Категория(опт)'!$B$6="без НДС"),1.2,"")))</f>
        <v>15127.342847999998</v>
      </c>
    </row>
    <row r="53" spans="1:13">
      <c r="A53" s="351" t="s">
        <v>296</v>
      </c>
      <c r="B53" s="352" t="s">
        <v>297</v>
      </c>
      <c r="C53" s="352" t="s">
        <v>197</v>
      </c>
      <c r="D53" s="353">
        <v>25467</v>
      </c>
      <c r="E53" s="494">
        <v>0.65600000000000003</v>
      </c>
      <c r="F53" s="494">
        <v>0.57599999999999996</v>
      </c>
      <c r="G53" s="494">
        <v>0.47</v>
      </c>
      <c r="H53" s="494">
        <v>0.41499999999999998</v>
      </c>
      <c r="I53" s="350">
        <v>0.28000000000000003</v>
      </c>
      <c r="J53" s="354">
        <v>25574</v>
      </c>
      <c r="K53" s="495">
        <v>0.49199999999999999</v>
      </c>
      <c r="L53" s="354">
        <f t="shared" si="0"/>
        <v>12991.592000000001</v>
      </c>
      <c r="M53" s="354">
        <f>$D53*(1-IF(AND('Категория(опт)'!$B$1="A+ (Категория 1)"),E53,IF(AND('Категория(опт)'!$B$1="A (Категория 2)"),F53,IF(AND('Категория(опт)'!$B$1="B (Категория А+)"),G53,IF(AND('Категория(опт)'!$B$1="C (Категория В)"),H53,"")))))*(1-$I53)*(1-'Категория(опт)'!$B$3)/(IF(AND('Категория(опт)'!$B$6="с НДС"),1,IF(AND('Категория(опт)'!$B$6="без НДС"),1.2,"")))</f>
        <v>7774.5657600000013</v>
      </c>
    </row>
    <row r="54" spans="1:13">
      <c r="A54" s="351" t="s">
        <v>298</v>
      </c>
      <c r="B54" s="352" t="s">
        <v>299</v>
      </c>
      <c r="C54" s="352" t="s">
        <v>197</v>
      </c>
      <c r="D54" s="353">
        <v>28326</v>
      </c>
      <c r="E54" s="494">
        <v>0.65600000000000003</v>
      </c>
      <c r="F54" s="494">
        <v>0.57599999999999996</v>
      </c>
      <c r="G54" s="494">
        <v>0.47</v>
      </c>
      <c r="H54" s="494">
        <v>0.41499999999999998</v>
      </c>
      <c r="I54" s="350">
        <v>0.28000000000000003</v>
      </c>
      <c r="J54" s="354">
        <v>28525</v>
      </c>
      <c r="K54" s="495">
        <v>0.49199999999999999</v>
      </c>
      <c r="L54" s="354">
        <f t="shared" si="0"/>
        <v>14490.7</v>
      </c>
      <c r="M54" s="354">
        <f>$D54*(1-IF(AND('Категория(опт)'!$B$1="A+ (Категория 1)"),E54,IF(AND('Категория(опт)'!$B$1="A (Категория 2)"),F54,IF(AND('Категория(опт)'!$B$1="B (Категория А+)"),G54,IF(AND('Категория(опт)'!$B$1="C (Категория В)"),H54,"")))))*(1-$I54)*(1-'Категория(опт)'!$B$3)/(IF(AND('Категория(опт)'!$B$6="с НДС"),1,IF(AND('Категория(опт)'!$B$6="без НДС"),1.2,"")))</f>
        <v>8647.361280000001</v>
      </c>
    </row>
    <row r="55" spans="1:13">
      <c r="A55" s="351" t="s">
        <v>300</v>
      </c>
      <c r="B55" s="352" t="s">
        <v>301</v>
      </c>
      <c r="C55" s="352" t="s">
        <v>197</v>
      </c>
      <c r="D55" s="353">
        <v>36006</v>
      </c>
      <c r="E55" s="494">
        <v>0.65600000000000003</v>
      </c>
      <c r="F55" s="494">
        <v>0.57599999999999996</v>
      </c>
      <c r="G55" s="494">
        <v>0.47</v>
      </c>
      <c r="H55" s="494">
        <v>0.41499999999999998</v>
      </c>
      <c r="I55" s="350">
        <v>0.28000000000000003</v>
      </c>
      <c r="J55" s="354">
        <v>36197</v>
      </c>
      <c r="K55" s="495">
        <v>0.49199999999999999</v>
      </c>
      <c r="L55" s="354">
        <f t="shared" si="0"/>
        <v>18388.076000000001</v>
      </c>
      <c r="M55" s="354">
        <f>$D55*(1-IF(AND('Категория(опт)'!$B$1="A+ (Категория 1)"),E55,IF(AND('Категория(опт)'!$B$1="A (Категория 2)"),F55,IF(AND('Категория(опт)'!$B$1="B (Категория А+)"),G55,IF(AND('Категория(опт)'!$B$1="C (Категория В)"),H55,"")))))*(1-$I55)*(1-'Категория(опт)'!$B$3)/(IF(AND('Категория(опт)'!$B$6="с НДС"),1,IF(AND('Категория(опт)'!$B$6="без НДС"),1.2,"")))</f>
        <v>10991.911680000001</v>
      </c>
    </row>
    <row r="56" spans="1:13">
      <c r="A56" s="351" t="s">
        <v>302</v>
      </c>
      <c r="B56" s="352" t="s">
        <v>303</v>
      </c>
      <c r="C56" s="352" t="s">
        <v>197</v>
      </c>
      <c r="D56" s="353">
        <v>39632</v>
      </c>
      <c r="E56" s="494">
        <v>0.65600000000000003</v>
      </c>
      <c r="F56" s="494">
        <v>0.57599999999999996</v>
      </c>
      <c r="G56" s="494">
        <v>0.47</v>
      </c>
      <c r="H56" s="494">
        <v>0.41499999999999998</v>
      </c>
      <c r="I56" s="350">
        <v>0.28000000000000003</v>
      </c>
      <c r="J56" s="354">
        <v>39844</v>
      </c>
      <c r="K56" s="495">
        <v>0.49199999999999999</v>
      </c>
      <c r="L56" s="354">
        <f t="shared" si="0"/>
        <v>20240.752</v>
      </c>
      <c r="M56" s="354">
        <f>$D56*(1-IF(AND('Категория(опт)'!$B$1="A+ (Категория 1)"),E56,IF(AND('Категория(опт)'!$B$1="A (Категория 2)"),F56,IF(AND('Категория(опт)'!$B$1="B (Категория А+)"),G56,IF(AND('Категория(опт)'!$B$1="C (Категория В)"),H56,"")))))*(1-$I56)*(1-'Категория(опт)'!$B$3)/(IF(AND('Категория(опт)'!$B$6="с НДС"),1,IF(AND('Категория(опт)'!$B$6="без НДС"),1.2,"")))</f>
        <v>12098.856960000001</v>
      </c>
    </row>
    <row r="57" spans="1:13">
      <c r="A57" s="351" t="s">
        <v>304</v>
      </c>
      <c r="B57" s="352" t="s">
        <v>305</v>
      </c>
      <c r="C57" s="352" t="s">
        <v>197</v>
      </c>
      <c r="D57" s="353">
        <v>44518</v>
      </c>
      <c r="E57" s="494">
        <v>0.65600000000000003</v>
      </c>
      <c r="F57" s="494">
        <v>0.57599999999999996</v>
      </c>
      <c r="G57" s="494">
        <v>0.47</v>
      </c>
      <c r="H57" s="494">
        <v>0.41499999999999998</v>
      </c>
      <c r="I57" s="350">
        <v>0.28000000000000003</v>
      </c>
      <c r="J57" s="354">
        <v>44691</v>
      </c>
      <c r="K57" s="495">
        <v>0.49199999999999999</v>
      </c>
      <c r="L57" s="354">
        <f t="shared" si="0"/>
        <v>22703.028000000002</v>
      </c>
      <c r="M57" s="354">
        <f>$D57*(1-IF(AND('Категория(опт)'!$B$1="A+ (Категория 1)"),E57,IF(AND('Категория(опт)'!$B$1="A (Категория 2)"),F57,IF(AND('Категория(опт)'!$B$1="B (Категория А+)"),G57,IF(AND('Категория(опт)'!$B$1="C (Категория В)"),H57,"")))))*(1-$I57)*(1-'Категория(опт)'!$B$3)/(IF(AND('Категория(опт)'!$B$6="с НДС"),1,IF(AND('Категория(опт)'!$B$6="без НДС"),1.2,"")))</f>
        <v>13590.455040000001</v>
      </c>
    </row>
    <row r="58" spans="1:13">
      <c r="A58" s="351" t="s">
        <v>306</v>
      </c>
      <c r="B58" s="352" t="s">
        <v>307</v>
      </c>
      <c r="C58" s="352" t="s">
        <v>197</v>
      </c>
      <c r="D58" s="353">
        <v>50400</v>
      </c>
      <c r="E58" s="494">
        <v>0.65600000000000003</v>
      </c>
      <c r="F58" s="494">
        <v>0.57599999999999996</v>
      </c>
      <c r="G58" s="494">
        <v>0.47</v>
      </c>
      <c r="H58" s="494">
        <v>0.41499999999999998</v>
      </c>
      <c r="I58" s="350">
        <v>0.28000000000000003</v>
      </c>
      <c r="J58" s="354">
        <v>50628</v>
      </c>
      <c r="K58" s="495">
        <v>0.49199999999999999</v>
      </c>
      <c r="L58" s="354">
        <f t="shared" si="0"/>
        <v>25719.024000000001</v>
      </c>
      <c r="M58" s="354">
        <f>$D58*(1-IF(AND('Категория(опт)'!$B$1="A+ (Категория 1)"),E58,IF(AND('Категория(опт)'!$B$1="A (Категория 2)"),F58,IF(AND('Категория(опт)'!$B$1="B (Категория А+)"),G58,IF(AND('Категория(опт)'!$B$1="C (Категория В)"),H58,"")))))*(1-$I58)*(1-'Категория(опт)'!$B$3)/(IF(AND('Категория(опт)'!$B$6="с НДС"),1,IF(AND('Категория(опт)'!$B$6="без НДС"),1.2,"")))</f>
        <v>15386.112000000001</v>
      </c>
    </row>
    <row r="59" spans="1:13">
      <c r="A59" s="351" t="s">
        <v>308</v>
      </c>
      <c r="B59" s="352" t="s">
        <v>309</v>
      </c>
      <c r="C59" s="352" t="s">
        <v>197</v>
      </c>
      <c r="D59" s="353">
        <v>54020</v>
      </c>
      <c r="E59" s="494">
        <v>0.65600000000000003</v>
      </c>
      <c r="F59" s="494">
        <v>0.57599999999999996</v>
      </c>
      <c r="G59" s="494">
        <v>0.47</v>
      </c>
      <c r="H59" s="494">
        <v>0.41499999999999998</v>
      </c>
      <c r="I59" s="350">
        <v>0.28000000000000003</v>
      </c>
      <c r="J59" s="354">
        <v>54097</v>
      </c>
      <c r="K59" s="495">
        <v>0.49199999999999999</v>
      </c>
      <c r="L59" s="354">
        <f t="shared" si="0"/>
        <v>27481.276000000002</v>
      </c>
      <c r="M59" s="354">
        <f>$D59*(1-IF(AND('Категория(опт)'!$B$1="A+ (Категория 1)"),E59,IF(AND('Категория(опт)'!$B$1="A (Категория 2)"),F59,IF(AND('Категория(опт)'!$B$1="B (Категория А+)"),G59,IF(AND('Категория(опт)'!$B$1="C (Категория В)"),H59,"")))))*(1-$I59)*(1-'Категория(опт)'!$B$3)/(IF(AND('Категория(опт)'!$B$6="с НДС"),1,IF(AND('Категория(опт)'!$B$6="без НДС"),1.2,"")))</f>
        <v>16491.225600000002</v>
      </c>
    </row>
    <row r="60" spans="1:13">
      <c r="A60" s="351" t="s">
        <v>310</v>
      </c>
      <c r="B60" s="352" t="s">
        <v>311</v>
      </c>
      <c r="C60" s="352" t="s">
        <v>197</v>
      </c>
      <c r="D60" s="353">
        <v>31260</v>
      </c>
      <c r="E60" s="494">
        <v>0.65600000000000003</v>
      </c>
      <c r="F60" s="494">
        <v>0.57599999999999996</v>
      </c>
      <c r="G60" s="494">
        <v>0.47</v>
      </c>
      <c r="H60" s="494">
        <v>0.41499999999999998</v>
      </c>
      <c r="I60" s="350">
        <v>0.32</v>
      </c>
      <c r="J60" s="354">
        <v>31532</v>
      </c>
      <c r="K60" s="495">
        <v>0.496</v>
      </c>
      <c r="L60" s="354">
        <f t="shared" si="0"/>
        <v>15892.128000000001</v>
      </c>
      <c r="M60" s="354">
        <f>$D60*(1-IF(AND('Категория(опт)'!$B$1="A+ (Категория 1)"),E60,IF(AND('Категория(опт)'!$B$1="A (Категория 2)"),F60,IF(AND('Категория(опт)'!$B$1="B (Категория А+)"),G60,IF(AND('Категория(опт)'!$B$1="C (Категория В)"),H60,"")))))*(1-$I60)*(1-'Категория(опт)'!$B$3)/(IF(AND('Категория(опт)'!$B$6="с НДС"),1,IF(AND('Категория(опт)'!$B$6="без НДС"),1.2,"")))</f>
        <v>9012.8832000000002</v>
      </c>
    </row>
    <row r="61" spans="1:13">
      <c r="A61" s="351" t="s">
        <v>312</v>
      </c>
      <c r="B61" s="352" t="s">
        <v>313</v>
      </c>
      <c r="C61" s="352" t="s">
        <v>197</v>
      </c>
      <c r="D61" s="353">
        <v>33103</v>
      </c>
      <c r="E61" s="494">
        <v>0.65600000000000003</v>
      </c>
      <c r="F61" s="494">
        <v>0.57599999999999996</v>
      </c>
      <c r="G61" s="494">
        <v>0.47</v>
      </c>
      <c r="H61" s="494">
        <v>0.41499999999999998</v>
      </c>
      <c r="I61" s="350">
        <v>0.32</v>
      </c>
      <c r="J61" s="354">
        <v>33363</v>
      </c>
      <c r="K61" s="495">
        <v>0.496</v>
      </c>
      <c r="L61" s="354">
        <f t="shared" si="0"/>
        <v>16814.952000000001</v>
      </c>
      <c r="M61" s="354">
        <f>$D61*(1-IF(AND('Категория(опт)'!$B$1="A+ (Категория 1)"),E61,IF(AND('Категория(опт)'!$B$1="A (Категория 2)"),F61,IF(AND('Категория(опт)'!$B$1="B (Категория А+)"),G61,IF(AND('Категория(опт)'!$B$1="C (Категория В)"),H61,"")))))*(1-$I61)*(1-'Категория(опт)'!$B$3)/(IF(AND('Категория(опт)'!$B$6="с НДС"),1,IF(AND('Категория(опт)'!$B$6="без НДС"),1.2,"")))</f>
        <v>9544.2569600000006</v>
      </c>
    </row>
    <row r="62" spans="1:13">
      <c r="A62" s="351" t="s">
        <v>314</v>
      </c>
      <c r="B62" s="352" t="s">
        <v>315</v>
      </c>
      <c r="C62" s="352" t="s">
        <v>197</v>
      </c>
      <c r="D62" s="353">
        <v>42994</v>
      </c>
      <c r="E62" s="494">
        <v>0.65600000000000003</v>
      </c>
      <c r="F62" s="494">
        <v>0.57599999999999996</v>
      </c>
      <c r="G62" s="494">
        <v>0.47</v>
      </c>
      <c r="H62" s="494">
        <v>0.41499999999999998</v>
      </c>
      <c r="I62" s="350">
        <v>0.32</v>
      </c>
      <c r="J62" s="354">
        <v>43188</v>
      </c>
      <c r="K62" s="495">
        <v>0.496</v>
      </c>
      <c r="L62" s="354">
        <f t="shared" si="0"/>
        <v>21766.752</v>
      </c>
      <c r="M62" s="354">
        <f>$D62*(1-IF(AND('Категория(опт)'!$B$1="A+ (Категория 1)"),E62,IF(AND('Категория(опт)'!$B$1="A (Категория 2)"),F62,IF(AND('Категория(опт)'!$B$1="B (Категория А+)"),G62,IF(AND('Категория(опт)'!$B$1="C (Категория В)"),H62,"")))))*(1-$I62)*(1-'Категория(опт)'!$B$3)/(IF(AND('Категория(опт)'!$B$6="с НДС"),1,IF(AND('Категория(опт)'!$B$6="без НДС"),1.2,"")))</f>
        <v>12396.03008</v>
      </c>
    </row>
    <row r="63" spans="1:13">
      <c r="A63" s="351" t="s">
        <v>316</v>
      </c>
      <c r="B63" s="352" t="s">
        <v>317</v>
      </c>
      <c r="C63" s="352" t="s">
        <v>197</v>
      </c>
      <c r="D63" s="353">
        <v>49631</v>
      </c>
      <c r="E63" s="494">
        <v>0.65600000000000003</v>
      </c>
      <c r="F63" s="494">
        <v>0.57599999999999996</v>
      </c>
      <c r="G63" s="494">
        <v>0.47</v>
      </c>
      <c r="H63" s="494">
        <v>0.41499999999999998</v>
      </c>
      <c r="I63" s="350">
        <v>0.32</v>
      </c>
      <c r="J63" s="354">
        <v>49729</v>
      </c>
      <c r="K63" s="495">
        <v>0.496</v>
      </c>
      <c r="L63" s="354">
        <f t="shared" si="0"/>
        <v>25063.416000000001</v>
      </c>
      <c r="M63" s="354">
        <f>$D63*(1-IF(AND('Категория(опт)'!$B$1="A+ (Категория 1)"),E63,IF(AND('Категория(опт)'!$B$1="A (Категория 2)"),F63,IF(AND('Категория(опт)'!$B$1="B (Категория А+)"),G63,IF(AND('Категория(опт)'!$B$1="C (Категория В)"),H63,"")))))*(1-$I63)*(1-'Категория(опт)'!$B$3)/(IF(AND('Категория(опт)'!$B$6="с НДС"),1,IF(AND('Категория(опт)'!$B$6="без НДС"),1.2,"")))</f>
        <v>14309.609919999999</v>
      </c>
    </row>
    <row r="64" spans="1:13">
      <c r="A64" s="351" t="s">
        <v>318</v>
      </c>
      <c r="B64" s="352" t="s">
        <v>319</v>
      </c>
      <c r="C64" s="352" t="s">
        <v>197</v>
      </c>
      <c r="D64" s="353">
        <v>55098</v>
      </c>
      <c r="E64" s="494">
        <v>0.65600000000000003</v>
      </c>
      <c r="F64" s="494">
        <v>0.57599999999999996</v>
      </c>
      <c r="G64" s="494">
        <v>0.47</v>
      </c>
      <c r="H64" s="494">
        <v>0.41499999999999998</v>
      </c>
      <c r="I64" s="350">
        <v>0.32</v>
      </c>
      <c r="J64" s="354">
        <v>55376</v>
      </c>
      <c r="K64" s="495">
        <v>0.496</v>
      </c>
      <c r="L64" s="354">
        <f t="shared" si="0"/>
        <v>27909.504000000001</v>
      </c>
      <c r="M64" s="354">
        <f>$D64*(1-IF(AND('Категория(опт)'!$B$1="A+ (Категория 1)"),E64,IF(AND('Категория(опт)'!$B$1="A (Категория 2)"),F64,IF(AND('Категория(опт)'!$B$1="B (Категория А+)"),G64,IF(AND('Категория(опт)'!$B$1="C (Категория В)"),H64,"")))))*(1-$I64)*(1-'Категория(опт)'!$B$3)/(IF(AND('Категория(опт)'!$B$6="с НДС"),1,IF(AND('Категория(опт)'!$B$6="без НДС"),1.2,"")))</f>
        <v>15885.855360000001</v>
      </c>
    </row>
    <row r="65" spans="1:13">
      <c r="A65" s="351" t="s">
        <v>320</v>
      </c>
      <c r="B65" s="352" t="s">
        <v>321</v>
      </c>
      <c r="C65" s="352" t="s">
        <v>197</v>
      </c>
      <c r="D65" s="353">
        <v>60174</v>
      </c>
      <c r="E65" s="494">
        <v>0.65600000000000003</v>
      </c>
      <c r="F65" s="494">
        <v>0.57599999999999996</v>
      </c>
      <c r="G65" s="494">
        <v>0.47</v>
      </c>
      <c r="H65" s="494">
        <v>0.41499999999999998</v>
      </c>
      <c r="I65" s="350">
        <v>0.32</v>
      </c>
      <c r="J65" s="354">
        <v>60316</v>
      </c>
      <c r="K65" s="495">
        <v>0.496</v>
      </c>
      <c r="L65" s="354">
        <f t="shared" si="0"/>
        <v>30399.263999999999</v>
      </c>
      <c r="M65" s="354">
        <f>$D65*(1-IF(AND('Категория(опт)'!$B$1="A+ (Категория 1)"),E65,IF(AND('Категория(опт)'!$B$1="A (Категория 2)"),F65,IF(AND('Категория(опт)'!$B$1="B (Категория А+)"),G65,IF(AND('Категория(опт)'!$B$1="C (Категория В)"),H65,"")))))*(1-$I65)*(1-'Категория(опт)'!$B$3)/(IF(AND('Категория(опт)'!$B$6="с НДС"),1,IF(AND('Категория(опт)'!$B$6="без НДС"),1.2,"")))</f>
        <v>17349.367679999999</v>
      </c>
    </row>
    <row r="66" spans="1:13">
      <c r="A66" s="351" t="s">
        <v>322</v>
      </c>
      <c r="B66" s="352" t="s">
        <v>323</v>
      </c>
      <c r="C66" s="352" t="s">
        <v>197</v>
      </c>
      <c r="D66" s="353">
        <v>65270</v>
      </c>
      <c r="E66" s="494">
        <v>0.65600000000000003</v>
      </c>
      <c r="F66" s="494">
        <v>0.57599999999999996</v>
      </c>
      <c r="G66" s="494">
        <v>0.47</v>
      </c>
      <c r="H66" s="494">
        <v>0.41499999999999998</v>
      </c>
      <c r="I66" s="350">
        <v>0.32</v>
      </c>
      <c r="J66" s="354">
        <v>65581</v>
      </c>
      <c r="K66" s="495">
        <v>0.496</v>
      </c>
      <c r="L66" s="354">
        <f t="shared" si="0"/>
        <v>33052.824000000001</v>
      </c>
      <c r="M66" s="354">
        <f>$D66*(1-IF(AND('Категория(опт)'!$B$1="A+ (Категория 1)"),E66,IF(AND('Категория(опт)'!$B$1="A (Категория 2)"),F66,IF(AND('Категория(опт)'!$B$1="B (Категория А+)"),G66,IF(AND('Категория(опт)'!$B$1="C (Категория В)"),H66,"")))))*(1-$I66)*(1-'Категория(опт)'!$B$3)/(IF(AND('Категория(опт)'!$B$6="с НДС"),1,IF(AND('Категория(опт)'!$B$6="без НДС"),1.2,"")))</f>
        <v>18818.646400000001</v>
      </c>
    </row>
    <row r="67" spans="1:13">
      <c r="A67" s="351" t="s">
        <v>324</v>
      </c>
      <c r="B67" s="352" t="s">
        <v>325</v>
      </c>
      <c r="C67" s="352" t="s">
        <v>197</v>
      </c>
      <c r="D67" s="353">
        <v>48680</v>
      </c>
      <c r="E67" s="494">
        <v>0.65600000000000003</v>
      </c>
      <c r="F67" s="494">
        <v>0.60299999999999998</v>
      </c>
      <c r="G67" s="494">
        <v>0.47</v>
      </c>
      <c r="H67" s="494">
        <v>0.41499999999999998</v>
      </c>
      <c r="I67" s="350">
        <v>0.57999999999999996</v>
      </c>
      <c r="J67" s="354">
        <v>47812</v>
      </c>
      <c r="K67" s="495">
        <v>0.70699999999999996</v>
      </c>
      <c r="L67" s="354">
        <f t="shared" si="0"/>
        <v>14008.916000000001</v>
      </c>
      <c r="M67" s="354">
        <f>$D67*(1-IF(AND('Категория(опт)'!$B$1="A+ (Категория 1)"),E67,IF(AND('Категория(опт)'!$B$1="A (Категория 2)"),F67,IF(AND('Категория(опт)'!$B$1="B (Категория А+)"),G67,IF(AND('Категория(опт)'!$B$1="C (Категория В)"),H67,"")))))*(1-$I67)*(1-'Категория(опт)'!$B$3)/(IF(AND('Категория(опт)'!$B$6="с НДС"),1,IF(AND('Категория(опт)'!$B$6="без НДС"),1.2,"")))</f>
        <v>8116.9032000000016</v>
      </c>
    </row>
    <row r="68" spans="1:13">
      <c r="A68" s="351" t="s">
        <v>326</v>
      </c>
      <c r="B68" s="352" t="s">
        <v>327</v>
      </c>
      <c r="C68" s="352" t="s">
        <v>197</v>
      </c>
      <c r="D68" s="353">
        <v>52265</v>
      </c>
      <c r="E68" s="494">
        <v>0.65600000000000003</v>
      </c>
      <c r="F68" s="494">
        <v>0.60299999999999998</v>
      </c>
      <c r="G68" s="494">
        <v>0.47</v>
      </c>
      <c r="H68" s="494">
        <v>0.41499999999999998</v>
      </c>
      <c r="I68" s="350">
        <v>0.57999999999999996</v>
      </c>
      <c r="J68" s="354">
        <v>51419</v>
      </c>
      <c r="K68" s="495">
        <v>0.70699999999999996</v>
      </c>
      <c r="L68" s="354">
        <f t="shared" ref="L68:L131" si="1">J68*(1-K68)</f>
        <v>15065.767000000002</v>
      </c>
      <c r="M68" s="354">
        <f>$D68*(1-IF(AND('Категория(опт)'!$B$1="A+ (Категория 1)"),E68,IF(AND('Категория(опт)'!$B$1="A (Категория 2)"),F68,IF(AND('Категория(опт)'!$B$1="B (Категория А+)"),G68,IF(AND('Категория(опт)'!$B$1="C (Категория В)"),H68,"")))))*(1-$I68)*(1-'Категория(опт)'!$B$3)/(IF(AND('Категория(опт)'!$B$6="с НДС"),1,IF(AND('Категория(опт)'!$B$6="без НДС"),1.2,"")))</f>
        <v>8714.6661000000022</v>
      </c>
    </row>
    <row r="69" spans="1:13">
      <c r="A69" s="351" t="s">
        <v>328</v>
      </c>
      <c r="B69" s="352" t="s">
        <v>329</v>
      </c>
      <c r="C69" s="352" t="s">
        <v>197</v>
      </c>
      <c r="D69" s="353">
        <v>68160</v>
      </c>
      <c r="E69" s="494">
        <v>0.65600000000000003</v>
      </c>
      <c r="F69" s="494">
        <v>0.60299999999999998</v>
      </c>
      <c r="G69" s="494">
        <v>0.47</v>
      </c>
      <c r="H69" s="494">
        <v>0.41499999999999998</v>
      </c>
      <c r="I69" s="350">
        <v>0.57999999999999996</v>
      </c>
      <c r="J69" s="354">
        <v>67011</v>
      </c>
      <c r="K69" s="495">
        <v>0.70699999999999996</v>
      </c>
      <c r="L69" s="354">
        <f t="shared" si="1"/>
        <v>19634.223000000002</v>
      </c>
      <c r="M69" s="354">
        <f>$D69*(1-IF(AND('Категория(опт)'!$B$1="A+ (Категория 1)"),E69,IF(AND('Категория(опт)'!$B$1="A (Категория 2)"),F69,IF(AND('Категория(опт)'!$B$1="B (Категория А+)"),G69,IF(AND('Категория(опт)'!$B$1="C (Категория В)"),H69,"")))))*(1-$I69)*(1-'Категория(опт)'!$B$3)/(IF(AND('Категория(опт)'!$B$6="с НДС"),1,IF(AND('Категория(опт)'!$B$6="без НДС"),1.2,"")))</f>
        <v>11364.9984</v>
      </c>
    </row>
    <row r="70" spans="1:13">
      <c r="A70" s="351" t="s">
        <v>330</v>
      </c>
      <c r="B70" s="352" t="s">
        <v>331</v>
      </c>
      <c r="C70" s="352" t="s">
        <v>197</v>
      </c>
      <c r="D70" s="353">
        <v>76422</v>
      </c>
      <c r="E70" s="494">
        <v>0.65600000000000003</v>
      </c>
      <c r="F70" s="494">
        <v>0.60299999999999998</v>
      </c>
      <c r="G70" s="494">
        <v>0.47</v>
      </c>
      <c r="H70" s="494">
        <v>0.41499999999999998</v>
      </c>
      <c r="I70" s="350">
        <v>0.57999999999999996</v>
      </c>
      <c r="J70" s="354">
        <v>75052</v>
      </c>
      <c r="K70" s="495">
        <v>0.70699999999999996</v>
      </c>
      <c r="L70" s="354">
        <f t="shared" si="1"/>
        <v>21990.236000000004</v>
      </c>
      <c r="M70" s="354">
        <f>$D70*(1-IF(AND('Категория(опт)'!$B$1="A+ (Категория 1)"),E70,IF(AND('Категория(опт)'!$B$1="A (Категория 2)"),F70,IF(AND('Категория(опт)'!$B$1="B (Категория А+)"),G70,IF(AND('Категория(опт)'!$B$1="C (Категория В)"),H70,"")))))*(1-$I70)*(1-'Категория(опт)'!$B$3)/(IF(AND('Категория(опт)'!$B$6="с НДС"),1,IF(AND('Категория(опт)'!$B$6="без НДС"),1.2,"")))</f>
        <v>12742.604280000003</v>
      </c>
    </row>
    <row r="71" spans="1:13">
      <c r="A71" s="351" t="s">
        <v>332</v>
      </c>
      <c r="B71" s="352" t="s">
        <v>333</v>
      </c>
      <c r="C71" s="352" t="s">
        <v>197</v>
      </c>
      <c r="D71" s="353">
        <v>91267</v>
      </c>
      <c r="E71" s="494">
        <v>0.65600000000000003</v>
      </c>
      <c r="F71" s="494">
        <v>0.60299999999999998</v>
      </c>
      <c r="G71" s="494">
        <v>0.47</v>
      </c>
      <c r="H71" s="494">
        <v>0.41499999999999998</v>
      </c>
      <c r="I71" s="350">
        <v>0.57999999999999996</v>
      </c>
      <c r="J71" s="354">
        <v>89760</v>
      </c>
      <c r="K71" s="495">
        <v>0.70699999999999996</v>
      </c>
      <c r="L71" s="354">
        <f t="shared" si="1"/>
        <v>26299.680000000004</v>
      </c>
      <c r="M71" s="354">
        <f>$D71*(1-IF(AND('Категория(опт)'!$B$1="A+ (Категория 1)"),E71,IF(AND('Категория(опт)'!$B$1="A (Категория 2)"),F71,IF(AND('Категория(опт)'!$B$1="B (Категория А+)"),G71,IF(AND('Категория(опт)'!$B$1="C (Категория В)"),H71,"")))))*(1-$I71)*(1-'Категория(опт)'!$B$3)/(IF(AND('Категория(опт)'!$B$6="с НДС"),1,IF(AND('Категория(опт)'!$B$6="без НДС"),1.2,"")))</f>
        <v>15217.859580000002</v>
      </c>
    </row>
    <row r="72" spans="1:13">
      <c r="A72" s="351" t="s">
        <v>334</v>
      </c>
      <c r="B72" s="352" t="s">
        <v>335</v>
      </c>
      <c r="C72" s="352" t="s">
        <v>197</v>
      </c>
      <c r="D72" s="353">
        <v>95250</v>
      </c>
      <c r="E72" s="494">
        <v>0.65600000000000003</v>
      </c>
      <c r="F72" s="494">
        <v>0.60299999999999998</v>
      </c>
      <c r="G72" s="494">
        <v>0.47</v>
      </c>
      <c r="H72" s="494">
        <v>0.41499999999999998</v>
      </c>
      <c r="I72" s="350">
        <v>0.57999999999999996</v>
      </c>
      <c r="J72" s="354">
        <v>93508</v>
      </c>
      <c r="K72" s="495">
        <v>0.70699999999999996</v>
      </c>
      <c r="L72" s="354">
        <f t="shared" si="1"/>
        <v>27397.844000000005</v>
      </c>
      <c r="M72" s="354">
        <f>$D72*(1-IF(AND('Категория(опт)'!$B$1="A+ (Категория 1)"),E72,IF(AND('Категория(опт)'!$B$1="A (Категория 2)"),F72,IF(AND('Категория(опт)'!$B$1="B (Категория А+)"),G72,IF(AND('Категория(опт)'!$B$1="C (Категория В)"),H72,"")))))*(1-$I72)*(1-'Категория(опт)'!$B$3)/(IF(AND('Категория(опт)'!$B$6="с НДС"),1,IF(AND('Категория(опт)'!$B$6="без НДС"),1.2,"")))</f>
        <v>15881.985000000002</v>
      </c>
    </row>
    <row r="73" spans="1:13">
      <c r="A73" s="351" t="s">
        <v>336</v>
      </c>
      <c r="B73" s="352" t="s">
        <v>337</v>
      </c>
      <c r="C73" s="352" t="s">
        <v>197</v>
      </c>
      <c r="D73" s="353">
        <v>103466</v>
      </c>
      <c r="E73" s="494">
        <v>0.65600000000000003</v>
      </c>
      <c r="F73" s="494">
        <v>0.60299999999999998</v>
      </c>
      <c r="G73" s="494">
        <v>0.47</v>
      </c>
      <c r="H73" s="494">
        <v>0.41499999999999998</v>
      </c>
      <c r="I73" s="350">
        <v>0.57999999999999996</v>
      </c>
      <c r="J73" s="354">
        <v>101548</v>
      </c>
      <c r="K73" s="495">
        <v>0.70699999999999996</v>
      </c>
      <c r="L73" s="354">
        <f t="shared" si="1"/>
        <v>29753.564000000002</v>
      </c>
      <c r="M73" s="354">
        <f>$D73*(1-IF(AND('Категория(опт)'!$B$1="A+ (Категория 1)"),E73,IF(AND('Категория(опт)'!$B$1="A (Категория 2)"),F73,IF(AND('Категория(опт)'!$B$1="B (Категория А+)"),G73,IF(AND('Категория(опт)'!$B$1="C (Категория В)"),H73,"")))))*(1-$I73)*(1-'Категория(опт)'!$B$3)/(IF(AND('Категория(опт)'!$B$6="с НДС"),1,IF(AND('Категория(опт)'!$B$6="без НДС"),1.2,"")))</f>
        <v>17251.920840000002</v>
      </c>
    </row>
    <row r="74" spans="1:13">
      <c r="A74" s="351" t="s">
        <v>338</v>
      </c>
      <c r="B74" s="352" t="s">
        <v>339</v>
      </c>
      <c r="C74" s="352" t="s">
        <v>197</v>
      </c>
      <c r="D74" s="353">
        <v>26732</v>
      </c>
      <c r="E74" s="494">
        <v>0.65</v>
      </c>
      <c r="F74" s="494">
        <v>0.57499999999999996</v>
      </c>
      <c r="G74" s="494">
        <v>0.5</v>
      </c>
      <c r="H74" s="494">
        <v>0.45</v>
      </c>
      <c r="I74" s="350">
        <v>0.3</v>
      </c>
      <c r="J74" s="354">
        <v>23403</v>
      </c>
      <c r="K74" s="495">
        <v>0.28399999999999997</v>
      </c>
      <c r="L74" s="354">
        <f t="shared" si="1"/>
        <v>16756.547999999999</v>
      </c>
      <c r="M74" s="354">
        <f>$D74*(1-IF(AND('Категория(опт)'!$B$1="A+ (Категория 1)"),E74,IF(AND('Категория(опт)'!$B$1="A (Категория 2)"),F74,IF(AND('Категория(опт)'!$B$1="B (Категория А+)"),G74,IF(AND('Категория(опт)'!$B$1="C (Категория В)"),H74,"")))))*(1-$I74)*(1-'Категория(опт)'!$B$3)/(IF(AND('Категория(опт)'!$B$6="с НДС"),1,IF(AND('Категория(опт)'!$B$6="без НДС"),1.2,"")))</f>
        <v>7952.7699999999995</v>
      </c>
    </row>
    <row r="75" spans="1:13">
      <c r="A75" s="351" t="s">
        <v>340</v>
      </c>
      <c r="B75" s="352" t="s">
        <v>341</v>
      </c>
      <c r="C75" s="352" t="s">
        <v>197</v>
      </c>
      <c r="D75" s="353">
        <v>29217</v>
      </c>
      <c r="E75" s="494">
        <v>0.65</v>
      </c>
      <c r="F75" s="494">
        <v>0.57499999999999996</v>
      </c>
      <c r="G75" s="494">
        <v>0.5</v>
      </c>
      <c r="H75" s="494">
        <v>0.45</v>
      </c>
      <c r="I75" s="350">
        <v>0.3</v>
      </c>
      <c r="J75" s="354">
        <v>25594</v>
      </c>
      <c r="K75" s="495">
        <v>0.28399999999999997</v>
      </c>
      <c r="L75" s="354">
        <f t="shared" si="1"/>
        <v>18325.304</v>
      </c>
      <c r="M75" s="354">
        <f>$D75*(1-IF(AND('Категория(опт)'!$B$1="A+ (Категория 1)"),E75,IF(AND('Категория(опт)'!$B$1="A (Категория 2)"),F75,IF(AND('Категория(опт)'!$B$1="B (Категория А+)"),G75,IF(AND('Категория(опт)'!$B$1="C (Категория В)"),H75,"")))))*(1-$I75)*(1-'Категория(опт)'!$B$3)/(IF(AND('Категория(опт)'!$B$6="с НДС"),1,IF(AND('Категория(опт)'!$B$6="без НДС"),1.2,"")))</f>
        <v>8692.0575000000008</v>
      </c>
    </row>
    <row r="76" spans="1:13">
      <c r="A76" s="351" t="s">
        <v>342</v>
      </c>
      <c r="B76" s="352" t="s">
        <v>343</v>
      </c>
      <c r="C76" s="352" t="s">
        <v>197</v>
      </c>
      <c r="D76" s="353">
        <v>38172</v>
      </c>
      <c r="E76" s="494">
        <v>0.65</v>
      </c>
      <c r="F76" s="494">
        <v>0.57499999999999996</v>
      </c>
      <c r="G76" s="494">
        <v>0.5</v>
      </c>
      <c r="H76" s="494">
        <v>0.45</v>
      </c>
      <c r="I76" s="350">
        <v>0.3</v>
      </c>
      <c r="J76" s="354">
        <v>33428</v>
      </c>
      <c r="K76" s="495">
        <v>0.28399999999999997</v>
      </c>
      <c r="L76" s="354">
        <f t="shared" si="1"/>
        <v>23934.448</v>
      </c>
      <c r="M76" s="354">
        <f>$D76*(1-IF(AND('Категория(опт)'!$B$1="A+ (Категория 1)"),E76,IF(AND('Категория(опт)'!$B$1="A (Категория 2)"),F76,IF(AND('Категория(опт)'!$B$1="B (Категория А+)"),G76,IF(AND('Категория(опт)'!$B$1="C (Категория В)"),H76,"")))))*(1-$I76)*(1-'Категория(опт)'!$B$3)/(IF(AND('Категория(опт)'!$B$6="с НДС"),1,IF(AND('Категория(опт)'!$B$6="без НДС"),1.2,"")))</f>
        <v>11356.17</v>
      </c>
    </row>
    <row r="77" spans="1:13">
      <c r="A77" s="351" t="s">
        <v>344</v>
      </c>
      <c r="B77" s="352" t="s">
        <v>345</v>
      </c>
      <c r="C77" s="352" t="s">
        <v>197</v>
      </c>
      <c r="D77" s="353">
        <v>42701</v>
      </c>
      <c r="E77" s="494">
        <v>0.65</v>
      </c>
      <c r="F77" s="494">
        <v>0.57499999999999996</v>
      </c>
      <c r="G77" s="494">
        <v>0.5</v>
      </c>
      <c r="H77" s="494">
        <v>0.45</v>
      </c>
      <c r="I77" s="350">
        <v>0.3</v>
      </c>
      <c r="J77" s="354">
        <v>37387</v>
      </c>
      <c r="K77" s="495">
        <v>0.28399999999999997</v>
      </c>
      <c r="L77" s="354">
        <f t="shared" si="1"/>
        <v>26769.092000000001</v>
      </c>
      <c r="M77" s="354">
        <f>$D77*(1-IF(AND('Категория(опт)'!$B$1="A+ (Категория 1)"),E77,IF(AND('Категория(опт)'!$B$1="A (Категория 2)"),F77,IF(AND('Категория(опт)'!$B$1="B (Категория А+)"),G77,IF(AND('Категория(опт)'!$B$1="C (Категория В)"),H77,"")))))*(1-$I77)*(1-'Категория(опт)'!$B$3)/(IF(AND('Категория(опт)'!$B$6="с НДС"),1,IF(AND('Категория(опт)'!$B$6="без НДС"),1.2,"")))</f>
        <v>12703.547500000001</v>
      </c>
    </row>
    <row r="78" spans="1:13">
      <c r="A78" s="351" t="s">
        <v>346</v>
      </c>
      <c r="B78" s="352" t="s">
        <v>347</v>
      </c>
      <c r="C78" s="352" t="s">
        <v>197</v>
      </c>
      <c r="D78" s="353">
        <v>48220</v>
      </c>
      <c r="E78" s="494">
        <v>0.65</v>
      </c>
      <c r="F78" s="494">
        <v>0.57499999999999996</v>
      </c>
      <c r="G78" s="494">
        <v>0.5</v>
      </c>
      <c r="H78" s="494">
        <v>0.45</v>
      </c>
      <c r="I78" s="350">
        <v>0.3</v>
      </c>
      <c r="J78" s="354">
        <v>42552</v>
      </c>
      <c r="K78" s="495">
        <v>0.28399999999999997</v>
      </c>
      <c r="L78" s="354">
        <f t="shared" si="1"/>
        <v>30467.232</v>
      </c>
      <c r="M78" s="354">
        <f>$D78*(1-IF(AND('Категория(опт)'!$B$1="A+ (Категория 1)"),E78,IF(AND('Категория(опт)'!$B$1="A (Категория 2)"),F78,IF(AND('Категория(опт)'!$B$1="B (Категория А+)"),G78,IF(AND('Категория(опт)'!$B$1="C (Категория В)"),H78,"")))))*(1-$I78)*(1-'Категория(опт)'!$B$3)/(IF(AND('Категория(опт)'!$B$6="с НДС"),1,IF(AND('Категория(опт)'!$B$6="без НДС"),1.2,"")))</f>
        <v>14345.45</v>
      </c>
    </row>
    <row r="79" spans="1:13">
      <c r="A79" s="351" t="s">
        <v>348</v>
      </c>
      <c r="B79" s="352" t="s">
        <v>349</v>
      </c>
      <c r="C79" s="352" t="s">
        <v>197</v>
      </c>
      <c r="D79" s="353">
        <v>52646</v>
      </c>
      <c r="E79" s="494">
        <v>0.65</v>
      </c>
      <c r="F79" s="494">
        <v>0.57499999999999996</v>
      </c>
      <c r="G79" s="494">
        <v>0.5</v>
      </c>
      <c r="H79" s="494">
        <v>0.45</v>
      </c>
      <c r="I79" s="350">
        <v>0.3</v>
      </c>
      <c r="J79" s="354">
        <v>46091</v>
      </c>
      <c r="K79" s="495">
        <v>0.28399999999999997</v>
      </c>
      <c r="L79" s="354">
        <f t="shared" si="1"/>
        <v>33001.155999999995</v>
      </c>
      <c r="M79" s="354">
        <f>$D79*(1-IF(AND('Категория(опт)'!$B$1="A+ (Категория 1)"),E79,IF(AND('Категория(опт)'!$B$1="A (Категория 2)"),F79,IF(AND('Категория(опт)'!$B$1="B (Категория А+)"),G79,IF(AND('Категория(опт)'!$B$1="C (Категория В)"),H79,"")))))*(1-$I79)*(1-'Категория(опт)'!$B$3)/(IF(AND('Категория(опт)'!$B$6="с НДС"),1,IF(AND('Категория(опт)'!$B$6="без НДС"),1.2,"")))</f>
        <v>15662.185000000001</v>
      </c>
    </row>
    <row r="80" spans="1:13">
      <c r="A80" s="351" t="s">
        <v>350</v>
      </c>
      <c r="B80" s="352" t="s">
        <v>351</v>
      </c>
      <c r="C80" s="352" t="s">
        <v>197</v>
      </c>
      <c r="D80" s="353">
        <v>59115</v>
      </c>
      <c r="E80" s="494">
        <v>0.65</v>
      </c>
      <c r="F80" s="494">
        <v>0.57499999999999996</v>
      </c>
      <c r="G80" s="494">
        <v>0.5</v>
      </c>
      <c r="H80" s="494">
        <v>0.45</v>
      </c>
      <c r="I80" s="350">
        <v>0.3</v>
      </c>
      <c r="J80" s="354">
        <v>51735</v>
      </c>
      <c r="K80" s="495">
        <v>0.28399999999999997</v>
      </c>
      <c r="L80" s="354">
        <f t="shared" si="1"/>
        <v>37042.26</v>
      </c>
      <c r="M80" s="354">
        <f>$D80*(1-IF(AND('Категория(опт)'!$B$1="A+ (Категория 1)"),E80,IF(AND('Категория(опт)'!$B$1="A (Категория 2)"),F80,IF(AND('Категория(опт)'!$B$1="B (Категория А+)"),G80,IF(AND('Категория(опт)'!$B$1="C (Категория В)"),H80,"")))))*(1-$I80)*(1-'Категория(опт)'!$B$3)/(IF(AND('Категория(опт)'!$B$6="с НДС"),1,IF(AND('Категория(опт)'!$B$6="без НДС"),1.2,"")))</f>
        <v>17586.712500000001</v>
      </c>
    </row>
    <row r="81" spans="1:13">
      <c r="A81" s="351" t="s">
        <v>352</v>
      </c>
      <c r="B81" s="352" t="s">
        <v>353</v>
      </c>
      <c r="C81" s="352" t="s">
        <v>197</v>
      </c>
      <c r="D81" s="353">
        <v>30170</v>
      </c>
      <c r="E81" s="494">
        <v>0.67500000000000004</v>
      </c>
      <c r="F81" s="494">
        <v>0.625</v>
      </c>
      <c r="G81" s="494">
        <v>0.5</v>
      </c>
      <c r="H81" s="494">
        <v>0.45</v>
      </c>
      <c r="I81" s="350">
        <v>0.04</v>
      </c>
      <c r="J81" s="354">
        <v>25186</v>
      </c>
      <c r="K81" s="495">
        <v>0.25600000000000001</v>
      </c>
      <c r="L81" s="354">
        <f t="shared" si="1"/>
        <v>18738.383999999998</v>
      </c>
      <c r="M81" s="354">
        <f>$D81*(1-IF(AND('Категория(опт)'!$B$1="A+ (Категория 1)"),E81,IF(AND('Категория(опт)'!$B$1="A (Категория 2)"),F81,IF(AND('Категория(опт)'!$B$1="B (Категория А+)"),G81,IF(AND('Категория(опт)'!$B$1="C (Категория В)"),H81,"")))))*(1-$I81)*(1-'Категория(опт)'!$B$3)/(IF(AND('Категория(опт)'!$B$6="с НДС"),1,IF(AND('Категория(опт)'!$B$6="без НДС"),1.2,"")))</f>
        <v>10861.199999999999</v>
      </c>
    </row>
    <row r="82" spans="1:13">
      <c r="A82" s="351" t="s">
        <v>354</v>
      </c>
      <c r="B82" s="352" t="s">
        <v>355</v>
      </c>
      <c r="C82" s="352" t="s">
        <v>197</v>
      </c>
      <c r="D82" s="353">
        <v>33269</v>
      </c>
      <c r="E82" s="494">
        <v>0.67500000000000004</v>
      </c>
      <c r="F82" s="494">
        <v>0.625</v>
      </c>
      <c r="G82" s="494">
        <v>0.5</v>
      </c>
      <c r="H82" s="494">
        <v>0.45</v>
      </c>
      <c r="I82" s="350">
        <v>0.04</v>
      </c>
      <c r="J82" s="354">
        <v>27756</v>
      </c>
      <c r="K82" s="495">
        <v>0.25600000000000001</v>
      </c>
      <c r="L82" s="354">
        <f t="shared" si="1"/>
        <v>20650.464</v>
      </c>
      <c r="M82" s="354">
        <f>$D82*(1-IF(AND('Категория(опт)'!$B$1="A+ (Категория 1)"),E82,IF(AND('Категория(опт)'!$B$1="A (Категория 2)"),F82,IF(AND('Категория(опт)'!$B$1="B (Категория А+)"),G82,IF(AND('Категория(опт)'!$B$1="C (Категория В)"),H82,"")))))*(1-$I82)*(1-'Категория(опт)'!$B$3)/(IF(AND('Категория(опт)'!$B$6="с НДС"),1,IF(AND('Категория(опт)'!$B$6="без НДС"),1.2,"")))</f>
        <v>11976.84</v>
      </c>
    </row>
    <row r="83" spans="1:13">
      <c r="A83" s="351" t="s">
        <v>356</v>
      </c>
      <c r="B83" s="352" t="s">
        <v>357</v>
      </c>
      <c r="C83" s="352" t="s">
        <v>197</v>
      </c>
      <c r="D83" s="353">
        <v>43588</v>
      </c>
      <c r="E83" s="494">
        <v>0.67500000000000004</v>
      </c>
      <c r="F83" s="494">
        <v>0.625</v>
      </c>
      <c r="G83" s="494">
        <v>0.5</v>
      </c>
      <c r="H83" s="494">
        <v>0.45</v>
      </c>
      <c r="I83" s="350">
        <v>0.04</v>
      </c>
      <c r="J83" s="354">
        <v>36390</v>
      </c>
      <c r="K83" s="495">
        <v>0.25600000000000001</v>
      </c>
      <c r="L83" s="354">
        <f t="shared" si="1"/>
        <v>27074.16</v>
      </c>
      <c r="M83" s="354">
        <f>$D83*(1-IF(AND('Категория(опт)'!$B$1="A+ (Категория 1)"),E83,IF(AND('Категория(опт)'!$B$1="A (Категория 2)"),F83,IF(AND('Категория(опт)'!$B$1="B (Категория А+)"),G83,IF(AND('Категория(опт)'!$B$1="C (Категория В)"),H83,"")))))*(1-$I83)*(1-'Категория(опт)'!$B$3)/(IF(AND('Категория(опт)'!$B$6="с НДС"),1,IF(AND('Категория(опт)'!$B$6="без НДС"),1.2,"")))</f>
        <v>15691.68</v>
      </c>
    </row>
    <row r="84" spans="1:13">
      <c r="A84" s="351" t="s">
        <v>358</v>
      </c>
      <c r="B84" s="352" t="s">
        <v>359</v>
      </c>
      <c r="C84" s="352" t="s">
        <v>197</v>
      </c>
      <c r="D84" s="353">
        <v>49067</v>
      </c>
      <c r="E84" s="494">
        <v>0.67500000000000004</v>
      </c>
      <c r="F84" s="494">
        <v>0.625</v>
      </c>
      <c r="G84" s="494">
        <v>0.5</v>
      </c>
      <c r="H84" s="494">
        <v>0.45</v>
      </c>
      <c r="I84" s="350">
        <v>0.04</v>
      </c>
      <c r="J84" s="354">
        <v>40952</v>
      </c>
      <c r="K84" s="495">
        <v>0.25600000000000001</v>
      </c>
      <c r="L84" s="354">
        <f t="shared" si="1"/>
        <v>30468.288</v>
      </c>
      <c r="M84" s="354">
        <f>$D84*(1-IF(AND('Категория(опт)'!$B$1="A+ (Категория 1)"),E84,IF(AND('Категория(опт)'!$B$1="A (Категория 2)"),F84,IF(AND('Категория(опт)'!$B$1="B (Категория А+)"),G84,IF(AND('Категория(опт)'!$B$1="C (Категория В)"),H84,"")))))*(1-$I84)*(1-'Категория(опт)'!$B$3)/(IF(AND('Категория(опт)'!$B$6="с НДС"),1,IF(AND('Категория(опт)'!$B$6="без НДС"),1.2,"")))</f>
        <v>17664.12</v>
      </c>
    </row>
    <row r="85" spans="1:13">
      <c r="A85" s="351" t="s">
        <v>360</v>
      </c>
      <c r="B85" s="352" t="s">
        <v>361</v>
      </c>
      <c r="C85" s="352" t="s">
        <v>197</v>
      </c>
      <c r="D85" s="353">
        <v>55130</v>
      </c>
      <c r="E85" s="494">
        <v>0.67500000000000004</v>
      </c>
      <c r="F85" s="494">
        <v>0.625</v>
      </c>
      <c r="G85" s="494">
        <v>0.5</v>
      </c>
      <c r="H85" s="494">
        <v>0.45</v>
      </c>
      <c r="I85" s="350">
        <v>0.04</v>
      </c>
      <c r="J85" s="354">
        <v>45965</v>
      </c>
      <c r="K85" s="495">
        <v>0.25600000000000001</v>
      </c>
      <c r="L85" s="354">
        <f t="shared" si="1"/>
        <v>34197.96</v>
      </c>
      <c r="M85" s="354">
        <f>$D85*(1-IF(AND('Категория(опт)'!$B$1="A+ (Категория 1)"),E85,IF(AND('Категория(опт)'!$B$1="A (Категория 2)"),F85,IF(AND('Категория(опт)'!$B$1="B (Категория А+)"),G85,IF(AND('Категория(опт)'!$B$1="C (Категория В)"),H85,"")))))*(1-$I85)*(1-'Категория(опт)'!$B$3)/(IF(AND('Категория(опт)'!$B$6="с НДС"),1,IF(AND('Категория(опт)'!$B$6="без НДС"),1.2,"")))</f>
        <v>19846.8</v>
      </c>
    </row>
    <row r="86" spans="1:13">
      <c r="A86" s="351" t="s">
        <v>362</v>
      </c>
      <c r="B86" s="352" t="s">
        <v>363</v>
      </c>
      <c r="C86" s="352" t="s">
        <v>197</v>
      </c>
      <c r="D86" s="353">
        <v>61430</v>
      </c>
      <c r="E86" s="494">
        <v>0.67500000000000004</v>
      </c>
      <c r="F86" s="494">
        <v>0.625</v>
      </c>
      <c r="G86" s="494">
        <v>0.5</v>
      </c>
      <c r="H86" s="494">
        <v>0.45</v>
      </c>
      <c r="I86" s="350">
        <v>0.04</v>
      </c>
      <c r="J86" s="354">
        <v>51257</v>
      </c>
      <c r="K86" s="495">
        <v>0.25600000000000001</v>
      </c>
      <c r="L86" s="354">
        <f t="shared" si="1"/>
        <v>38135.207999999999</v>
      </c>
      <c r="M86" s="354">
        <f>$D86*(1-IF(AND('Категория(опт)'!$B$1="A+ (Категория 1)"),E86,IF(AND('Категория(опт)'!$B$1="A (Категория 2)"),F86,IF(AND('Категория(опт)'!$B$1="B (Категория А+)"),G86,IF(AND('Категория(опт)'!$B$1="C (Категория В)"),H86,"")))))*(1-$I86)*(1-'Категория(опт)'!$B$3)/(IF(AND('Категория(опт)'!$B$6="с НДС"),1,IF(AND('Категория(опт)'!$B$6="без НДС"),1.2,"")))</f>
        <v>22114.799999999999</v>
      </c>
    </row>
    <row r="87" spans="1:13">
      <c r="A87" s="351" t="s">
        <v>364</v>
      </c>
      <c r="B87" s="352" t="s">
        <v>365</v>
      </c>
      <c r="C87" s="352" t="s">
        <v>197</v>
      </c>
      <c r="D87" s="353">
        <v>67696</v>
      </c>
      <c r="E87" s="494">
        <v>0.67500000000000004</v>
      </c>
      <c r="F87" s="494">
        <v>0.625</v>
      </c>
      <c r="G87" s="494">
        <v>0.5</v>
      </c>
      <c r="H87" s="494">
        <v>0.45</v>
      </c>
      <c r="I87" s="350">
        <v>0.04</v>
      </c>
      <c r="J87" s="354">
        <v>56493</v>
      </c>
      <c r="K87" s="495">
        <v>0.25600000000000001</v>
      </c>
      <c r="L87" s="354">
        <f t="shared" si="1"/>
        <v>42030.792000000001</v>
      </c>
      <c r="M87" s="354">
        <f>$D87*(1-IF(AND('Категория(опт)'!$B$1="A+ (Категория 1)"),E87,IF(AND('Категория(опт)'!$B$1="A (Категория 2)"),F87,IF(AND('Категория(опт)'!$B$1="B (Категория А+)"),G87,IF(AND('Категория(опт)'!$B$1="C (Категория В)"),H87,"")))))*(1-$I87)*(1-'Категория(опт)'!$B$3)/(IF(AND('Категория(опт)'!$B$6="с НДС"),1,IF(AND('Категория(опт)'!$B$6="без НДС"),1.2,"")))</f>
        <v>24370.559999999998</v>
      </c>
    </row>
    <row r="88" spans="1:13">
      <c r="A88" s="351" t="s">
        <v>366</v>
      </c>
      <c r="B88" s="352" t="s">
        <v>367</v>
      </c>
      <c r="C88" s="352" t="s">
        <v>197</v>
      </c>
      <c r="D88" s="353">
        <v>48451</v>
      </c>
      <c r="E88" s="494">
        <v>0.68799999999999994</v>
      </c>
      <c r="F88" s="494">
        <v>0.64</v>
      </c>
      <c r="G88" s="494">
        <v>0.52</v>
      </c>
      <c r="H88" s="494">
        <v>0.47</v>
      </c>
      <c r="I88" s="350">
        <v>0.22</v>
      </c>
      <c r="J88" s="354">
        <v>46528</v>
      </c>
      <c r="K88" s="495">
        <v>0.60299999999999998</v>
      </c>
      <c r="L88" s="354">
        <f t="shared" si="1"/>
        <v>18471.616000000002</v>
      </c>
      <c r="M88" s="354">
        <f>$D88*(1-IF(AND('Категория(опт)'!$B$1="A+ (Категория 1)"),E88,IF(AND('Категория(опт)'!$B$1="A (Категория 2)"),F88,IF(AND('Категория(опт)'!$B$1="B (Категория А+)"),G88,IF(AND('Категория(опт)'!$B$1="C (Категория В)"),H88,"")))))*(1-$I88)*(1-'Категория(опт)'!$B$3)/(IF(AND('Категория(опт)'!$B$6="с НДС"),1,IF(AND('Категория(опт)'!$B$6="без НДС"),1.2,"")))</f>
        <v>13605.040800000001</v>
      </c>
    </row>
    <row r="89" spans="1:13">
      <c r="A89" s="351" t="s">
        <v>368</v>
      </c>
      <c r="B89" s="352" t="s">
        <v>369</v>
      </c>
      <c r="C89" s="352" t="s">
        <v>197</v>
      </c>
      <c r="D89" s="353">
        <v>52770</v>
      </c>
      <c r="E89" s="494">
        <v>0.68799999999999994</v>
      </c>
      <c r="F89" s="494">
        <v>0.64</v>
      </c>
      <c r="G89" s="494">
        <v>0.52</v>
      </c>
      <c r="H89" s="494">
        <v>0.47</v>
      </c>
      <c r="I89" s="350">
        <v>0.22</v>
      </c>
      <c r="J89" s="354">
        <v>50672</v>
      </c>
      <c r="K89" s="495">
        <v>0.60299999999999998</v>
      </c>
      <c r="L89" s="354">
        <f t="shared" si="1"/>
        <v>20116.784</v>
      </c>
      <c r="M89" s="354">
        <f>$D89*(1-IF(AND('Категория(опт)'!$B$1="A+ (Категория 1)"),E89,IF(AND('Категория(опт)'!$B$1="A (Категория 2)"),F89,IF(AND('Категория(опт)'!$B$1="B (Категория А+)"),G89,IF(AND('Категория(опт)'!$B$1="C (Категория В)"),H89,"")))))*(1-$I89)*(1-'Категория(опт)'!$B$3)/(IF(AND('Категория(опт)'!$B$6="с НДС"),1,IF(AND('Категория(опт)'!$B$6="без НДС"),1.2,"")))</f>
        <v>14817.816000000001</v>
      </c>
    </row>
    <row r="90" spans="1:13">
      <c r="A90" s="351" t="s">
        <v>370</v>
      </c>
      <c r="B90" s="352" t="s">
        <v>371</v>
      </c>
      <c r="C90" s="352" t="s">
        <v>197</v>
      </c>
      <c r="D90" s="353">
        <v>66219</v>
      </c>
      <c r="E90" s="494">
        <v>0.68799999999999994</v>
      </c>
      <c r="F90" s="494">
        <v>0.64</v>
      </c>
      <c r="G90" s="494">
        <v>0.52</v>
      </c>
      <c r="H90" s="494">
        <v>0.47</v>
      </c>
      <c r="I90" s="350">
        <v>0.22</v>
      </c>
      <c r="J90" s="354">
        <v>63589</v>
      </c>
      <c r="K90" s="495">
        <v>0.60299999999999998</v>
      </c>
      <c r="L90" s="354">
        <f t="shared" si="1"/>
        <v>25244.833000000002</v>
      </c>
      <c r="M90" s="354">
        <f>$D90*(1-IF(AND('Категория(опт)'!$B$1="A+ (Категория 1)"),E90,IF(AND('Категория(опт)'!$B$1="A (Категория 2)"),F90,IF(AND('Категория(опт)'!$B$1="B (Категория А+)"),G90,IF(AND('Категория(опт)'!$B$1="C (Категория В)"),H90,"")))))*(1-$I90)*(1-'Категория(опт)'!$B$3)/(IF(AND('Категория(опт)'!$B$6="с НДС"),1,IF(AND('Категория(опт)'!$B$6="без НДС"),1.2,"")))</f>
        <v>18594.2952</v>
      </c>
    </row>
    <row r="91" spans="1:13">
      <c r="A91" s="351" t="s">
        <v>372</v>
      </c>
      <c r="B91" s="352" t="s">
        <v>373</v>
      </c>
      <c r="C91" s="352" t="s">
        <v>197</v>
      </c>
      <c r="D91" s="353">
        <v>73561</v>
      </c>
      <c r="E91" s="494">
        <v>0.68799999999999994</v>
      </c>
      <c r="F91" s="494">
        <v>0.64</v>
      </c>
      <c r="G91" s="494">
        <v>0.52</v>
      </c>
      <c r="H91" s="494">
        <v>0.47</v>
      </c>
      <c r="I91" s="350">
        <v>0.22</v>
      </c>
      <c r="J91" s="354">
        <v>70625</v>
      </c>
      <c r="K91" s="495">
        <v>0.60299999999999998</v>
      </c>
      <c r="L91" s="354">
        <f t="shared" si="1"/>
        <v>28038.125</v>
      </c>
      <c r="M91" s="354">
        <f>$D91*(1-IF(AND('Категория(опт)'!$B$1="A+ (Категория 1)"),E91,IF(AND('Категория(опт)'!$B$1="A (Категория 2)"),F91,IF(AND('Категория(опт)'!$B$1="B (Категория А+)"),G91,IF(AND('Категория(опт)'!$B$1="C (Категория В)"),H91,"")))))*(1-$I91)*(1-'Категория(опт)'!$B$3)/(IF(AND('Категория(опт)'!$B$6="с НДС"),1,IF(AND('Категория(опт)'!$B$6="без НДС"),1.2,"")))</f>
        <v>20655.928800000002</v>
      </c>
    </row>
    <row r="92" spans="1:13">
      <c r="A92" s="351" t="s">
        <v>374</v>
      </c>
      <c r="B92" s="352" t="s">
        <v>375</v>
      </c>
      <c r="C92" s="352" t="s">
        <v>197</v>
      </c>
      <c r="D92" s="353">
        <v>82222</v>
      </c>
      <c r="E92" s="494">
        <v>0.68799999999999994</v>
      </c>
      <c r="F92" s="494">
        <v>0.64</v>
      </c>
      <c r="G92" s="494">
        <v>0.52</v>
      </c>
      <c r="H92" s="494">
        <v>0.47</v>
      </c>
      <c r="I92" s="350">
        <v>0.22</v>
      </c>
      <c r="J92" s="354">
        <v>78933</v>
      </c>
      <c r="K92" s="495">
        <v>0.60299999999999998</v>
      </c>
      <c r="L92" s="354">
        <f t="shared" si="1"/>
        <v>31336.401000000002</v>
      </c>
      <c r="M92" s="354">
        <f>$D92*(1-IF(AND('Категория(опт)'!$B$1="A+ (Категория 1)"),E92,IF(AND('Категория(опт)'!$B$1="A (Категория 2)"),F92,IF(AND('Категория(опт)'!$B$1="B (Категория А+)"),G92,IF(AND('Категория(опт)'!$B$1="C (Категория В)"),H92,"")))))*(1-$I92)*(1-'Категория(опт)'!$B$3)/(IF(AND('Категория(опт)'!$B$6="с НДС"),1,IF(AND('Категория(опт)'!$B$6="без НДС"),1.2,"")))</f>
        <v>23087.937600000001</v>
      </c>
    </row>
    <row r="93" spans="1:13">
      <c r="A93" s="351" t="s">
        <v>376</v>
      </c>
      <c r="B93" s="352" t="s">
        <v>377</v>
      </c>
      <c r="C93" s="352" t="s">
        <v>197</v>
      </c>
      <c r="D93" s="353">
        <v>90035</v>
      </c>
      <c r="E93" s="494">
        <v>0.68799999999999994</v>
      </c>
      <c r="F93" s="494">
        <v>0.64</v>
      </c>
      <c r="G93" s="494">
        <v>0.52</v>
      </c>
      <c r="H93" s="494">
        <v>0.47</v>
      </c>
      <c r="I93" s="350">
        <v>0.22</v>
      </c>
      <c r="J93" s="354">
        <v>86449</v>
      </c>
      <c r="K93" s="495">
        <v>0.60299999999999998</v>
      </c>
      <c r="L93" s="354">
        <f t="shared" si="1"/>
        <v>34320.253000000004</v>
      </c>
      <c r="M93" s="354">
        <f>$D93*(1-IF(AND('Категория(опт)'!$B$1="A+ (Категория 1)"),E93,IF(AND('Категория(опт)'!$B$1="A (Категория 2)"),F93,IF(AND('Категория(опт)'!$B$1="B (Категория А+)"),G93,IF(AND('Категория(опт)'!$B$1="C (Категория В)"),H93,"")))))*(1-$I93)*(1-'Категория(опт)'!$B$3)/(IF(AND('Категория(опт)'!$B$6="с НДС"),1,IF(AND('Категория(опт)'!$B$6="без НДС"),1.2,"")))</f>
        <v>25281.828000000001</v>
      </c>
    </row>
    <row r="94" spans="1:13">
      <c r="A94" s="351" t="s">
        <v>378</v>
      </c>
      <c r="B94" s="352" t="s">
        <v>379</v>
      </c>
      <c r="C94" s="352" t="s">
        <v>197</v>
      </c>
      <c r="D94" s="353">
        <v>98633</v>
      </c>
      <c r="E94" s="494">
        <v>0.68799999999999994</v>
      </c>
      <c r="F94" s="494">
        <v>0.64</v>
      </c>
      <c r="G94" s="494">
        <v>0.52</v>
      </c>
      <c r="H94" s="494">
        <v>0.47</v>
      </c>
      <c r="I94" s="350">
        <v>0.22</v>
      </c>
      <c r="J94" s="354">
        <v>94690</v>
      </c>
      <c r="K94" s="495">
        <v>0.60299999999999998</v>
      </c>
      <c r="L94" s="354">
        <f t="shared" si="1"/>
        <v>37591.93</v>
      </c>
      <c r="M94" s="354">
        <f>$D94*(1-IF(AND('Категория(опт)'!$B$1="A+ (Категория 1)"),E94,IF(AND('Категория(опт)'!$B$1="A (Категория 2)"),F94,IF(AND('Категория(опт)'!$B$1="B (Категория А+)"),G94,IF(AND('Категория(опт)'!$B$1="C (Категория В)"),H94,"")))))*(1-$I94)*(1-'Категория(опт)'!$B$3)/(IF(AND('Категория(опт)'!$B$6="с НДС"),1,IF(AND('Категория(опт)'!$B$6="без НДС"),1.2,"")))</f>
        <v>27696.146399999998</v>
      </c>
    </row>
    <row r="95" spans="1:13">
      <c r="A95" s="351" t="s">
        <v>380</v>
      </c>
      <c r="B95" s="352" t="s">
        <v>381</v>
      </c>
      <c r="C95" s="352" t="s">
        <v>197</v>
      </c>
      <c r="D95" s="353">
        <v>48903</v>
      </c>
      <c r="E95" s="494">
        <v>0.68799999999999994</v>
      </c>
      <c r="F95" s="494">
        <v>0.64</v>
      </c>
      <c r="G95" s="494">
        <v>0.52</v>
      </c>
      <c r="H95" s="494">
        <v>0.47</v>
      </c>
      <c r="I95" s="350">
        <v>0.28999999999999998</v>
      </c>
      <c r="J95" s="354">
        <v>46133</v>
      </c>
      <c r="K95" s="495">
        <v>0.57299999999999995</v>
      </c>
      <c r="L95" s="354">
        <f t="shared" si="1"/>
        <v>19698.791000000001</v>
      </c>
      <c r="M95" s="354">
        <f>$D95*(1-IF(AND('Категория(опт)'!$B$1="A+ (Категория 1)"),E95,IF(AND('Категория(опт)'!$B$1="A (Категория 2)"),F95,IF(AND('Категория(опт)'!$B$1="B (Категория А+)"),G95,IF(AND('Категория(опт)'!$B$1="C (Категория В)"),H95,"")))))*(1-$I95)*(1-'Категория(опт)'!$B$3)/(IF(AND('Категория(опт)'!$B$6="с НДС"),1,IF(AND('Категория(опт)'!$B$6="без НДС"),1.2,"")))</f>
        <v>12499.606799999998</v>
      </c>
    </row>
    <row r="96" spans="1:13">
      <c r="A96" s="351" t="s">
        <v>382</v>
      </c>
      <c r="B96" s="352" t="s">
        <v>383</v>
      </c>
      <c r="C96" s="352" t="s">
        <v>197</v>
      </c>
      <c r="D96" s="353">
        <v>53345</v>
      </c>
      <c r="E96" s="494">
        <v>0.68799999999999994</v>
      </c>
      <c r="F96" s="494">
        <v>0.64</v>
      </c>
      <c r="G96" s="494">
        <v>0.52</v>
      </c>
      <c r="H96" s="494">
        <v>0.47</v>
      </c>
      <c r="I96" s="350">
        <v>0.28999999999999998</v>
      </c>
      <c r="J96" s="354">
        <v>50324</v>
      </c>
      <c r="K96" s="495">
        <v>0.57299999999999995</v>
      </c>
      <c r="L96" s="354">
        <f t="shared" si="1"/>
        <v>21488.348000000002</v>
      </c>
      <c r="M96" s="354">
        <f>$D96*(1-IF(AND('Категория(опт)'!$B$1="A+ (Категория 1)"),E96,IF(AND('Категория(опт)'!$B$1="A (Категория 2)"),F96,IF(AND('Категория(опт)'!$B$1="B (Категория А+)"),G96,IF(AND('Категория(опт)'!$B$1="C (Категория В)"),H96,"")))))*(1-$I96)*(1-'Категория(опт)'!$B$3)/(IF(AND('Категория(опт)'!$B$6="с НДС"),1,IF(AND('Категория(опт)'!$B$6="без НДС"),1.2,"")))</f>
        <v>13634.982</v>
      </c>
    </row>
    <row r="97" spans="1:13">
      <c r="A97" s="351" t="s">
        <v>384</v>
      </c>
      <c r="B97" s="352" t="s">
        <v>385</v>
      </c>
      <c r="C97" s="352" t="s">
        <v>197</v>
      </c>
      <c r="D97" s="353">
        <v>68144</v>
      </c>
      <c r="E97" s="494">
        <v>0.68799999999999994</v>
      </c>
      <c r="F97" s="494">
        <v>0.64</v>
      </c>
      <c r="G97" s="494">
        <v>0.52</v>
      </c>
      <c r="H97" s="494">
        <v>0.47</v>
      </c>
      <c r="I97" s="350">
        <v>0.28999999999999998</v>
      </c>
      <c r="J97" s="354">
        <v>64285</v>
      </c>
      <c r="K97" s="495">
        <v>0.57299999999999995</v>
      </c>
      <c r="L97" s="354">
        <f t="shared" si="1"/>
        <v>27449.695000000003</v>
      </c>
      <c r="M97" s="354">
        <f>$D97*(1-IF(AND('Категория(опт)'!$B$1="A+ (Категория 1)"),E97,IF(AND('Категория(опт)'!$B$1="A (Категория 2)"),F97,IF(AND('Категория(опт)'!$B$1="B (Категория А+)"),G97,IF(AND('Категория(опт)'!$B$1="C (Категория В)"),H97,"")))))*(1-$I97)*(1-'Категория(опт)'!$B$3)/(IF(AND('Категория(опт)'!$B$6="с НДС"),1,IF(AND('Категория(опт)'!$B$6="без НДС"),1.2,"")))</f>
        <v>17417.606400000001</v>
      </c>
    </row>
    <row r="98" spans="1:13">
      <c r="A98" s="351" t="s">
        <v>386</v>
      </c>
      <c r="B98" s="352" t="s">
        <v>387</v>
      </c>
      <c r="C98" s="352" t="s">
        <v>197</v>
      </c>
      <c r="D98" s="353">
        <v>76236</v>
      </c>
      <c r="E98" s="494">
        <v>0.68799999999999994</v>
      </c>
      <c r="F98" s="494">
        <v>0.64</v>
      </c>
      <c r="G98" s="494">
        <v>0.52</v>
      </c>
      <c r="H98" s="494">
        <v>0.47</v>
      </c>
      <c r="I98" s="350">
        <v>0.28999999999999998</v>
      </c>
      <c r="J98" s="354">
        <v>71919</v>
      </c>
      <c r="K98" s="495">
        <v>0.57299999999999995</v>
      </c>
      <c r="L98" s="354">
        <f t="shared" si="1"/>
        <v>30709.413000000004</v>
      </c>
      <c r="M98" s="354">
        <f>$D98*(1-IF(AND('Категория(опт)'!$B$1="A+ (Категория 1)"),E98,IF(AND('Категория(опт)'!$B$1="A (Категория 2)"),F98,IF(AND('Категория(опт)'!$B$1="B (Категория А+)"),G98,IF(AND('Категория(опт)'!$B$1="C (Категория В)"),H98,"")))))*(1-$I98)*(1-'Категория(опт)'!$B$3)/(IF(AND('Категория(опт)'!$B$6="с НДС"),1,IF(AND('Категория(опт)'!$B$6="без НДС"),1.2,"")))</f>
        <v>19485.921599999998</v>
      </c>
    </row>
    <row r="99" spans="1:13">
      <c r="A99" s="351" t="s">
        <v>388</v>
      </c>
      <c r="B99" s="352" t="s">
        <v>389</v>
      </c>
      <c r="C99" s="352" t="s">
        <v>197</v>
      </c>
      <c r="D99" s="353">
        <v>85888</v>
      </c>
      <c r="E99" s="494">
        <v>0.68799999999999994</v>
      </c>
      <c r="F99" s="494">
        <v>0.64</v>
      </c>
      <c r="G99" s="494">
        <v>0.52</v>
      </c>
      <c r="H99" s="494">
        <v>0.47</v>
      </c>
      <c r="I99" s="350">
        <v>0.28999999999999998</v>
      </c>
      <c r="J99" s="354">
        <v>81014</v>
      </c>
      <c r="K99" s="495">
        <v>0.57299999999999995</v>
      </c>
      <c r="L99" s="354">
        <f t="shared" si="1"/>
        <v>34592.978000000003</v>
      </c>
      <c r="M99" s="354">
        <f>$D99*(1-IF(AND('Категория(опт)'!$B$1="A+ (Категория 1)"),E99,IF(AND('Категория(опт)'!$B$1="A (Категория 2)"),F99,IF(AND('Категория(опт)'!$B$1="B (Категория А+)"),G99,IF(AND('Категория(опт)'!$B$1="C (Категория В)"),H99,"")))))*(1-$I99)*(1-'Категория(опт)'!$B$3)/(IF(AND('Категория(опт)'!$B$6="с НДС"),1,IF(AND('Категория(опт)'!$B$6="без НДС"),1.2,"")))</f>
        <v>21952.9728</v>
      </c>
    </row>
    <row r="100" spans="1:13">
      <c r="A100" s="351" t="s">
        <v>390</v>
      </c>
      <c r="B100" s="352" t="s">
        <v>391</v>
      </c>
      <c r="C100" s="352" t="s">
        <v>197</v>
      </c>
      <c r="D100" s="353">
        <v>95519</v>
      </c>
      <c r="E100" s="494">
        <v>0.68799999999999994</v>
      </c>
      <c r="F100" s="494">
        <v>0.64</v>
      </c>
      <c r="G100" s="494">
        <v>0.52</v>
      </c>
      <c r="H100" s="494">
        <v>0.47</v>
      </c>
      <c r="I100" s="350">
        <v>0.28999999999999998</v>
      </c>
      <c r="J100" s="354">
        <v>90109</v>
      </c>
      <c r="K100" s="495">
        <v>0.57299999999999995</v>
      </c>
      <c r="L100" s="354">
        <f t="shared" si="1"/>
        <v>38476.543000000005</v>
      </c>
      <c r="M100" s="354">
        <f>$D100*(1-IF(AND('Категория(опт)'!$B$1="A+ (Категория 1)"),E100,IF(AND('Категория(опт)'!$B$1="A (Категория 2)"),F100,IF(AND('Категория(опт)'!$B$1="B (Категория А+)"),G100,IF(AND('Категория(опт)'!$B$1="C (Категория В)"),H100,"")))))*(1-$I100)*(1-'Категория(опт)'!$B$3)/(IF(AND('Категория(опт)'!$B$6="с НДС"),1,IF(AND('Категория(опт)'!$B$6="без НДС"),1.2,"")))</f>
        <v>24414.656399999996</v>
      </c>
    </row>
    <row r="101" spans="1:13">
      <c r="A101" s="351" t="s">
        <v>392</v>
      </c>
      <c r="B101" s="352" t="s">
        <v>393</v>
      </c>
      <c r="C101" s="352" t="s">
        <v>197</v>
      </c>
      <c r="D101" s="353">
        <v>104324</v>
      </c>
      <c r="E101" s="494">
        <v>0.68799999999999994</v>
      </c>
      <c r="F101" s="494">
        <v>0.64</v>
      </c>
      <c r="G101" s="494">
        <v>0.52</v>
      </c>
      <c r="H101" s="494">
        <v>0.47</v>
      </c>
      <c r="I101" s="350">
        <v>0.28999999999999998</v>
      </c>
      <c r="J101" s="354">
        <v>98415</v>
      </c>
      <c r="K101" s="495">
        <v>0.57299999999999995</v>
      </c>
      <c r="L101" s="354">
        <f t="shared" si="1"/>
        <v>42023.205000000002</v>
      </c>
      <c r="M101" s="354">
        <f>$D101*(1-IF(AND('Категория(опт)'!$B$1="A+ (Категория 1)"),E101,IF(AND('Категория(опт)'!$B$1="A (Категория 2)"),F101,IF(AND('Категория(опт)'!$B$1="B (Категория А+)"),G101,IF(AND('Категория(опт)'!$B$1="C (Категория В)"),H101,"")))))*(1-$I101)*(1-'Категория(опт)'!$B$3)/(IF(AND('Категория(опт)'!$B$6="с НДС"),1,IF(AND('Категория(опт)'!$B$6="без НДС"),1.2,"")))</f>
        <v>26665.214399999997</v>
      </c>
    </row>
    <row r="102" spans="1:13">
      <c r="A102" s="351" t="s">
        <v>394</v>
      </c>
      <c r="B102" s="352" t="s">
        <v>395</v>
      </c>
      <c r="C102" s="352" t="s">
        <v>197</v>
      </c>
      <c r="D102" s="353">
        <v>63044</v>
      </c>
      <c r="E102" s="494">
        <v>0.68799999999999994</v>
      </c>
      <c r="F102" s="494">
        <v>0.64</v>
      </c>
      <c r="G102" s="494">
        <v>0.52</v>
      </c>
      <c r="H102" s="494">
        <v>0.47</v>
      </c>
      <c r="I102" s="350">
        <v>0.33</v>
      </c>
      <c r="J102" s="354">
        <v>60535</v>
      </c>
      <c r="K102" s="495">
        <v>0.63600000000000001</v>
      </c>
      <c r="L102" s="354">
        <f t="shared" si="1"/>
        <v>22034.739999999998</v>
      </c>
      <c r="M102" s="354">
        <f>$D102*(1-IF(AND('Категория(опт)'!$B$1="A+ (Категория 1)"),E102,IF(AND('Категория(опт)'!$B$1="A (Категория 2)"),F102,IF(AND('Категория(опт)'!$B$1="B (Категория А+)"),G102,IF(AND('Категория(опт)'!$B$1="C (Категория В)"),H102,"")))))*(1-$I102)*(1-'Категория(опт)'!$B$3)/(IF(AND('Категория(опт)'!$B$6="с НДС"),1,IF(AND('Категория(опт)'!$B$6="без НДС"),1.2,"")))</f>
        <v>15206.212799999999</v>
      </c>
    </row>
    <row r="103" spans="1:13">
      <c r="A103" s="351" t="s">
        <v>396</v>
      </c>
      <c r="B103" s="352" t="s">
        <v>397</v>
      </c>
      <c r="C103" s="352" t="s">
        <v>197</v>
      </c>
      <c r="D103" s="353">
        <v>68864</v>
      </c>
      <c r="E103" s="494">
        <v>0.68799999999999994</v>
      </c>
      <c r="F103" s="494">
        <v>0.64</v>
      </c>
      <c r="G103" s="494">
        <v>0.52</v>
      </c>
      <c r="H103" s="494">
        <v>0.47</v>
      </c>
      <c r="I103" s="350">
        <v>0.33</v>
      </c>
      <c r="J103" s="354">
        <v>66150</v>
      </c>
      <c r="K103" s="495">
        <v>0.63600000000000001</v>
      </c>
      <c r="L103" s="354">
        <f t="shared" si="1"/>
        <v>24078.6</v>
      </c>
      <c r="M103" s="354">
        <f>$D103*(1-IF(AND('Категория(опт)'!$B$1="A+ (Категория 1)"),E103,IF(AND('Категория(опт)'!$B$1="A (Категория 2)"),F103,IF(AND('Категория(опт)'!$B$1="B (Категория А+)"),G103,IF(AND('Категория(опт)'!$B$1="C (Категория В)"),H103,"")))))*(1-$I103)*(1-'Категория(опт)'!$B$3)/(IF(AND('Категория(опт)'!$B$6="с НДС"),1,IF(AND('Категория(опт)'!$B$6="без НДС"),1.2,"")))</f>
        <v>16609.996799999997</v>
      </c>
    </row>
    <row r="104" spans="1:13">
      <c r="A104" s="351" t="s">
        <v>398</v>
      </c>
      <c r="B104" s="352" t="s">
        <v>399</v>
      </c>
      <c r="C104" s="352" t="s">
        <v>197</v>
      </c>
      <c r="D104" s="353">
        <v>88334</v>
      </c>
      <c r="E104" s="494">
        <v>0.68799999999999994</v>
      </c>
      <c r="F104" s="494">
        <v>0.64</v>
      </c>
      <c r="G104" s="494">
        <v>0.52</v>
      </c>
      <c r="H104" s="494">
        <v>0.47</v>
      </c>
      <c r="I104" s="350">
        <v>0.33</v>
      </c>
      <c r="J104" s="354">
        <v>84828</v>
      </c>
      <c r="K104" s="495">
        <v>0.63600000000000001</v>
      </c>
      <c r="L104" s="354">
        <f t="shared" si="1"/>
        <v>30877.392</v>
      </c>
      <c r="M104" s="354">
        <f>$D104*(1-IF(AND('Категория(опт)'!$B$1="A+ (Категория 1)"),E104,IF(AND('Категория(опт)'!$B$1="A (Категория 2)"),F104,IF(AND('Категория(опт)'!$B$1="B (Категория А+)"),G104,IF(AND('Категория(опт)'!$B$1="C (Категория В)"),H104,"")))))*(1-$I104)*(1-'Категория(опт)'!$B$3)/(IF(AND('Категория(опт)'!$B$6="с НДС"),1,IF(AND('Категория(опт)'!$B$6="без НДС"),1.2,"")))</f>
        <v>21306.160799999998</v>
      </c>
    </row>
    <row r="105" spans="1:13">
      <c r="A105" s="351" t="s">
        <v>400</v>
      </c>
      <c r="B105" s="352" t="s">
        <v>401</v>
      </c>
      <c r="C105" s="352" t="s">
        <v>197</v>
      </c>
      <c r="D105" s="353">
        <v>96787</v>
      </c>
      <c r="E105" s="494">
        <v>0.68799999999999994</v>
      </c>
      <c r="F105" s="494">
        <v>0.64</v>
      </c>
      <c r="G105" s="494">
        <v>0.52</v>
      </c>
      <c r="H105" s="494">
        <v>0.47</v>
      </c>
      <c r="I105" s="350">
        <v>0.33</v>
      </c>
      <c r="J105" s="354">
        <v>92921</v>
      </c>
      <c r="K105" s="495">
        <v>0.63600000000000001</v>
      </c>
      <c r="L105" s="354">
        <f t="shared" si="1"/>
        <v>33823.243999999999</v>
      </c>
      <c r="M105" s="354">
        <f>$D105*(1-IF(AND('Категория(опт)'!$B$1="A+ (Категория 1)"),E105,IF(AND('Категория(опт)'!$B$1="A (Категория 2)"),F105,IF(AND('Категория(опт)'!$B$1="B (Категория А+)"),G105,IF(AND('Категория(опт)'!$B$1="C (Категория В)"),H105,"")))))*(1-$I105)*(1-'Категория(опт)'!$B$3)/(IF(AND('Категория(опт)'!$B$6="с НДС"),1,IF(AND('Категория(опт)'!$B$6="без НДС"),1.2,"")))</f>
        <v>23345.024399999998</v>
      </c>
    </row>
    <row r="106" spans="1:13">
      <c r="A106" s="351" t="s">
        <v>402</v>
      </c>
      <c r="B106" s="352" t="s">
        <v>403</v>
      </c>
      <c r="C106" s="352" t="s">
        <v>197</v>
      </c>
      <c r="D106" s="353">
        <v>108741</v>
      </c>
      <c r="E106" s="494">
        <v>0.68799999999999994</v>
      </c>
      <c r="F106" s="494">
        <v>0.64</v>
      </c>
      <c r="G106" s="494">
        <v>0.52</v>
      </c>
      <c r="H106" s="494">
        <v>0.47</v>
      </c>
      <c r="I106" s="350">
        <v>0.33</v>
      </c>
      <c r="J106" s="354">
        <v>104418</v>
      </c>
      <c r="K106" s="495">
        <v>0.63600000000000001</v>
      </c>
      <c r="L106" s="354">
        <f t="shared" si="1"/>
        <v>38008.152000000002</v>
      </c>
      <c r="M106" s="354">
        <f>$D106*(1-IF(AND('Категория(опт)'!$B$1="A+ (Категория 1)"),E106,IF(AND('Категория(опт)'!$B$1="A (Категория 2)"),F106,IF(AND('Категория(опт)'!$B$1="B (Категория А+)"),G106,IF(AND('Категория(опт)'!$B$1="C (Категория В)"),H106,"")))))*(1-$I106)*(1-'Категория(опт)'!$B$3)/(IF(AND('Категория(опт)'!$B$6="с НДС"),1,IF(AND('Категория(опт)'!$B$6="без НДС"),1.2,"")))</f>
        <v>26228.3292</v>
      </c>
    </row>
    <row r="107" spans="1:13">
      <c r="A107" s="351" t="s">
        <v>404</v>
      </c>
      <c r="B107" s="352" t="s">
        <v>405</v>
      </c>
      <c r="C107" s="352" t="s">
        <v>197</v>
      </c>
      <c r="D107" s="353">
        <v>119462</v>
      </c>
      <c r="E107" s="494">
        <v>0.68799999999999994</v>
      </c>
      <c r="F107" s="494">
        <v>0.64</v>
      </c>
      <c r="G107" s="494">
        <v>0.52</v>
      </c>
      <c r="H107" s="494">
        <v>0.47</v>
      </c>
      <c r="I107" s="350">
        <v>0.33</v>
      </c>
      <c r="J107" s="354">
        <v>114690</v>
      </c>
      <c r="K107" s="495">
        <v>0.63600000000000001</v>
      </c>
      <c r="L107" s="354">
        <f t="shared" si="1"/>
        <v>41747.159999999996</v>
      </c>
      <c r="M107" s="354">
        <f>$D107*(1-IF(AND('Категория(опт)'!$B$1="A+ (Категория 1)"),E107,IF(AND('Категория(опт)'!$B$1="A (Категория 2)"),F107,IF(AND('Категория(опт)'!$B$1="B (Категория А+)"),G107,IF(AND('Категория(опт)'!$B$1="C (Категория В)"),H107,"")))))*(1-$I107)*(1-'Категория(опт)'!$B$3)/(IF(AND('Категория(опт)'!$B$6="с НДС"),1,IF(AND('Категория(опт)'!$B$6="без НДС"),1.2,"")))</f>
        <v>28814.234399999998</v>
      </c>
    </row>
    <row r="108" spans="1:13">
      <c r="A108" s="351" t="s">
        <v>406</v>
      </c>
      <c r="B108" s="352" t="s">
        <v>407</v>
      </c>
      <c r="C108" s="352" t="s">
        <v>197</v>
      </c>
      <c r="D108" s="353">
        <v>131072</v>
      </c>
      <c r="E108" s="494">
        <v>0.68799999999999994</v>
      </c>
      <c r="F108" s="494">
        <v>0.64</v>
      </c>
      <c r="G108" s="494">
        <v>0.52</v>
      </c>
      <c r="H108" s="494">
        <v>0.47</v>
      </c>
      <c r="I108" s="350">
        <v>0.33</v>
      </c>
      <c r="J108" s="354">
        <v>125857</v>
      </c>
      <c r="K108" s="495">
        <v>0.63600000000000001</v>
      </c>
      <c r="L108" s="354">
        <f t="shared" si="1"/>
        <v>45811.947999999997</v>
      </c>
      <c r="M108" s="354">
        <f>$D108*(1-IF(AND('Категория(опт)'!$B$1="A+ (Категория 1)"),E108,IF(AND('Категория(опт)'!$B$1="A (Категория 2)"),F108,IF(AND('Категория(опт)'!$B$1="B (Категория А+)"),G108,IF(AND('Категория(опт)'!$B$1="C (Категория В)"),H108,"")))))*(1-$I108)*(1-'Категория(опт)'!$B$3)/(IF(AND('Категория(опт)'!$B$6="с НДС"),1,IF(AND('Категория(опт)'!$B$6="без НДС"),1.2,"")))</f>
        <v>31614.566399999996</v>
      </c>
    </row>
    <row r="109" spans="1:13">
      <c r="A109" s="351" t="s">
        <v>408</v>
      </c>
      <c r="B109" s="352" t="s">
        <v>409</v>
      </c>
      <c r="C109" s="352" t="s">
        <v>197</v>
      </c>
      <c r="D109" s="353">
        <v>66919</v>
      </c>
      <c r="E109" s="494">
        <v>0.68799999999999994</v>
      </c>
      <c r="F109" s="494">
        <v>0.64</v>
      </c>
      <c r="G109" s="494">
        <v>0.52</v>
      </c>
      <c r="H109" s="494">
        <v>0.47</v>
      </c>
      <c r="I109" s="350">
        <v>0.4</v>
      </c>
      <c r="J109" s="354">
        <v>64251</v>
      </c>
      <c r="K109" s="495">
        <v>0.63500000000000001</v>
      </c>
      <c r="L109" s="354">
        <f t="shared" si="1"/>
        <v>23451.614999999998</v>
      </c>
      <c r="M109" s="354">
        <f>$D109*(1-IF(AND('Категория(опт)'!$B$1="A+ (Категория 1)"),E109,IF(AND('Категория(опт)'!$B$1="A (Категория 2)"),F109,IF(AND('Категория(опт)'!$B$1="B (Категория А+)"),G109,IF(AND('Категория(опт)'!$B$1="C (Категория В)"),H109,"")))))*(1-$I109)*(1-'Категория(опт)'!$B$3)/(IF(AND('Категория(опт)'!$B$6="с НДС"),1,IF(AND('Категория(опт)'!$B$6="без НДС"),1.2,"")))</f>
        <v>14454.503999999999</v>
      </c>
    </row>
    <row r="110" spans="1:13">
      <c r="A110" s="351" t="s">
        <v>410</v>
      </c>
      <c r="B110" s="352" t="s">
        <v>411</v>
      </c>
      <c r="C110" s="352" t="s">
        <v>197</v>
      </c>
      <c r="D110" s="353">
        <v>73570</v>
      </c>
      <c r="E110" s="494">
        <v>0.68799999999999994</v>
      </c>
      <c r="F110" s="494">
        <v>0.64</v>
      </c>
      <c r="G110" s="494">
        <v>0.52</v>
      </c>
      <c r="H110" s="494">
        <v>0.47</v>
      </c>
      <c r="I110" s="350">
        <v>0.4</v>
      </c>
      <c r="J110" s="354">
        <v>70643</v>
      </c>
      <c r="K110" s="495">
        <v>0.63500000000000001</v>
      </c>
      <c r="L110" s="354">
        <f t="shared" si="1"/>
        <v>25784.695</v>
      </c>
      <c r="M110" s="354">
        <f>$D110*(1-IF(AND('Категория(опт)'!$B$1="A+ (Категория 1)"),E110,IF(AND('Категория(опт)'!$B$1="A (Категория 2)"),F110,IF(AND('Категория(опт)'!$B$1="B (Категория А+)"),G110,IF(AND('Категория(опт)'!$B$1="C (Категория В)"),H110,"")))))*(1-$I110)*(1-'Категория(опт)'!$B$3)/(IF(AND('Категория(опт)'!$B$6="с НДС"),1,IF(AND('Категория(опт)'!$B$6="без НДС"),1.2,"")))</f>
        <v>15891.119999999999</v>
      </c>
    </row>
    <row r="111" spans="1:13">
      <c r="A111" s="351" t="s">
        <v>412</v>
      </c>
      <c r="B111" s="352" t="s">
        <v>413</v>
      </c>
      <c r="C111" s="352" t="s">
        <v>197</v>
      </c>
      <c r="D111" s="353">
        <v>94540</v>
      </c>
      <c r="E111" s="494">
        <v>0.68799999999999994</v>
      </c>
      <c r="F111" s="494">
        <v>0.64</v>
      </c>
      <c r="G111" s="494">
        <v>0.52</v>
      </c>
      <c r="H111" s="494">
        <v>0.47</v>
      </c>
      <c r="I111" s="350">
        <v>0.4</v>
      </c>
      <c r="J111" s="354">
        <v>90776</v>
      </c>
      <c r="K111" s="495">
        <v>0.63500000000000001</v>
      </c>
      <c r="L111" s="354">
        <f t="shared" si="1"/>
        <v>33133.24</v>
      </c>
      <c r="M111" s="354">
        <f>$D111*(1-IF(AND('Категория(опт)'!$B$1="A+ (Категория 1)"),E111,IF(AND('Категория(опт)'!$B$1="A (Категория 2)"),F111,IF(AND('Категория(опт)'!$B$1="B (Категория А+)"),G111,IF(AND('Категория(опт)'!$B$1="C (Категория В)"),H111,"")))))*(1-$I111)*(1-'Категория(опт)'!$B$3)/(IF(AND('Категория(опт)'!$B$6="с НДС"),1,IF(AND('Категория(опт)'!$B$6="без НДС"),1.2,"")))</f>
        <v>20420.64</v>
      </c>
    </row>
    <row r="112" spans="1:13">
      <c r="A112" s="351" t="s">
        <v>414</v>
      </c>
      <c r="B112" s="352" t="s">
        <v>415</v>
      </c>
      <c r="C112" s="352" t="s">
        <v>197</v>
      </c>
      <c r="D112" s="353">
        <v>103497</v>
      </c>
      <c r="E112" s="494">
        <v>0.68799999999999994</v>
      </c>
      <c r="F112" s="494">
        <v>0.64</v>
      </c>
      <c r="G112" s="494">
        <v>0.52</v>
      </c>
      <c r="H112" s="494">
        <v>0.47</v>
      </c>
      <c r="I112" s="350">
        <v>0.4</v>
      </c>
      <c r="J112" s="354">
        <v>99379</v>
      </c>
      <c r="K112" s="495">
        <v>0.63500000000000001</v>
      </c>
      <c r="L112" s="354">
        <f t="shared" si="1"/>
        <v>36273.334999999999</v>
      </c>
      <c r="M112" s="354">
        <f>$D112*(1-IF(AND('Категория(опт)'!$B$1="A+ (Категория 1)"),E112,IF(AND('Категория(опт)'!$B$1="A (Категория 2)"),F112,IF(AND('Категория(опт)'!$B$1="B (Категория А+)"),G112,IF(AND('Категория(опт)'!$B$1="C (Категория В)"),H112,"")))))*(1-$I112)*(1-'Категория(опт)'!$B$3)/(IF(AND('Категория(опт)'!$B$6="с НДС"),1,IF(AND('Категория(опт)'!$B$6="без НДС"),1.2,"")))</f>
        <v>22355.351999999999</v>
      </c>
    </row>
    <row r="113" spans="1:13">
      <c r="A113" s="351" t="s">
        <v>416</v>
      </c>
      <c r="B113" s="352" t="s">
        <v>417</v>
      </c>
      <c r="C113" s="352" t="s">
        <v>197</v>
      </c>
      <c r="D113" s="353">
        <v>115455</v>
      </c>
      <c r="E113" s="494">
        <v>0.68799999999999994</v>
      </c>
      <c r="F113" s="494">
        <v>0.64</v>
      </c>
      <c r="G113" s="494">
        <v>0.52</v>
      </c>
      <c r="H113" s="494">
        <v>0.47</v>
      </c>
      <c r="I113" s="350">
        <v>0.4</v>
      </c>
      <c r="J113" s="354">
        <v>110860</v>
      </c>
      <c r="K113" s="495">
        <v>0.63500000000000001</v>
      </c>
      <c r="L113" s="354">
        <f t="shared" si="1"/>
        <v>40463.9</v>
      </c>
      <c r="M113" s="354">
        <f>$D113*(1-IF(AND('Категория(опт)'!$B$1="A+ (Категория 1)"),E113,IF(AND('Категория(опт)'!$B$1="A (Категория 2)"),F113,IF(AND('Категория(опт)'!$B$1="B (Категория А+)"),G113,IF(AND('Категория(опт)'!$B$1="C (Категория В)"),H113,"")))))*(1-$I113)*(1-'Категория(опт)'!$B$3)/(IF(AND('Категория(опт)'!$B$6="с НДС"),1,IF(AND('Категория(опт)'!$B$6="без НДС"),1.2,"")))</f>
        <v>24938.279999999995</v>
      </c>
    </row>
    <row r="114" spans="1:13">
      <c r="A114" s="351" t="s">
        <v>418</v>
      </c>
      <c r="B114" s="352" t="s">
        <v>419</v>
      </c>
      <c r="C114" s="352" t="s">
        <v>197</v>
      </c>
      <c r="D114" s="353">
        <v>127793</v>
      </c>
      <c r="E114" s="494">
        <v>0.68799999999999994</v>
      </c>
      <c r="F114" s="494">
        <v>0.64</v>
      </c>
      <c r="G114" s="494">
        <v>0.52</v>
      </c>
      <c r="H114" s="494">
        <v>0.47</v>
      </c>
      <c r="I114" s="350">
        <v>0.4</v>
      </c>
      <c r="J114" s="354">
        <v>122702</v>
      </c>
      <c r="K114" s="495">
        <v>0.63500000000000001</v>
      </c>
      <c r="L114" s="354">
        <f t="shared" si="1"/>
        <v>44786.229999999996</v>
      </c>
      <c r="M114" s="354">
        <f>$D114*(1-IF(AND('Категория(опт)'!$B$1="A+ (Категория 1)"),E114,IF(AND('Категория(опт)'!$B$1="A (Категория 2)"),F114,IF(AND('Категория(опт)'!$B$1="B (Категория А+)"),G114,IF(AND('Категория(опт)'!$B$1="C (Категория В)"),H114,"")))))*(1-$I114)*(1-'Категория(опт)'!$B$3)/(IF(AND('Категория(опт)'!$B$6="с НДС"),1,IF(AND('Категория(опт)'!$B$6="без НДС"),1.2,"")))</f>
        <v>27603.287999999997</v>
      </c>
    </row>
    <row r="115" spans="1:13">
      <c r="A115" s="351" t="s">
        <v>420</v>
      </c>
      <c r="B115" s="352" t="s">
        <v>421</v>
      </c>
      <c r="C115" s="352" t="s">
        <v>197</v>
      </c>
      <c r="D115" s="353">
        <v>138864</v>
      </c>
      <c r="E115" s="494">
        <v>0.68799999999999994</v>
      </c>
      <c r="F115" s="494">
        <v>0.64</v>
      </c>
      <c r="G115" s="494">
        <v>0.52</v>
      </c>
      <c r="H115" s="494">
        <v>0.47</v>
      </c>
      <c r="I115" s="350">
        <v>0.4</v>
      </c>
      <c r="J115" s="354">
        <v>133306</v>
      </c>
      <c r="K115" s="495">
        <v>0.63500000000000001</v>
      </c>
      <c r="L115" s="354">
        <f t="shared" si="1"/>
        <v>48656.69</v>
      </c>
      <c r="M115" s="354">
        <f>$D115*(1-IF(AND('Категория(опт)'!$B$1="A+ (Категория 1)"),E115,IF(AND('Категория(опт)'!$B$1="A (Категория 2)"),F115,IF(AND('Категория(опт)'!$B$1="B (Категория А+)"),G115,IF(AND('Категория(опт)'!$B$1="C (Категория В)"),H115,"")))))*(1-$I115)*(1-'Категория(опт)'!$B$3)/(IF(AND('Категория(опт)'!$B$6="с НДС"),1,IF(AND('Категория(опт)'!$B$6="без НДС"),1.2,"")))</f>
        <v>29994.624</v>
      </c>
    </row>
    <row r="116" spans="1:13">
      <c r="A116" s="351" t="s">
        <v>422</v>
      </c>
      <c r="B116" s="352" t="s">
        <v>423</v>
      </c>
      <c r="C116" s="352" t="s">
        <v>197</v>
      </c>
      <c r="D116" s="353">
        <v>100617</v>
      </c>
      <c r="E116" s="494">
        <v>0.68799999999999994</v>
      </c>
      <c r="F116" s="494">
        <v>0.64</v>
      </c>
      <c r="G116" s="494">
        <v>0.52</v>
      </c>
      <c r="H116" s="494">
        <v>0.47</v>
      </c>
      <c r="I116" s="350">
        <v>0.48</v>
      </c>
      <c r="J116" s="354">
        <v>96606</v>
      </c>
      <c r="K116" s="495">
        <v>0.68</v>
      </c>
      <c r="L116" s="354">
        <f t="shared" si="1"/>
        <v>30913.919999999995</v>
      </c>
      <c r="M116" s="354">
        <f>$D116*(1-IF(AND('Категория(опт)'!$B$1="A+ (Категория 1)"),E116,IF(AND('Категория(опт)'!$B$1="A (Категория 2)"),F116,IF(AND('Категория(опт)'!$B$1="B (Категория А+)"),G116,IF(AND('Категория(опт)'!$B$1="C (Категория В)"),H116,"")))))*(1-$I116)*(1-'Категория(опт)'!$B$3)/(IF(AND('Категория(опт)'!$B$6="с НДС"),1,IF(AND('Категория(опт)'!$B$6="без НДС"),1.2,"")))</f>
        <v>18835.502399999998</v>
      </c>
    </row>
    <row r="117" spans="1:13">
      <c r="A117" s="351" t="s">
        <v>424</v>
      </c>
      <c r="B117" s="352" t="s">
        <v>425</v>
      </c>
      <c r="C117" s="352" t="s">
        <v>197</v>
      </c>
      <c r="D117" s="353">
        <v>103091</v>
      </c>
      <c r="E117" s="494">
        <v>0.68799999999999994</v>
      </c>
      <c r="F117" s="494">
        <v>0.64</v>
      </c>
      <c r="G117" s="494">
        <v>0.52</v>
      </c>
      <c r="H117" s="494">
        <v>0.47</v>
      </c>
      <c r="I117" s="350">
        <v>0.48</v>
      </c>
      <c r="J117" s="354">
        <v>99001</v>
      </c>
      <c r="K117" s="495">
        <v>0.68</v>
      </c>
      <c r="L117" s="354">
        <f t="shared" si="1"/>
        <v>31680.319999999996</v>
      </c>
      <c r="M117" s="354">
        <f>$D117*(1-IF(AND('Категория(опт)'!$B$1="A+ (Категория 1)"),E117,IF(AND('Категория(опт)'!$B$1="A (Категория 2)"),F117,IF(AND('Категория(опт)'!$B$1="B (Категория А+)"),G117,IF(AND('Категория(опт)'!$B$1="C (Категория В)"),H117,"")))))*(1-$I117)*(1-'Категория(опт)'!$B$3)/(IF(AND('Категория(опт)'!$B$6="с НДС"),1,IF(AND('Категория(опт)'!$B$6="без НДС"),1.2,"")))</f>
        <v>19298.635200000001</v>
      </c>
    </row>
    <row r="118" spans="1:13">
      <c r="A118" s="351" t="s">
        <v>426</v>
      </c>
      <c r="B118" s="352" t="s">
        <v>427</v>
      </c>
      <c r="C118" s="352" t="s">
        <v>197</v>
      </c>
      <c r="D118" s="353">
        <v>137012</v>
      </c>
      <c r="E118" s="494">
        <v>0.68799999999999994</v>
      </c>
      <c r="F118" s="494">
        <v>0.64</v>
      </c>
      <c r="G118" s="494">
        <v>0.52</v>
      </c>
      <c r="H118" s="494">
        <v>0.47</v>
      </c>
      <c r="I118" s="350">
        <v>0.48</v>
      </c>
      <c r="J118" s="354">
        <v>131556</v>
      </c>
      <c r="K118" s="495">
        <v>0.68</v>
      </c>
      <c r="L118" s="354">
        <f t="shared" si="1"/>
        <v>42097.919999999991</v>
      </c>
      <c r="M118" s="354">
        <f>$D118*(1-IF(AND('Категория(опт)'!$B$1="A+ (Категория 1)"),E118,IF(AND('Категория(опт)'!$B$1="A (Категория 2)"),F118,IF(AND('Категория(опт)'!$B$1="B (Категория А+)"),G118,IF(AND('Категория(опт)'!$B$1="C (Категория В)"),H118,"")))))*(1-$I118)*(1-'Категория(опт)'!$B$3)/(IF(AND('Категория(опт)'!$B$6="с НДС"),1,IF(AND('Категория(опт)'!$B$6="без НДС"),1.2,"")))</f>
        <v>25648.646400000001</v>
      </c>
    </row>
    <row r="119" spans="1:13">
      <c r="A119" s="351" t="s">
        <v>428</v>
      </c>
      <c r="B119" s="352" t="s">
        <v>429</v>
      </c>
      <c r="C119" s="352" t="s">
        <v>197</v>
      </c>
      <c r="D119" s="353">
        <v>144795</v>
      </c>
      <c r="E119" s="494">
        <v>0.68799999999999994</v>
      </c>
      <c r="F119" s="494">
        <v>0.64</v>
      </c>
      <c r="G119" s="494">
        <v>0.52</v>
      </c>
      <c r="H119" s="494">
        <v>0.47</v>
      </c>
      <c r="I119" s="350">
        <v>0.48</v>
      </c>
      <c r="J119" s="354">
        <v>139021</v>
      </c>
      <c r="K119" s="495">
        <v>0.68</v>
      </c>
      <c r="L119" s="354">
        <f t="shared" si="1"/>
        <v>44486.719999999994</v>
      </c>
      <c r="M119" s="354">
        <f>$D119*(1-IF(AND('Категория(опт)'!$B$1="A+ (Категория 1)"),E119,IF(AND('Категория(опт)'!$B$1="A (Категория 2)"),F119,IF(AND('Категория(опт)'!$B$1="B (Категория А+)"),G119,IF(AND('Категория(опт)'!$B$1="C (Категория В)"),H119,"")))))*(1-$I119)*(1-'Категория(опт)'!$B$3)/(IF(AND('Категория(опт)'!$B$6="с НДС"),1,IF(AND('Категория(опт)'!$B$6="без НДС"),1.2,"")))</f>
        <v>27105.624</v>
      </c>
    </row>
    <row r="120" spans="1:13">
      <c r="A120" s="351" t="s">
        <v>430</v>
      </c>
      <c r="B120" s="352" t="s">
        <v>431</v>
      </c>
      <c r="C120" s="352" t="s">
        <v>197</v>
      </c>
      <c r="D120" s="353">
        <v>153586</v>
      </c>
      <c r="E120" s="494">
        <v>0.68799999999999994</v>
      </c>
      <c r="F120" s="494">
        <v>0.64</v>
      </c>
      <c r="G120" s="494">
        <v>0.52</v>
      </c>
      <c r="H120" s="494">
        <v>0.47</v>
      </c>
      <c r="I120" s="350">
        <v>0.48</v>
      </c>
      <c r="J120" s="354">
        <v>147478</v>
      </c>
      <c r="K120" s="495">
        <v>0.68</v>
      </c>
      <c r="L120" s="354">
        <f t="shared" si="1"/>
        <v>47192.959999999992</v>
      </c>
      <c r="M120" s="354">
        <f>$D120*(1-IF(AND('Категория(опт)'!$B$1="A+ (Категория 1)"),E120,IF(AND('Категория(опт)'!$B$1="A (Категория 2)"),F120,IF(AND('Категория(опт)'!$B$1="B (Категория А+)"),G120,IF(AND('Категория(опт)'!$B$1="C (Категория В)"),H120,"")))))*(1-$I120)*(1-'Категория(опт)'!$B$3)/(IF(AND('Категория(опт)'!$B$6="с НДС"),1,IF(AND('Категория(опт)'!$B$6="без НДС"),1.2,"")))</f>
        <v>28751.299200000001</v>
      </c>
    </row>
    <row r="121" spans="1:13">
      <c r="A121" s="351" t="s">
        <v>432</v>
      </c>
      <c r="B121" s="352" t="s">
        <v>433</v>
      </c>
      <c r="C121" s="352" t="s">
        <v>197</v>
      </c>
      <c r="D121" s="353">
        <v>174147</v>
      </c>
      <c r="E121" s="494">
        <v>0.68799999999999994</v>
      </c>
      <c r="F121" s="494">
        <v>0.64</v>
      </c>
      <c r="G121" s="494">
        <v>0.52</v>
      </c>
      <c r="H121" s="494">
        <v>0.47</v>
      </c>
      <c r="I121" s="350">
        <v>0.48</v>
      </c>
      <c r="J121" s="354">
        <v>167198</v>
      </c>
      <c r="K121" s="495">
        <v>0.68</v>
      </c>
      <c r="L121" s="354">
        <f t="shared" si="1"/>
        <v>53503.359999999993</v>
      </c>
      <c r="M121" s="354">
        <f>$D121*(1-IF(AND('Категория(опт)'!$B$1="A+ (Категория 1)"),E121,IF(AND('Категория(опт)'!$B$1="A (Категория 2)"),F121,IF(AND('Категория(опт)'!$B$1="B (Категория А+)"),G121,IF(AND('Категория(опт)'!$B$1="C (Категория В)"),H121,"")))))*(1-$I121)*(1-'Категория(опт)'!$B$3)/(IF(AND('Категория(опт)'!$B$6="с НДС"),1,IF(AND('Категория(опт)'!$B$6="без НДС"),1.2,"")))</f>
        <v>32600.3184</v>
      </c>
    </row>
    <row r="122" spans="1:13">
      <c r="A122" s="351" t="s">
        <v>434</v>
      </c>
      <c r="B122" s="352" t="s">
        <v>435</v>
      </c>
      <c r="C122" s="352" t="s">
        <v>197</v>
      </c>
      <c r="D122" s="353">
        <v>184898</v>
      </c>
      <c r="E122" s="494">
        <v>0.68799999999999994</v>
      </c>
      <c r="F122" s="494">
        <v>0.64</v>
      </c>
      <c r="G122" s="494">
        <v>0.52</v>
      </c>
      <c r="H122" s="494">
        <v>0.47</v>
      </c>
      <c r="I122" s="350">
        <v>0.48</v>
      </c>
      <c r="J122" s="354">
        <v>177520</v>
      </c>
      <c r="K122" s="495">
        <v>0.68</v>
      </c>
      <c r="L122" s="354">
        <f t="shared" si="1"/>
        <v>56806.399999999994</v>
      </c>
      <c r="M122" s="354">
        <f>$D122*(1-IF(AND('Категория(опт)'!$B$1="A+ (Категория 1)"),E122,IF(AND('Категория(опт)'!$B$1="A (Категория 2)"),F122,IF(AND('Категория(опт)'!$B$1="B (Категория А+)"),G122,IF(AND('Категория(опт)'!$B$1="C (Категория В)"),H122,"")))))*(1-$I122)*(1-'Категория(опт)'!$B$3)/(IF(AND('Категория(опт)'!$B$6="с НДС"),1,IF(AND('Категория(опт)'!$B$6="без НДС"),1.2,"")))</f>
        <v>34612.905599999998</v>
      </c>
    </row>
    <row r="123" spans="1:13">
      <c r="A123" s="351" t="s">
        <v>436</v>
      </c>
      <c r="B123" s="355" t="s">
        <v>437</v>
      </c>
      <c r="C123" s="352" t="s">
        <v>197</v>
      </c>
      <c r="D123" s="353">
        <v>4936</v>
      </c>
      <c r="E123" s="494">
        <v>0.56000000000000005</v>
      </c>
      <c r="F123" s="494">
        <v>0.505</v>
      </c>
      <c r="G123" s="494">
        <v>0.45</v>
      </c>
      <c r="H123" s="494">
        <v>0.42</v>
      </c>
      <c r="I123" s="350">
        <v>0.2</v>
      </c>
      <c r="J123" s="354">
        <v>5276</v>
      </c>
      <c r="K123" s="495">
        <v>0.37</v>
      </c>
      <c r="L123" s="354">
        <f t="shared" si="1"/>
        <v>3323.88</v>
      </c>
      <c r="M123" s="354">
        <f>$D123*(1-IF(AND('Категория(опт)'!$B$1="A+ (Категория 1)"),E123,IF(AND('Категория(опт)'!$B$1="A (Категория 2)"),F123,IF(AND('Категория(опт)'!$B$1="B (Категория А+)"),G123,IF(AND('Категория(опт)'!$B$1="C (Категория В)"),H123,"")))))*(1-$I123)*(1-'Категория(опт)'!$B$3)/(IF(AND('Категория(опт)'!$B$6="с НДС"),1,IF(AND('Категория(опт)'!$B$6="без НДС"),1.2,"")))</f>
        <v>1954.6560000000002</v>
      </c>
    </row>
    <row r="124" spans="1:13">
      <c r="A124" s="351" t="s">
        <v>438</v>
      </c>
      <c r="B124" s="355" t="s">
        <v>439</v>
      </c>
      <c r="C124" s="352" t="s">
        <v>197</v>
      </c>
      <c r="D124" s="353">
        <v>6708</v>
      </c>
      <c r="E124" s="494">
        <v>0.56000000000000005</v>
      </c>
      <c r="F124" s="494">
        <v>0.505</v>
      </c>
      <c r="G124" s="494">
        <v>0.45</v>
      </c>
      <c r="H124" s="494">
        <v>0.42</v>
      </c>
      <c r="I124" s="350">
        <v>0.2</v>
      </c>
      <c r="J124" s="354">
        <v>7182</v>
      </c>
      <c r="K124" s="495">
        <v>0.37</v>
      </c>
      <c r="L124" s="354">
        <f t="shared" si="1"/>
        <v>4524.66</v>
      </c>
      <c r="M124" s="354">
        <f>$D124*(1-IF(AND('Категория(опт)'!$B$1="A+ (Категория 1)"),E124,IF(AND('Категория(опт)'!$B$1="A (Категория 2)"),F124,IF(AND('Категория(опт)'!$B$1="B (Категория А+)"),G124,IF(AND('Категория(опт)'!$B$1="C (Категория В)"),H124,"")))))*(1-$I124)*(1-'Категория(опт)'!$B$3)/(IF(AND('Категория(опт)'!$B$6="с НДС"),1,IF(AND('Категория(опт)'!$B$6="без НДС"),1.2,"")))</f>
        <v>2656.3680000000004</v>
      </c>
    </row>
    <row r="125" spans="1:13">
      <c r="A125" s="351" t="s">
        <v>440</v>
      </c>
      <c r="B125" s="355" t="s">
        <v>441</v>
      </c>
      <c r="C125" s="352" t="s">
        <v>197</v>
      </c>
      <c r="D125" s="353">
        <v>6708</v>
      </c>
      <c r="E125" s="494">
        <v>0.56000000000000005</v>
      </c>
      <c r="F125" s="494">
        <v>0.505</v>
      </c>
      <c r="G125" s="494">
        <v>0.45</v>
      </c>
      <c r="H125" s="494">
        <v>0.42</v>
      </c>
      <c r="I125" s="350">
        <v>0.2</v>
      </c>
      <c r="J125" s="354">
        <v>7182</v>
      </c>
      <c r="K125" s="495">
        <v>0.37</v>
      </c>
      <c r="L125" s="354">
        <f t="shared" si="1"/>
        <v>4524.66</v>
      </c>
      <c r="M125" s="354">
        <f>$D125*(1-IF(AND('Категория(опт)'!$B$1="A+ (Категория 1)"),E125,IF(AND('Категория(опт)'!$B$1="A (Категория 2)"),F125,IF(AND('Категория(опт)'!$B$1="B (Категория А+)"),G125,IF(AND('Категория(опт)'!$B$1="C (Категория В)"),H125,"")))))*(1-$I125)*(1-'Категория(опт)'!$B$3)/(IF(AND('Категория(опт)'!$B$6="с НДС"),1,IF(AND('Категория(опт)'!$B$6="без НДС"),1.2,"")))</f>
        <v>2656.3680000000004</v>
      </c>
    </row>
    <row r="126" spans="1:13">
      <c r="A126" s="351" t="s">
        <v>442</v>
      </c>
      <c r="B126" s="355" t="s">
        <v>443</v>
      </c>
      <c r="C126" s="352" t="s">
        <v>197</v>
      </c>
      <c r="D126" s="353">
        <v>7498</v>
      </c>
      <c r="E126" s="494">
        <v>0.56000000000000005</v>
      </c>
      <c r="F126" s="494">
        <v>0.505</v>
      </c>
      <c r="G126" s="494">
        <v>0.45</v>
      </c>
      <c r="H126" s="494">
        <v>0.42</v>
      </c>
      <c r="I126" s="350">
        <v>0.2</v>
      </c>
      <c r="J126" s="354">
        <v>8017</v>
      </c>
      <c r="K126" s="495">
        <v>0.37</v>
      </c>
      <c r="L126" s="354">
        <f t="shared" si="1"/>
        <v>5050.71</v>
      </c>
      <c r="M126" s="354">
        <f>$D126*(1-IF(AND('Категория(опт)'!$B$1="A+ (Категория 1)"),E126,IF(AND('Категория(опт)'!$B$1="A (Категория 2)"),F126,IF(AND('Категория(опт)'!$B$1="B (Категория А+)"),G126,IF(AND('Категория(опт)'!$B$1="C (Категория В)"),H126,"")))))*(1-$I126)*(1-'Категория(опт)'!$B$3)/(IF(AND('Категория(опт)'!$B$6="с НДС"),1,IF(AND('Категория(опт)'!$B$6="без НДС"),1.2,"")))</f>
        <v>2969.2080000000001</v>
      </c>
    </row>
    <row r="127" spans="1:13">
      <c r="A127" s="351" t="s">
        <v>444</v>
      </c>
      <c r="B127" s="355" t="s">
        <v>445</v>
      </c>
      <c r="C127" s="352" t="s">
        <v>197</v>
      </c>
      <c r="D127" s="353">
        <v>7367</v>
      </c>
      <c r="E127" s="494">
        <v>0.56000000000000005</v>
      </c>
      <c r="F127" s="494">
        <v>0.505</v>
      </c>
      <c r="G127" s="494">
        <v>0.45</v>
      </c>
      <c r="H127" s="494">
        <v>0.42</v>
      </c>
      <c r="I127" s="350">
        <v>0.2</v>
      </c>
      <c r="J127" s="354">
        <v>7875</v>
      </c>
      <c r="K127" s="495">
        <v>0.37</v>
      </c>
      <c r="L127" s="354">
        <f t="shared" si="1"/>
        <v>4961.25</v>
      </c>
      <c r="M127" s="354">
        <f>$D127*(1-IF(AND('Категория(опт)'!$B$1="A+ (Категория 1)"),E127,IF(AND('Категория(опт)'!$B$1="A (Категория 2)"),F127,IF(AND('Категория(опт)'!$B$1="B (Категория А+)"),G127,IF(AND('Категория(опт)'!$B$1="C (Категория В)"),H127,"")))))*(1-$I127)*(1-'Категория(опт)'!$B$3)/(IF(AND('Категория(опт)'!$B$6="с НДС"),1,IF(AND('Категория(опт)'!$B$6="без НДС"),1.2,"")))</f>
        <v>2917.3320000000003</v>
      </c>
    </row>
    <row r="128" spans="1:13">
      <c r="A128" s="351" t="s">
        <v>446</v>
      </c>
      <c r="B128" s="355" t="s">
        <v>447</v>
      </c>
      <c r="C128" s="352" t="s">
        <v>197</v>
      </c>
      <c r="D128" s="353">
        <v>7367</v>
      </c>
      <c r="E128" s="494">
        <v>0.56000000000000005</v>
      </c>
      <c r="F128" s="494">
        <v>0.505</v>
      </c>
      <c r="G128" s="494">
        <v>0.45</v>
      </c>
      <c r="H128" s="494">
        <v>0.42</v>
      </c>
      <c r="I128" s="350">
        <v>0.2</v>
      </c>
      <c r="J128" s="354">
        <v>7875</v>
      </c>
      <c r="K128" s="495">
        <v>0.37</v>
      </c>
      <c r="L128" s="354">
        <f t="shared" si="1"/>
        <v>4961.25</v>
      </c>
      <c r="M128" s="354">
        <f>$D128*(1-IF(AND('Категория(опт)'!$B$1="A+ (Категория 1)"),E128,IF(AND('Категория(опт)'!$B$1="A (Категория 2)"),F128,IF(AND('Категория(опт)'!$B$1="B (Категория А+)"),G128,IF(AND('Категория(опт)'!$B$1="C (Категория В)"),H128,"")))))*(1-$I128)*(1-'Категория(опт)'!$B$3)/(IF(AND('Категория(опт)'!$B$6="с НДС"),1,IF(AND('Категория(опт)'!$B$6="без НДС"),1.2,"")))</f>
        <v>2917.3320000000003</v>
      </c>
    </row>
    <row r="129" spans="1:13">
      <c r="A129" s="351" t="s">
        <v>448</v>
      </c>
      <c r="B129" s="355" t="s">
        <v>449</v>
      </c>
      <c r="C129" s="352" t="s">
        <v>197</v>
      </c>
      <c r="D129" s="353">
        <v>7583</v>
      </c>
      <c r="E129" s="494">
        <v>0.56000000000000005</v>
      </c>
      <c r="F129" s="494">
        <v>0.505</v>
      </c>
      <c r="G129" s="494">
        <v>0.45</v>
      </c>
      <c r="H129" s="494">
        <v>0.42</v>
      </c>
      <c r="I129" s="350">
        <v>0.2</v>
      </c>
      <c r="J129" s="354">
        <v>8111</v>
      </c>
      <c r="K129" s="495">
        <v>0.37</v>
      </c>
      <c r="L129" s="354">
        <f t="shared" si="1"/>
        <v>5109.93</v>
      </c>
      <c r="M129" s="354">
        <f>$D129*(1-IF(AND('Категория(опт)'!$B$1="A+ (Категория 1)"),E129,IF(AND('Категория(опт)'!$B$1="A (Категория 2)"),F129,IF(AND('Категория(опт)'!$B$1="B (Категория А+)"),G129,IF(AND('Категория(опт)'!$B$1="C (Категория В)"),H129,"")))))*(1-$I129)*(1-'Категория(опт)'!$B$3)/(IF(AND('Категория(опт)'!$B$6="с НДС"),1,IF(AND('Категория(опт)'!$B$6="без НДС"),1.2,"")))</f>
        <v>3002.8680000000004</v>
      </c>
    </row>
    <row r="130" spans="1:13">
      <c r="A130" s="351" t="s">
        <v>450</v>
      </c>
      <c r="B130" s="355" t="s">
        <v>451</v>
      </c>
      <c r="C130" s="352" t="s">
        <v>197</v>
      </c>
      <c r="D130" s="353">
        <v>7820</v>
      </c>
      <c r="E130" s="494">
        <v>0.56000000000000005</v>
      </c>
      <c r="F130" s="494">
        <v>0.505</v>
      </c>
      <c r="G130" s="494">
        <v>0.45</v>
      </c>
      <c r="H130" s="494">
        <v>0.42</v>
      </c>
      <c r="I130" s="350">
        <v>0.2</v>
      </c>
      <c r="J130" s="354">
        <v>8348</v>
      </c>
      <c r="K130" s="495">
        <v>0.37</v>
      </c>
      <c r="L130" s="354">
        <f t="shared" si="1"/>
        <v>5259.24</v>
      </c>
      <c r="M130" s="354">
        <f>$D130*(1-IF(AND('Категория(опт)'!$B$1="A+ (Категория 1)"),E130,IF(AND('Категория(опт)'!$B$1="A (Категория 2)"),F130,IF(AND('Категория(опт)'!$B$1="B (Категория А+)"),G130,IF(AND('Категория(опт)'!$B$1="C (Категория В)"),H130,"")))))*(1-$I130)*(1-'Категория(опт)'!$B$3)/(IF(AND('Категория(опт)'!$B$6="с НДС"),1,IF(AND('Категория(опт)'!$B$6="без НДС"),1.2,"")))</f>
        <v>3096.7200000000003</v>
      </c>
    </row>
    <row r="131" spans="1:13">
      <c r="A131" s="351" t="s">
        <v>452</v>
      </c>
      <c r="B131" s="355" t="s">
        <v>453</v>
      </c>
      <c r="C131" s="352" t="s">
        <v>197</v>
      </c>
      <c r="D131" s="353">
        <v>8035</v>
      </c>
      <c r="E131" s="494">
        <v>0.56000000000000005</v>
      </c>
      <c r="F131" s="494">
        <v>0.505</v>
      </c>
      <c r="G131" s="494">
        <v>0.45</v>
      </c>
      <c r="H131" s="494">
        <v>0.42</v>
      </c>
      <c r="I131" s="350">
        <v>0.2</v>
      </c>
      <c r="J131" s="354">
        <v>8584</v>
      </c>
      <c r="K131" s="495">
        <v>0.37</v>
      </c>
      <c r="L131" s="354">
        <f t="shared" si="1"/>
        <v>5407.92</v>
      </c>
      <c r="M131" s="354">
        <f>$D131*(1-IF(AND('Категория(опт)'!$B$1="A+ (Категория 1)"),E131,IF(AND('Категория(опт)'!$B$1="A (Категория 2)"),F131,IF(AND('Категория(опт)'!$B$1="B (Категория А+)"),G131,IF(AND('Категория(опт)'!$B$1="C (Категория В)"),H131,"")))))*(1-$I131)*(1-'Категория(опт)'!$B$3)/(IF(AND('Категория(опт)'!$B$6="с НДС"),1,IF(AND('Категория(опт)'!$B$6="без НДС"),1.2,"")))</f>
        <v>3181.86</v>
      </c>
    </row>
    <row r="132" spans="1:13">
      <c r="A132" s="351" t="s">
        <v>454</v>
      </c>
      <c r="B132" s="355" t="s">
        <v>455</v>
      </c>
      <c r="C132" s="352" t="s">
        <v>197</v>
      </c>
      <c r="D132" s="353">
        <v>8898</v>
      </c>
      <c r="E132" s="494">
        <v>0.56000000000000005</v>
      </c>
      <c r="F132" s="494">
        <v>0.505</v>
      </c>
      <c r="G132" s="494">
        <v>0.45</v>
      </c>
      <c r="H132" s="494">
        <v>0.42</v>
      </c>
      <c r="I132" s="350">
        <v>0.2</v>
      </c>
      <c r="J132" s="354">
        <v>9513</v>
      </c>
      <c r="K132" s="495">
        <v>0.37</v>
      </c>
      <c r="L132" s="354">
        <f t="shared" ref="L132:L195" si="2">J132*(1-K132)</f>
        <v>5993.19</v>
      </c>
      <c r="M132" s="354">
        <f>$D132*(1-IF(AND('Категория(опт)'!$B$1="A+ (Категория 1)"),E132,IF(AND('Категория(опт)'!$B$1="A (Категория 2)"),F132,IF(AND('Категория(опт)'!$B$1="B (Категория А+)"),G132,IF(AND('Категория(опт)'!$B$1="C (Категория В)"),H132,"")))))*(1-$I132)*(1-'Категория(опт)'!$B$3)/(IF(AND('Категория(опт)'!$B$6="с НДС"),1,IF(AND('Категория(опт)'!$B$6="без НДС"),1.2,"")))</f>
        <v>3523.6080000000002</v>
      </c>
    </row>
    <row r="133" spans="1:13">
      <c r="A133" s="351" t="s">
        <v>456</v>
      </c>
      <c r="B133" s="355" t="s">
        <v>457</v>
      </c>
      <c r="C133" s="352" t="s">
        <v>197</v>
      </c>
      <c r="D133" s="353">
        <v>8087</v>
      </c>
      <c r="E133" s="494">
        <v>0.56000000000000005</v>
      </c>
      <c r="F133" s="494">
        <v>0.505</v>
      </c>
      <c r="G133" s="494">
        <v>0.45</v>
      </c>
      <c r="H133" s="494">
        <v>0.42</v>
      </c>
      <c r="I133" s="350">
        <v>0.2</v>
      </c>
      <c r="J133" s="354">
        <v>8647</v>
      </c>
      <c r="K133" s="495">
        <v>0.37</v>
      </c>
      <c r="L133" s="354">
        <f t="shared" si="2"/>
        <v>5447.61</v>
      </c>
      <c r="M133" s="354">
        <f>$D133*(1-IF(AND('Категория(опт)'!$B$1="A+ (Категория 1)"),E133,IF(AND('Категория(опт)'!$B$1="A (Категория 2)"),F133,IF(AND('Категория(опт)'!$B$1="B (Категория А+)"),G133,IF(AND('Категория(опт)'!$B$1="C (Категория В)"),H133,"")))))*(1-$I133)*(1-'Категория(опт)'!$B$3)/(IF(AND('Категория(опт)'!$B$6="с НДС"),1,IF(AND('Категория(опт)'!$B$6="без НДС"),1.2,"")))</f>
        <v>3202.4520000000002</v>
      </c>
    </row>
    <row r="134" spans="1:13">
      <c r="A134" s="351" t="s">
        <v>458</v>
      </c>
      <c r="B134" s="355" t="s">
        <v>459</v>
      </c>
      <c r="C134" s="352" t="s">
        <v>197</v>
      </c>
      <c r="D134" s="353">
        <v>8955</v>
      </c>
      <c r="E134" s="494">
        <v>0.56000000000000005</v>
      </c>
      <c r="F134" s="494">
        <v>0.505</v>
      </c>
      <c r="G134" s="494">
        <v>0.45</v>
      </c>
      <c r="H134" s="494">
        <v>0.42</v>
      </c>
      <c r="I134" s="350">
        <v>0.2</v>
      </c>
      <c r="J134" s="354">
        <v>9576</v>
      </c>
      <c r="K134" s="495">
        <v>0.37</v>
      </c>
      <c r="L134" s="354">
        <f t="shared" si="2"/>
        <v>6032.88</v>
      </c>
      <c r="M134" s="354">
        <f>$D134*(1-IF(AND('Категория(опт)'!$B$1="A+ (Категория 1)"),E134,IF(AND('Категория(опт)'!$B$1="A (Категория 2)"),F134,IF(AND('Категория(опт)'!$B$1="B (Категория А+)"),G134,IF(AND('Категория(опт)'!$B$1="C (Категория В)"),H134,"")))))*(1-$I134)*(1-'Категория(опт)'!$B$3)/(IF(AND('Категория(опт)'!$B$6="с НДС"),1,IF(AND('Категория(опт)'!$B$6="без НДС"),1.2,"")))</f>
        <v>3546.1800000000003</v>
      </c>
    </row>
    <row r="135" spans="1:13">
      <c r="A135" s="351" t="s">
        <v>460</v>
      </c>
      <c r="B135" s="352" t="s">
        <v>461</v>
      </c>
      <c r="C135" s="352" t="s">
        <v>197</v>
      </c>
      <c r="D135" s="353">
        <v>8035</v>
      </c>
      <c r="E135" s="494">
        <v>0.56000000000000005</v>
      </c>
      <c r="F135" s="494">
        <v>0.505</v>
      </c>
      <c r="G135" s="494">
        <v>0.45</v>
      </c>
      <c r="H135" s="494">
        <v>0.42</v>
      </c>
      <c r="I135" s="350">
        <v>0.2</v>
      </c>
      <c r="J135" s="344">
        <v>8584</v>
      </c>
      <c r="K135" s="495">
        <v>0.37</v>
      </c>
      <c r="L135" s="354">
        <f t="shared" si="2"/>
        <v>5407.92</v>
      </c>
      <c r="M135" s="354">
        <f>$D135*(1-IF(AND('Категория(опт)'!$B$1="A+ (Категория 1)"),E135,IF(AND('Категория(опт)'!$B$1="A (Категория 2)"),F135,IF(AND('Категория(опт)'!$B$1="B (Категория А+)"),G135,IF(AND('Категория(опт)'!$B$1="C (Категория В)"),H135,"")))))*(1-$I135)*(1-'Категория(опт)'!$B$3)/(IF(AND('Категория(опт)'!$B$6="с НДС"),1,IF(AND('Категория(опт)'!$B$6="без НДС"),1.2,"")))</f>
        <v>3181.86</v>
      </c>
    </row>
    <row r="136" spans="1:13">
      <c r="A136" s="351" t="s">
        <v>462</v>
      </c>
      <c r="B136" s="352" t="s">
        <v>463</v>
      </c>
      <c r="C136" s="352" t="s">
        <v>197</v>
      </c>
      <c r="D136" s="353">
        <v>8087</v>
      </c>
      <c r="E136" s="494">
        <v>0.56000000000000005</v>
      </c>
      <c r="F136" s="494">
        <v>0.505</v>
      </c>
      <c r="G136" s="494">
        <v>0.45</v>
      </c>
      <c r="H136" s="494">
        <v>0.42</v>
      </c>
      <c r="I136" s="350">
        <v>0.2</v>
      </c>
      <c r="J136" s="344">
        <v>8647</v>
      </c>
      <c r="K136" s="495">
        <v>0.37</v>
      </c>
      <c r="L136" s="354">
        <f t="shared" si="2"/>
        <v>5447.61</v>
      </c>
      <c r="M136" s="354">
        <f>$D136*(1-IF(AND('Категория(опт)'!$B$1="A+ (Категория 1)"),E136,IF(AND('Категория(опт)'!$B$1="A (Категория 2)"),F136,IF(AND('Категория(опт)'!$B$1="B (Категория А+)"),G136,IF(AND('Категория(опт)'!$B$1="C (Категория В)"),H136,"")))))*(1-$I136)*(1-'Категория(опт)'!$B$3)/(IF(AND('Категория(опт)'!$B$6="с НДС"),1,IF(AND('Категория(опт)'!$B$6="без НДС"),1.2,"")))</f>
        <v>3202.4520000000002</v>
      </c>
    </row>
    <row r="137" spans="1:13">
      <c r="A137" s="351" t="s">
        <v>464</v>
      </c>
      <c r="B137" s="352" t="s">
        <v>465</v>
      </c>
      <c r="C137" s="352" t="s">
        <v>197</v>
      </c>
      <c r="D137" s="353">
        <v>8955</v>
      </c>
      <c r="E137" s="494">
        <v>0.56000000000000005</v>
      </c>
      <c r="F137" s="494">
        <v>0.505</v>
      </c>
      <c r="G137" s="494">
        <v>0.45</v>
      </c>
      <c r="H137" s="494">
        <v>0.42</v>
      </c>
      <c r="I137" s="350">
        <v>0.2</v>
      </c>
      <c r="J137" s="344">
        <v>9576</v>
      </c>
      <c r="K137" s="495">
        <v>0.37</v>
      </c>
      <c r="L137" s="354">
        <f t="shared" si="2"/>
        <v>6032.88</v>
      </c>
      <c r="M137" s="354">
        <f>$D137*(1-IF(AND('Категория(опт)'!$B$1="A+ (Категория 1)"),E137,IF(AND('Категория(опт)'!$B$1="A (Категория 2)"),F137,IF(AND('Категория(опт)'!$B$1="B (Категория А+)"),G137,IF(AND('Категория(опт)'!$B$1="C (Категория В)"),H137,"")))))*(1-$I137)*(1-'Категория(опт)'!$B$3)/(IF(AND('Категория(опт)'!$B$6="с НДС"),1,IF(AND('Категория(опт)'!$B$6="без НДС"),1.2,"")))</f>
        <v>3546.1800000000003</v>
      </c>
    </row>
    <row r="138" spans="1:13">
      <c r="A138" s="351" t="s">
        <v>466</v>
      </c>
      <c r="B138" s="352" t="s">
        <v>467</v>
      </c>
      <c r="C138" s="352" t="s">
        <v>197</v>
      </c>
      <c r="D138" s="353">
        <v>8087</v>
      </c>
      <c r="E138" s="494">
        <v>0.56000000000000005</v>
      </c>
      <c r="F138" s="494">
        <v>0.505</v>
      </c>
      <c r="G138" s="494">
        <v>0.45</v>
      </c>
      <c r="H138" s="494">
        <v>0.42</v>
      </c>
      <c r="I138" s="350">
        <v>0.2</v>
      </c>
      <c r="J138" s="344">
        <v>8647</v>
      </c>
      <c r="K138" s="495">
        <v>0.37</v>
      </c>
      <c r="L138" s="354">
        <f t="shared" si="2"/>
        <v>5447.61</v>
      </c>
      <c r="M138" s="354">
        <f>$D138*(1-IF(AND('Категория(опт)'!$B$1="A+ (Категория 1)"),E138,IF(AND('Категория(опт)'!$B$1="A (Категория 2)"),F138,IF(AND('Категория(опт)'!$B$1="B (Категория А+)"),G138,IF(AND('Категория(опт)'!$B$1="C (Категория В)"),H138,"")))))*(1-$I138)*(1-'Категория(опт)'!$B$3)/(IF(AND('Категория(опт)'!$B$6="с НДС"),1,IF(AND('Категория(опт)'!$B$6="без НДС"),1.2,"")))</f>
        <v>3202.4520000000002</v>
      </c>
    </row>
    <row r="139" spans="1:13">
      <c r="A139" s="351" t="s">
        <v>468</v>
      </c>
      <c r="B139" s="352" t="s">
        <v>469</v>
      </c>
      <c r="C139" s="352" t="s">
        <v>197</v>
      </c>
      <c r="D139" s="353">
        <v>8955</v>
      </c>
      <c r="E139" s="494">
        <v>0.56000000000000005</v>
      </c>
      <c r="F139" s="494">
        <v>0.505</v>
      </c>
      <c r="G139" s="494">
        <v>0.45</v>
      </c>
      <c r="H139" s="494">
        <v>0.42</v>
      </c>
      <c r="I139" s="350">
        <v>0.2</v>
      </c>
      <c r="J139" s="344">
        <v>9576</v>
      </c>
      <c r="K139" s="495">
        <v>0.37</v>
      </c>
      <c r="L139" s="354">
        <f t="shared" si="2"/>
        <v>6032.88</v>
      </c>
      <c r="M139" s="354">
        <f>$D139*(1-IF(AND('Категория(опт)'!$B$1="A+ (Категория 1)"),E139,IF(AND('Категория(опт)'!$B$1="A (Категория 2)"),F139,IF(AND('Категория(опт)'!$B$1="B (Категория А+)"),G139,IF(AND('Категория(опт)'!$B$1="C (Категория В)"),H139,"")))))*(1-$I139)*(1-'Категория(опт)'!$B$3)/(IF(AND('Категория(опт)'!$B$6="с НДС"),1,IF(AND('Категория(опт)'!$B$6="без НДС"),1.2,"")))</f>
        <v>3546.1800000000003</v>
      </c>
    </row>
    <row r="140" spans="1:13">
      <c r="A140" s="351" t="s">
        <v>470</v>
      </c>
      <c r="B140" s="355" t="s">
        <v>471</v>
      </c>
      <c r="C140" s="352" t="s">
        <v>197</v>
      </c>
      <c r="D140" s="353">
        <v>8254</v>
      </c>
      <c r="E140" s="494">
        <v>0.56000000000000005</v>
      </c>
      <c r="F140" s="494">
        <v>0.505</v>
      </c>
      <c r="G140" s="494">
        <v>0.45</v>
      </c>
      <c r="H140" s="494">
        <v>0.42</v>
      </c>
      <c r="I140" s="350">
        <v>0.2</v>
      </c>
      <c r="J140" s="354">
        <v>9072</v>
      </c>
      <c r="K140" s="495">
        <v>0.37</v>
      </c>
      <c r="L140" s="354">
        <f t="shared" si="2"/>
        <v>5715.36</v>
      </c>
      <c r="M140" s="354">
        <f>$D140*(1-IF(AND('Категория(опт)'!$B$1="A+ (Категория 1)"),E140,IF(AND('Категория(опт)'!$B$1="A (Категория 2)"),F140,IF(AND('Категория(опт)'!$B$1="B (Категория А+)"),G140,IF(AND('Категория(опт)'!$B$1="C (Категория В)"),H140,"")))))*(1-$I140)*(1-'Категория(опт)'!$B$3)/(IF(AND('Категория(опт)'!$B$6="с НДС"),1,IF(AND('Категория(опт)'!$B$6="без НДС"),1.2,"")))</f>
        <v>3268.5840000000003</v>
      </c>
    </row>
    <row r="141" spans="1:13">
      <c r="A141" s="351" t="s">
        <v>472</v>
      </c>
      <c r="B141" s="355" t="s">
        <v>473</v>
      </c>
      <c r="C141" s="352" t="s">
        <v>197</v>
      </c>
      <c r="D141" s="353">
        <v>8815</v>
      </c>
      <c r="E141" s="494">
        <v>0.56000000000000005</v>
      </c>
      <c r="F141" s="494">
        <v>0.505</v>
      </c>
      <c r="G141" s="494">
        <v>0.45</v>
      </c>
      <c r="H141" s="494">
        <v>0.42</v>
      </c>
      <c r="I141" s="350">
        <v>0.2</v>
      </c>
      <c r="J141" s="354">
        <v>9686</v>
      </c>
      <c r="K141" s="495">
        <v>0.37</v>
      </c>
      <c r="L141" s="354">
        <f t="shared" si="2"/>
        <v>6102.18</v>
      </c>
      <c r="M141" s="354">
        <f>$D141*(1-IF(AND('Категория(опт)'!$B$1="A+ (Категория 1)"),E141,IF(AND('Категория(опт)'!$B$1="A (Категория 2)"),F141,IF(AND('Категория(опт)'!$B$1="B (Категория А+)"),G141,IF(AND('Категория(опт)'!$B$1="C (Категория В)"),H141,"")))))*(1-$I141)*(1-'Категория(опт)'!$B$3)/(IF(AND('Категория(опт)'!$B$6="с НДС"),1,IF(AND('Категория(опт)'!$B$6="без НДС"),1.2,"")))</f>
        <v>3490.7400000000002</v>
      </c>
    </row>
    <row r="142" spans="1:13">
      <c r="A142" s="351" t="s">
        <v>474</v>
      </c>
      <c r="B142" s="355" t="s">
        <v>475</v>
      </c>
      <c r="C142" s="352" t="s">
        <v>197</v>
      </c>
      <c r="D142" s="353">
        <v>8815</v>
      </c>
      <c r="E142" s="494">
        <v>0.56000000000000005</v>
      </c>
      <c r="F142" s="494">
        <v>0.505</v>
      </c>
      <c r="G142" s="494">
        <v>0.45</v>
      </c>
      <c r="H142" s="494">
        <v>0.42</v>
      </c>
      <c r="I142" s="350">
        <v>0.2</v>
      </c>
      <c r="J142" s="354">
        <v>9686</v>
      </c>
      <c r="K142" s="495">
        <v>0.37</v>
      </c>
      <c r="L142" s="354">
        <f t="shared" si="2"/>
        <v>6102.18</v>
      </c>
      <c r="M142" s="354">
        <f>$D142*(1-IF(AND('Категория(опт)'!$B$1="A+ (Категория 1)"),E142,IF(AND('Категория(опт)'!$B$1="A (Категория 2)"),F142,IF(AND('Категория(опт)'!$B$1="B (Категория А+)"),G142,IF(AND('Категория(опт)'!$B$1="C (Категория В)"),H142,"")))))*(1-$I142)*(1-'Категория(опт)'!$B$3)/(IF(AND('Категория(опт)'!$B$6="с НДС"),1,IF(AND('Категория(опт)'!$B$6="без НДС"),1.2,"")))</f>
        <v>3490.7400000000002</v>
      </c>
    </row>
    <row r="143" spans="1:13">
      <c r="A143" s="351" t="s">
        <v>476</v>
      </c>
      <c r="B143" s="355" t="s">
        <v>477</v>
      </c>
      <c r="C143" s="352" t="s">
        <v>197</v>
      </c>
      <c r="D143" s="353">
        <v>10377</v>
      </c>
      <c r="E143" s="494">
        <v>0.56000000000000005</v>
      </c>
      <c r="F143" s="494">
        <v>0.505</v>
      </c>
      <c r="G143" s="494">
        <v>0.45</v>
      </c>
      <c r="H143" s="494">
        <v>0.42</v>
      </c>
      <c r="I143" s="350">
        <v>0.2</v>
      </c>
      <c r="J143" s="354">
        <v>11419</v>
      </c>
      <c r="K143" s="495">
        <v>0.37</v>
      </c>
      <c r="L143" s="354">
        <f t="shared" si="2"/>
        <v>7193.97</v>
      </c>
      <c r="M143" s="354">
        <f>$D143*(1-IF(AND('Категория(опт)'!$B$1="A+ (Категория 1)"),E143,IF(AND('Категория(опт)'!$B$1="A (Категория 2)"),F143,IF(AND('Категория(опт)'!$B$1="B (Категория А+)"),G143,IF(AND('Категория(опт)'!$B$1="C (Категория В)"),H143,"")))))*(1-$I143)*(1-'Категория(опт)'!$B$3)/(IF(AND('Категория(опт)'!$B$6="с НДС"),1,IF(AND('Категория(опт)'!$B$6="без НДС"),1.2,"")))</f>
        <v>4109.2920000000004</v>
      </c>
    </row>
    <row r="144" spans="1:13">
      <c r="A144" s="351" t="s">
        <v>478</v>
      </c>
      <c r="B144" s="355" t="s">
        <v>479</v>
      </c>
      <c r="C144" s="352" t="s">
        <v>197</v>
      </c>
      <c r="D144" s="353">
        <v>9635</v>
      </c>
      <c r="E144" s="494">
        <v>0.56000000000000005</v>
      </c>
      <c r="F144" s="494">
        <v>0.505</v>
      </c>
      <c r="G144" s="494">
        <v>0.45</v>
      </c>
      <c r="H144" s="494">
        <v>0.42</v>
      </c>
      <c r="I144" s="350">
        <v>0.2</v>
      </c>
      <c r="J144" s="354">
        <v>10600</v>
      </c>
      <c r="K144" s="495">
        <v>0.37</v>
      </c>
      <c r="L144" s="354">
        <f t="shared" si="2"/>
        <v>6678</v>
      </c>
      <c r="M144" s="354">
        <f>$D144*(1-IF(AND('Категория(опт)'!$B$1="A+ (Категория 1)"),E144,IF(AND('Категория(опт)'!$B$1="A (Категория 2)"),F144,IF(AND('Категория(опт)'!$B$1="B (Категория А+)"),G144,IF(AND('Категория(опт)'!$B$1="C (Категория В)"),H144,"")))))*(1-$I144)*(1-'Категория(опт)'!$B$3)/(IF(AND('Категория(опт)'!$B$6="с НДС"),1,IF(AND('Категория(опт)'!$B$6="без НДС"),1.2,"")))</f>
        <v>3815.46</v>
      </c>
    </row>
    <row r="145" spans="1:13">
      <c r="A145" s="351" t="s">
        <v>480</v>
      </c>
      <c r="B145" s="355" t="s">
        <v>481</v>
      </c>
      <c r="C145" s="352" t="s">
        <v>197</v>
      </c>
      <c r="D145" s="353">
        <v>9635</v>
      </c>
      <c r="E145" s="494">
        <v>0.56000000000000005</v>
      </c>
      <c r="F145" s="494">
        <v>0.505</v>
      </c>
      <c r="G145" s="494">
        <v>0.45</v>
      </c>
      <c r="H145" s="494">
        <v>0.42</v>
      </c>
      <c r="I145" s="350">
        <v>0.2</v>
      </c>
      <c r="J145" s="354">
        <v>10600</v>
      </c>
      <c r="K145" s="495">
        <v>0.37</v>
      </c>
      <c r="L145" s="354">
        <f t="shared" si="2"/>
        <v>6678</v>
      </c>
      <c r="M145" s="354">
        <f>$D145*(1-IF(AND('Категория(опт)'!$B$1="A+ (Категория 1)"),E145,IF(AND('Категория(опт)'!$B$1="A (Категория 2)"),F145,IF(AND('Категория(опт)'!$B$1="B (Категория А+)"),G145,IF(AND('Категория(опт)'!$B$1="C (Категория В)"),H145,"")))))*(1-$I145)*(1-'Категория(опт)'!$B$3)/(IF(AND('Категория(опт)'!$B$6="с НДС"),1,IF(AND('Категория(опт)'!$B$6="без НДС"),1.2,"")))</f>
        <v>3815.46</v>
      </c>
    </row>
    <row r="146" spans="1:13">
      <c r="A146" s="351" t="s">
        <v>482</v>
      </c>
      <c r="B146" s="355" t="s">
        <v>483</v>
      </c>
      <c r="C146" s="352" t="s">
        <v>197</v>
      </c>
      <c r="D146" s="353">
        <v>11184</v>
      </c>
      <c r="E146" s="494">
        <v>0.56000000000000005</v>
      </c>
      <c r="F146" s="494">
        <v>0.505</v>
      </c>
      <c r="G146" s="494">
        <v>0.45</v>
      </c>
      <c r="H146" s="494">
        <v>0.42</v>
      </c>
      <c r="I146" s="350">
        <v>0.2</v>
      </c>
      <c r="J146" s="354">
        <v>12301</v>
      </c>
      <c r="K146" s="495">
        <v>0.37</v>
      </c>
      <c r="L146" s="354">
        <f t="shared" si="2"/>
        <v>7749.63</v>
      </c>
      <c r="M146" s="354">
        <f>$D146*(1-IF(AND('Категория(опт)'!$B$1="A+ (Категория 1)"),E146,IF(AND('Категория(опт)'!$B$1="A (Категория 2)"),F146,IF(AND('Категория(опт)'!$B$1="B (Категория А+)"),G146,IF(AND('Категория(опт)'!$B$1="C (Категория В)"),H146,"")))))*(1-$I146)*(1-'Категория(опт)'!$B$3)/(IF(AND('Категория(опт)'!$B$6="с НДС"),1,IF(AND('Категория(опт)'!$B$6="без НДС"),1.2,"")))</f>
        <v>4428.8640000000005</v>
      </c>
    </row>
    <row r="147" spans="1:13">
      <c r="A147" s="351" t="s">
        <v>484</v>
      </c>
      <c r="B147" s="355" t="s">
        <v>485</v>
      </c>
      <c r="C147" s="352" t="s">
        <v>197</v>
      </c>
      <c r="D147" s="353">
        <v>12561</v>
      </c>
      <c r="E147" s="494">
        <v>0.56000000000000005</v>
      </c>
      <c r="F147" s="494">
        <v>0.505</v>
      </c>
      <c r="G147" s="494">
        <v>0.45</v>
      </c>
      <c r="H147" s="494">
        <v>0.42</v>
      </c>
      <c r="I147" s="350">
        <v>0.2</v>
      </c>
      <c r="J147" s="354">
        <v>13813</v>
      </c>
      <c r="K147" s="495">
        <v>0.37</v>
      </c>
      <c r="L147" s="354">
        <f t="shared" si="2"/>
        <v>8702.19</v>
      </c>
      <c r="M147" s="354">
        <f>$D147*(1-IF(AND('Категория(опт)'!$B$1="A+ (Категория 1)"),E147,IF(AND('Категория(опт)'!$B$1="A (Категория 2)"),F147,IF(AND('Категория(опт)'!$B$1="B (Категория А+)"),G147,IF(AND('Категория(опт)'!$B$1="C (Категория В)"),H147,"")))))*(1-$I147)*(1-'Категория(опт)'!$B$3)/(IF(AND('Категория(опт)'!$B$6="с НДС"),1,IF(AND('Категория(опт)'!$B$6="без НДС"),1.2,"")))</f>
        <v>4974.1559999999999</v>
      </c>
    </row>
    <row r="148" spans="1:13">
      <c r="A148" s="351" t="s">
        <v>486</v>
      </c>
      <c r="B148" s="355" t="s">
        <v>487</v>
      </c>
      <c r="C148" s="352" t="s">
        <v>197</v>
      </c>
      <c r="D148" s="353">
        <v>13550</v>
      </c>
      <c r="E148" s="494">
        <v>0.56000000000000005</v>
      </c>
      <c r="F148" s="494">
        <v>0.505</v>
      </c>
      <c r="G148" s="494">
        <v>0.45</v>
      </c>
      <c r="H148" s="494">
        <v>0.42</v>
      </c>
      <c r="I148" s="350">
        <v>0.2</v>
      </c>
      <c r="J148" s="354">
        <v>14900</v>
      </c>
      <c r="K148" s="495">
        <v>0.37</v>
      </c>
      <c r="L148" s="354">
        <f t="shared" si="2"/>
        <v>9387</v>
      </c>
      <c r="M148" s="354">
        <f>$D148*(1-IF(AND('Категория(опт)'!$B$1="A+ (Категория 1)"),E148,IF(AND('Категория(опт)'!$B$1="A (Категория 2)"),F148,IF(AND('Категория(опт)'!$B$1="B (Категория А+)"),G148,IF(AND('Категория(опт)'!$B$1="C (Категория В)"),H148,"")))))*(1-$I148)*(1-'Категория(опт)'!$B$3)/(IF(AND('Категория(опт)'!$B$6="с НДС"),1,IF(AND('Категория(опт)'!$B$6="без НДС"),1.2,"")))</f>
        <v>5365.8</v>
      </c>
    </row>
    <row r="149" spans="1:13">
      <c r="A149" s="351" t="s">
        <v>488</v>
      </c>
      <c r="B149" s="355" t="s">
        <v>489</v>
      </c>
      <c r="C149" s="352" t="s">
        <v>197</v>
      </c>
      <c r="D149" s="353">
        <v>15125</v>
      </c>
      <c r="E149" s="494">
        <v>0.56000000000000005</v>
      </c>
      <c r="F149" s="494">
        <v>0.505</v>
      </c>
      <c r="G149" s="494">
        <v>0.45</v>
      </c>
      <c r="H149" s="494">
        <v>0.42</v>
      </c>
      <c r="I149" s="350">
        <v>0.2</v>
      </c>
      <c r="J149" s="354">
        <v>16632</v>
      </c>
      <c r="K149" s="495">
        <v>0.37</v>
      </c>
      <c r="L149" s="354">
        <f t="shared" si="2"/>
        <v>10478.16</v>
      </c>
      <c r="M149" s="354">
        <f>$D149*(1-IF(AND('Категория(опт)'!$B$1="A+ (Категория 1)"),E149,IF(AND('Категория(опт)'!$B$1="A (Категория 2)"),F149,IF(AND('Категория(опт)'!$B$1="B (Категория А+)"),G149,IF(AND('Категория(опт)'!$B$1="C (Категория В)"),H149,"")))))*(1-$I149)*(1-'Категория(опт)'!$B$3)/(IF(AND('Категория(опт)'!$B$6="с НДС"),1,IF(AND('Категория(опт)'!$B$6="без НДС"),1.2,"")))</f>
        <v>5989.5</v>
      </c>
    </row>
    <row r="150" spans="1:13">
      <c r="A150" s="351" t="s">
        <v>490</v>
      </c>
      <c r="B150" s="355" t="s">
        <v>491</v>
      </c>
      <c r="C150" s="352" t="s">
        <v>197</v>
      </c>
      <c r="D150" s="353">
        <v>14045</v>
      </c>
      <c r="E150" s="494">
        <v>0.56000000000000005</v>
      </c>
      <c r="F150" s="494">
        <v>0.505</v>
      </c>
      <c r="G150" s="494">
        <v>0.45</v>
      </c>
      <c r="H150" s="494">
        <v>0.42</v>
      </c>
      <c r="I150" s="350">
        <v>0.2</v>
      </c>
      <c r="J150" s="354">
        <v>15451</v>
      </c>
      <c r="K150" s="495">
        <v>0.37</v>
      </c>
      <c r="L150" s="354">
        <f t="shared" si="2"/>
        <v>9734.1299999999992</v>
      </c>
      <c r="M150" s="354">
        <f>$D150*(1-IF(AND('Категория(опт)'!$B$1="A+ (Категория 1)"),E150,IF(AND('Категория(опт)'!$B$1="A (Категория 2)"),F150,IF(AND('Категория(опт)'!$B$1="B (Категория А+)"),G150,IF(AND('Категория(опт)'!$B$1="C (Категория В)"),H150,"")))))*(1-$I150)*(1-'Категория(опт)'!$B$3)/(IF(AND('Категория(опт)'!$B$6="с НДС"),1,IF(AND('Категория(опт)'!$B$6="без НДС"),1.2,"")))</f>
        <v>5561.82</v>
      </c>
    </row>
    <row r="151" spans="1:13">
      <c r="A151" s="351" t="s">
        <v>492</v>
      </c>
      <c r="B151" s="355" t="s">
        <v>493</v>
      </c>
      <c r="C151" s="352" t="s">
        <v>197</v>
      </c>
      <c r="D151" s="353">
        <v>15706</v>
      </c>
      <c r="E151" s="494">
        <v>0.56000000000000005</v>
      </c>
      <c r="F151" s="494">
        <v>0.505</v>
      </c>
      <c r="G151" s="494">
        <v>0.45</v>
      </c>
      <c r="H151" s="494">
        <v>0.42</v>
      </c>
      <c r="I151" s="350">
        <v>0.2</v>
      </c>
      <c r="J151" s="354">
        <v>17278</v>
      </c>
      <c r="K151" s="495">
        <v>0.37</v>
      </c>
      <c r="L151" s="354">
        <f t="shared" si="2"/>
        <v>10885.14</v>
      </c>
      <c r="M151" s="354">
        <f>$D151*(1-IF(AND('Категория(опт)'!$B$1="A+ (Категория 1)"),E151,IF(AND('Категория(опт)'!$B$1="A (Категория 2)"),F151,IF(AND('Категория(опт)'!$B$1="B (Категория А+)"),G151,IF(AND('Категория(опт)'!$B$1="C (Категория В)"),H151,"")))))*(1-$I151)*(1-'Категория(опт)'!$B$3)/(IF(AND('Категория(опт)'!$B$6="с НДС"),1,IF(AND('Категория(опт)'!$B$6="без НДС"),1.2,"")))</f>
        <v>6219.5760000000009</v>
      </c>
    </row>
    <row r="152" spans="1:13">
      <c r="A152" s="351" t="s">
        <v>494</v>
      </c>
      <c r="B152" s="352" t="s">
        <v>495</v>
      </c>
      <c r="C152" s="352" t="s">
        <v>197</v>
      </c>
      <c r="D152" s="353">
        <v>13550</v>
      </c>
      <c r="E152" s="494">
        <v>0.56000000000000005</v>
      </c>
      <c r="F152" s="494">
        <v>0.505</v>
      </c>
      <c r="G152" s="494">
        <v>0.45</v>
      </c>
      <c r="H152" s="494">
        <v>0.42</v>
      </c>
      <c r="I152" s="350">
        <v>0.2</v>
      </c>
      <c r="J152" s="344">
        <v>14900</v>
      </c>
      <c r="K152" s="495">
        <v>0.37</v>
      </c>
      <c r="L152" s="354">
        <f t="shared" si="2"/>
        <v>9387</v>
      </c>
      <c r="M152" s="354">
        <f>$D152*(1-IF(AND('Категория(опт)'!$B$1="A+ (Категория 1)"),E152,IF(AND('Категория(опт)'!$B$1="A (Категория 2)"),F152,IF(AND('Категория(опт)'!$B$1="B (Категория А+)"),G152,IF(AND('Категория(опт)'!$B$1="C (Категория В)"),H152,"")))))*(1-$I152)*(1-'Категория(опт)'!$B$3)/(IF(AND('Категория(опт)'!$B$6="с НДС"),1,IF(AND('Категория(опт)'!$B$6="без НДС"),1.2,"")))</f>
        <v>5365.8</v>
      </c>
    </row>
    <row r="153" spans="1:13">
      <c r="A153" s="351" t="s">
        <v>496</v>
      </c>
      <c r="B153" s="352" t="s">
        <v>497</v>
      </c>
      <c r="C153" s="352" t="s">
        <v>197</v>
      </c>
      <c r="D153" s="353">
        <v>14045</v>
      </c>
      <c r="E153" s="494">
        <v>0.56000000000000005</v>
      </c>
      <c r="F153" s="494">
        <v>0.505</v>
      </c>
      <c r="G153" s="494">
        <v>0.45</v>
      </c>
      <c r="H153" s="494">
        <v>0.42</v>
      </c>
      <c r="I153" s="350">
        <v>0.2</v>
      </c>
      <c r="J153" s="344">
        <v>15451</v>
      </c>
      <c r="K153" s="495">
        <v>0.37</v>
      </c>
      <c r="L153" s="354">
        <f t="shared" si="2"/>
        <v>9734.1299999999992</v>
      </c>
      <c r="M153" s="354">
        <f>$D153*(1-IF(AND('Категория(опт)'!$B$1="A+ (Категория 1)"),E153,IF(AND('Категория(опт)'!$B$1="A (Категория 2)"),F153,IF(AND('Категория(опт)'!$B$1="B (Категория А+)"),G153,IF(AND('Категория(опт)'!$B$1="C (Категория В)"),H153,"")))))*(1-$I153)*(1-'Категория(опт)'!$B$3)/(IF(AND('Категория(опт)'!$B$6="с НДС"),1,IF(AND('Категория(опт)'!$B$6="без НДС"),1.2,"")))</f>
        <v>5561.82</v>
      </c>
    </row>
    <row r="154" spans="1:13">
      <c r="A154" s="351" t="s">
        <v>498</v>
      </c>
      <c r="B154" s="352" t="s">
        <v>499</v>
      </c>
      <c r="C154" s="352" t="s">
        <v>197</v>
      </c>
      <c r="D154" s="353">
        <v>15706</v>
      </c>
      <c r="E154" s="494">
        <v>0.56000000000000005</v>
      </c>
      <c r="F154" s="494">
        <v>0.505</v>
      </c>
      <c r="G154" s="494">
        <v>0.45</v>
      </c>
      <c r="H154" s="494">
        <v>0.42</v>
      </c>
      <c r="I154" s="350">
        <v>0.2</v>
      </c>
      <c r="J154" s="344">
        <v>17278</v>
      </c>
      <c r="K154" s="495">
        <v>0.37</v>
      </c>
      <c r="L154" s="354">
        <f t="shared" si="2"/>
        <v>10885.14</v>
      </c>
      <c r="M154" s="354">
        <f>$D154*(1-IF(AND('Категория(опт)'!$B$1="A+ (Категория 1)"),E154,IF(AND('Категория(опт)'!$B$1="A (Категория 2)"),F154,IF(AND('Категория(опт)'!$B$1="B (Категория А+)"),G154,IF(AND('Категория(опт)'!$B$1="C (Категория В)"),H154,"")))))*(1-$I154)*(1-'Категория(опт)'!$B$3)/(IF(AND('Категория(опт)'!$B$6="с НДС"),1,IF(AND('Категория(опт)'!$B$6="без НДС"),1.2,"")))</f>
        <v>6219.5760000000009</v>
      </c>
    </row>
    <row r="155" spans="1:13">
      <c r="A155" s="351" t="s">
        <v>500</v>
      </c>
      <c r="B155" s="352" t="s">
        <v>501</v>
      </c>
      <c r="C155" s="352" t="s">
        <v>197</v>
      </c>
      <c r="D155" s="353">
        <v>14045</v>
      </c>
      <c r="E155" s="494">
        <v>0.56000000000000005</v>
      </c>
      <c r="F155" s="494">
        <v>0.505</v>
      </c>
      <c r="G155" s="494">
        <v>0.45</v>
      </c>
      <c r="H155" s="494">
        <v>0.42</v>
      </c>
      <c r="I155" s="350">
        <v>0.2</v>
      </c>
      <c r="J155" s="344">
        <v>15451</v>
      </c>
      <c r="K155" s="495">
        <v>0.37</v>
      </c>
      <c r="L155" s="354">
        <f t="shared" si="2"/>
        <v>9734.1299999999992</v>
      </c>
      <c r="M155" s="354">
        <f>$D155*(1-IF(AND('Категория(опт)'!$B$1="A+ (Категория 1)"),E155,IF(AND('Категория(опт)'!$B$1="A (Категория 2)"),F155,IF(AND('Категория(опт)'!$B$1="B (Категория А+)"),G155,IF(AND('Категория(опт)'!$B$1="C (Категория В)"),H155,"")))))*(1-$I155)*(1-'Категория(опт)'!$B$3)/(IF(AND('Категория(опт)'!$B$6="с НДС"),1,IF(AND('Категория(опт)'!$B$6="без НДС"),1.2,"")))</f>
        <v>5561.82</v>
      </c>
    </row>
    <row r="156" spans="1:13">
      <c r="A156" s="351" t="s">
        <v>502</v>
      </c>
      <c r="B156" s="352" t="s">
        <v>503</v>
      </c>
      <c r="C156" s="352" t="s">
        <v>197</v>
      </c>
      <c r="D156" s="353">
        <v>15706</v>
      </c>
      <c r="E156" s="494">
        <v>0.56000000000000005</v>
      </c>
      <c r="F156" s="494">
        <v>0.505</v>
      </c>
      <c r="G156" s="494">
        <v>0.45</v>
      </c>
      <c r="H156" s="494">
        <v>0.42</v>
      </c>
      <c r="I156" s="350">
        <v>0.2</v>
      </c>
      <c r="J156" s="344">
        <v>17278</v>
      </c>
      <c r="K156" s="495">
        <v>0.37</v>
      </c>
      <c r="L156" s="354">
        <f t="shared" si="2"/>
        <v>10885.14</v>
      </c>
      <c r="M156" s="354">
        <f>$D156*(1-IF(AND('Категория(опт)'!$B$1="A+ (Категория 1)"),E156,IF(AND('Категория(опт)'!$B$1="A (Категория 2)"),F156,IF(AND('Категория(опт)'!$B$1="B (Категория А+)"),G156,IF(AND('Категория(опт)'!$B$1="C (Категория В)"),H156,"")))))*(1-$I156)*(1-'Категория(опт)'!$B$3)/(IF(AND('Категория(опт)'!$B$6="с НДС"),1,IF(AND('Категория(опт)'!$B$6="без НДС"),1.2,"")))</f>
        <v>6219.5760000000009</v>
      </c>
    </row>
    <row r="157" spans="1:13">
      <c r="A157" s="351" t="s">
        <v>504</v>
      </c>
      <c r="B157" s="355" t="s">
        <v>505</v>
      </c>
      <c r="C157" s="352" t="s">
        <v>197</v>
      </c>
      <c r="D157" s="353">
        <v>7502</v>
      </c>
      <c r="E157" s="494">
        <v>0.56000000000000005</v>
      </c>
      <c r="F157" s="494">
        <v>0.505</v>
      </c>
      <c r="G157" s="494">
        <v>0.45</v>
      </c>
      <c r="H157" s="494">
        <v>0.42</v>
      </c>
      <c r="I157" s="350">
        <v>0.2</v>
      </c>
      <c r="J157" s="354">
        <v>8253</v>
      </c>
      <c r="K157" s="495">
        <v>0.37</v>
      </c>
      <c r="L157" s="354">
        <f t="shared" si="2"/>
        <v>5199.3900000000003</v>
      </c>
      <c r="M157" s="354">
        <f>$D157*(1-IF(AND('Категория(опт)'!$B$1="A+ (Категория 1)"),E157,IF(AND('Категория(опт)'!$B$1="A (Категория 2)"),F157,IF(AND('Категория(опт)'!$B$1="B (Категория А+)"),G157,IF(AND('Категория(опт)'!$B$1="C (Категория В)"),H157,"")))))*(1-$I157)*(1-'Категория(опт)'!$B$3)/(IF(AND('Категория(опт)'!$B$6="с НДС"),1,IF(AND('Категория(опт)'!$B$6="без НДС"),1.2,"")))</f>
        <v>2970.7919999999999</v>
      </c>
    </row>
    <row r="158" spans="1:13">
      <c r="A158" s="351" t="s">
        <v>506</v>
      </c>
      <c r="B158" s="355" t="s">
        <v>507</v>
      </c>
      <c r="C158" s="352" t="s">
        <v>197</v>
      </c>
      <c r="D158" s="353">
        <v>8498</v>
      </c>
      <c r="E158" s="494">
        <v>0.56000000000000005</v>
      </c>
      <c r="F158" s="494">
        <v>0.505</v>
      </c>
      <c r="G158" s="494">
        <v>0.45</v>
      </c>
      <c r="H158" s="494">
        <v>0.42</v>
      </c>
      <c r="I158" s="350">
        <v>0.2</v>
      </c>
      <c r="J158" s="354">
        <v>9340</v>
      </c>
      <c r="K158" s="495">
        <v>0.37</v>
      </c>
      <c r="L158" s="354">
        <f t="shared" si="2"/>
        <v>5884.2</v>
      </c>
      <c r="M158" s="354">
        <f>$D158*(1-IF(AND('Категория(опт)'!$B$1="A+ (Категория 1)"),E158,IF(AND('Категория(опт)'!$B$1="A (Категория 2)"),F158,IF(AND('Категория(опт)'!$B$1="B (Категория А+)"),G158,IF(AND('Категория(опт)'!$B$1="C (Категория В)"),H158,"")))))*(1-$I158)*(1-'Категория(опт)'!$B$3)/(IF(AND('Категория(опт)'!$B$6="с НДС"),1,IF(AND('Категория(опт)'!$B$6="без НДС"),1.2,"")))</f>
        <v>3365.2080000000005</v>
      </c>
    </row>
    <row r="159" spans="1:13">
      <c r="A159" s="351" t="s">
        <v>508</v>
      </c>
      <c r="B159" s="355" t="s">
        <v>509</v>
      </c>
      <c r="C159" s="352" t="s">
        <v>197</v>
      </c>
      <c r="D159" s="353">
        <v>8498</v>
      </c>
      <c r="E159" s="494">
        <v>0.56000000000000005</v>
      </c>
      <c r="F159" s="494">
        <v>0.505</v>
      </c>
      <c r="G159" s="494">
        <v>0.45</v>
      </c>
      <c r="H159" s="494">
        <v>0.42</v>
      </c>
      <c r="I159" s="350">
        <v>0.2</v>
      </c>
      <c r="J159" s="354">
        <v>9340</v>
      </c>
      <c r="K159" s="495">
        <v>0.37</v>
      </c>
      <c r="L159" s="354">
        <f t="shared" si="2"/>
        <v>5884.2</v>
      </c>
      <c r="M159" s="354">
        <f>$D159*(1-IF(AND('Категория(опт)'!$B$1="A+ (Категория 1)"),E159,IF(AND('Категория(опт)'!$B$1="A (Категория 2)"),F159,IF(AND('Категория(опт)'!$B$1="B (Категория А+)"),G159,IF(AND('Категория(опт)'!$B$1="C (Категория В)"),H159,"")))))*(1-$I159)*(1-'Категория(опт)'!$B$3)/(IF(AND('Категория(опт)'!$B$6="с НДС"),1,IF(AND('Категория(опт)'!$B$6="без НДС"),1.2,"")))</f>
        <v>3365.2080000000005</v>
      </c>
    </row>
    <row r="160" spans="1:13">
      <c r="A160" s="351" t="s">
        <v>510</v>
      </c>
      <c r="B160" s="355" t="s">
        <v>511</v>
      </c>
      <c r="C160" s="352" t="s">
        <v>197</v>
      </c>
      <c r="D160" s="353">
        <v>9356</v>
      </c>
      <c r="E160" s="494">
        <v>0.56000000000000005</v>
      </c>
      <c r="F160" s="494">
        <v>0.505</v>
      </c>
      <c r="G160" s="494">
        <v>0.45</v>
      </c>
      <c r="H160" s="494">
        <v>0.42</v>
      </c>
      <c r="I160" s="350">
        <v>0.2</v>
      </c>
      <c r="J160" s="354">
        <v>10285</v>
      </c>
      <c r="K160" s="495">
        <v>0.37</v>
      </c>
      <c r="L160" s="354">
        <f t="shared" si="2"/>
        <v>6479.55</v>
      </c>
      <c r="M160" s="354">
        <f>$D160*(1-IF(AND('Категория(опт)'!$B$1="A+ (Категория 1)"),E160,IF(AND('Категория(опт)'!$B$1="A (Категория 2)"),F160,IF(AND('Категория(опт)'!$B$1="B (Категория А+)"),G160,IF(AND('Категория(опт)'!$B$1="C (Категория В)"),H160,"")))))*(1-$I160)*(1-'Категория(опт)'!$B$3)/(IF(AND('Категория(опт)'!$B$6="с НДС"),1,IF(AND('Категория(опт)'!$B$6="без НДС"),1.2,"")))</f>
        <v>3704.9760000000006</v>
      </c>
    </row>
    <row r="161" spans="1:13">
      <c r="A161" s="351" t="s">
        <v>512</v>
      </c>
      <c r="B161" s="355" t="s">
        <v>513</v>
      </c>
      <c r="C161" s="352" t="s">
        <v>197</v>
      </c>
      <c r="D161" s="353">
        <v>8540</v>
      </c>
      <c r="E161" s="494">
        <v>0.56000000000000005</v>
      </c>
      <c r="F161" s="494">
        <v>0.505</v>
      </c>
      <c r="G161" s="494">
        <v>0.45</v>
      </c>
      <c r="H161" s="494">
        <v>0.42</v>
      </c>
      <c r="I161" s="350">
        <v>0.2</v>
      </c>
      <c r="J161" s="354">
        <v>9387</v>
      </c>
      <c r="K161" s="495">
        <v>0.37</v>
      </c>
      <c r="L161" s="354">
        <f t="shared" si="2"/>
        <v>5913.81</v>
      </c>
      <c r="M161" s="354">
        <f>$D161*(1-IF(AND('Категория(опт)'!$B$1="A+ (Категория 1)"),E161,IF(AND('Категория(опт)'!$B$1="A (Категория 2)"),F161,IF(AND('Категория(опт)'!$B$1="B (Категория А+)"),G161,IF(AND('Категория(опт)'!$B$1="C (Категория В)"),H161,"")))))*(1-$I161)*(1-'Категория(опт)'!$B$3)/(IF(AND('Категория(опт)'!$B$6="с НДС"),1,IF(AND('Категория(опт)'!$B$6="без НДС"),1.2,"")))</f>
        <v>3381.84</v>
      </c>
    </row>
    <row r="162" spans="1:13">
      <c r="A162" s="351" t="s">
        <v>514</v>
      </c>
      <c r="B162" s="355" t="s">
        <v>515</v>
      </c>
      <c r="C162" s="352" t="s">
        <v>197</v>
      </c>
      <c r="D162" s="353">
        <v>8540</v>
      </c>
      <c r="E162" s="494">
        <v>0.56000000000000005</v>
      </c>
      <c r="F162" s="494">
        <v>0.505</v>
      </c>
      <c r="G162" s="494">
        <v>0.45</v>
      </c>
      <c r="H162" s="494">
        <v>0.42</v>
      </c>
      <c r="I162" s="350">
        <v>0.2</v>
      </c>
      <c r="J162" s="354">
        <v>9387</v>
      </c>
      <c r="K162" s="495">
        <v>0.37</v>
      </c>
      <c r="L162" s="354">
        <f t="shared" si="2"/>
        <v>5913.81</v>
      </c>
      <c r="M162" s="354">
        <f>$D162*(1-IF(AND('Категория(опт)'!$B$1="A+ (Категория 1)"),E162,IF(AND('Категория(опт)'!$B$1="A (Категория 2)"),F162,IF(AND('Категория(опт)'!$B$1="B (Категория А+)"),G162,IF(AND('Категория(опт)'!$B$1="C (Категория В)"),H162,"")))))*(1-$I162)*(1-'Категория(опт)'!$B$3)/(IF(AND('Категория(опт)'!$B$6="с НДС"),1,IF(AND('Категория(опт)'!$B$6="без НДС"),1.2,"")))</f>
        <v>3381.84</v>
      </c>
    </row>
    <row r="163" spans="1:13">
      <c r="A163" s="351" t="s">
        <v>516</v>
      </c>
      <c r="B163" s="355" t="s">
        <v>517</v>
      </c>
      <c r="C163" s="352" t="s">
        <v>197</v>
      </c>
      <c r="D163" s="353">
        <v>9937</v>
      </c>
      <c r="E163" s="494">
        <v>0.56000000000000005</v>
      </c>
      <c r="F163" s="494">
        <v>0.505</v>
      </c>
      <c r="G163" s="494">
        <v>0.45</v>
      </c>
      <c r="H163" s="494">
        <v>0.42</v>
      </c>
      <c r="I163" s="350">
        <v>0.2</v>
      </c>
      <c r="J163" s="354">
        <v>10931</v>
      </c>
      <c r="K163" s="495">
        <v>0.37</v>
      </c>
      <c r="L163" s="354">
        <f t="shared" si="2"/>
        <v>6886.53</v>
      </c>
      <c r="M163" s="354">
        <f>$D163*(1-IF(AND('Категория(опт)'!$B$1="A+ (Категория 1)"),E163,IF(AND('Категория(опт)'!$B$1="A (Категория 2)"),F163,IF(AND('Категория(опт)'!$B$1="B (Категория А+)"),G163,IF(AND('Категория(опт)'!$B$1="C (Категория В)"),H163,"")))))*(1-$I163)*(1-'Категория(опт)'!$B$3)/(IF(AND('Категория(опт)'!$B$6="с НДС"),1,IF(AND('Категория(опт)'!$B$6="без НДС"),1.2,"")))</f>
        <v>3935.0519999999997</v>
      </c>
    </row>
    <row r="164" spans="1:13">
      <c r="A164" s="351" t="s">
        <v>518</v>
      </c>
      <c r="B164" s="355" t="s">
        <v>519</v>
      </c>
      <c r="C164" s="352" t="s">
        <v>197</v>
      </c>
      <c r="D164" s="353">
        <v>11208</v>
      </c>
      <c r="E164" s="494">
        <v>0.56000000000000005</v>
      </c>
      <c r="F164" s="494">
        <v>0.505</v>
      </c>
      <c r="G164" s="494">
        <v>0.45</v>
      </c>
      <c r="H164" s="494">
        <v>0.42</v>
      </c>
      <c r="I164" s="350">
        <v>0.2</v>
      </c>
      <c r="J164" s="354">
        <v>12317</v>
      </c>
      <c r="K164" s="495">
        <v>0.37</v>
      </c>
      <c r="L164" s="354">
        <f t="shared" si="2"/>
        <v>7759.71</v>
      </c>
      <c r="M164" s="354">
        <f>$D164*(1-IF(AND('Категория(опт)'!$B$1="A+ (Категория 1)"),E164,IF(AND('Категория(опт)'!$B$1="A (Категория 2)"),F164,IF(AND('Категория(опт)'!$B$1="B (Категория А+)"),G164,IF(AND('Категория(опт)'!$B$1="C (Категория В)"),H164,"")))))*(1-$I164)*(1-'Категория(опт)'!$B$3)/(IF(AND('Категория(опт)'!$B$6="с НДС"),1,IF(AND('Категория(опт)'!$B$6="без НДС"),1.2,"")))</f>
        <v>4438.3680000000004</v>
      </c>
    </row>
    <row r="165" spans="1:13">
      <c r="A165" s="351" t="s">
        <v>520</v>
      </c>
      <c r="B165" s="355" t="s">
        <v>521</v>
      </c>
      <c r="C165" s="352" t="s">
        <v>197</v>
      </c>
      <c r="D165" s="353">
        <v>11997</v>
      </c>
      <c r="E165" s="494">
        <v>0.56000000000000005</v>
      </c>
      <c r="F165" s="494">
        <v>0.505</v>
      </c>
      <c r="G165" s="494">
        <v>0.45</v>
      </c>
      <c r="H165" s="494">
        <v>0.42</v>
      </c>
      <c r="I165" s="350">
        <v>0.2</v>
      </c>
      <c r="J165" s="354">
        <v>13199</v>
      </c>
      <c r="K165" s="495">
        <v>0.37</v>
      </c>
      <c r="L165" s="354">
        <f t="shared" si="2"/>
        <v>8315.3700000000008</v>
      </c>
      <c r="M165" s="354">
        <f>$D165*(1-IF(AND('Категория(опт)'!$B$1="A+ (Категория 1)"),E165,IF(AND('Категория(опт)'!$B$1="A (Категория 2)"),F165,IF(AND('Категория(опт)'!$B$1="B (Категория А+)"),G165,IF(AND('Категория(опт)'!$B$1="C (Категория В)"),H165,"")))))*(1-$I165)*(1-'Категория(опт)'!$B$3)/(IF(AND('Категория(опт)'!$B$6="с НДС"),1,IF(AND('Категория(опт)'!$B$6="без НДС"),1.2,"")))</f>
        <v>4750.8120000000008</v>
      </c>
    </row>
    <row r="166" spans="1:13">
      <c r="A166" s="351" t="s">
        <v>522</v>
      </c>
      <c r="B166" s="355" t="s">
        <v>523</v>
      </c>
      <c r="C166" s="352" t="s">
        <v>197</v>
      </c>
      <c r="D166" s="353">
        <v>13394</v>
      </c>
      <c r="E166" s="494">
        <v>0.56000000000000005</v>
      </c>
      <c r="F166" s="494">
        <v>0.505</v>
      </c>
      <c r="G166" s="494">
        <v>0.45</v>
      </c>
      <c r="H166" s="494">
        <v>0.42</v>
      </c>
      <c r="I166" s="350">
        <v>0.2</v>
      </c>
      <c r="J166" s="354">
        <v>14742</v>
      </c>
      <c r="K166" s="495">
        <v>0.37</v>
      </c>
      <c r="L166" s="354">
        <f t="shared" si="2"/>
        <v>9287.4600000000009</v>
      </c>
      <c r="M166" s="354">
        <f>$D166*(1-IF(AND('Категория(опт)'!$B$1="A+ (Категория 1)"),E166,IF(AND('Категория(опт)'!$B$1="A (Категория 2)"),F166,IF(AND('Категория(опт)'!$B$1="B (Категория А+)"),G166,IF(AND('Категория(опт)'!$B$1="C (Категория В)"),H166,"")))))*(1-$I166)*(1-'Категория(опт)'!$B$3)/(IF(AND('Категория(опт)'!$B$6="с НДС"),1,IF(AND('Категория(опт)'!$B$6="без НДС"),1.2,"")))</f>
        <v>5304.0240000000003</v>
      </c>
    </row>
    <row r="167" spans="1:13">
      <c r="A167" s="351" t="s">
        <v>524</v>
      </c>
      <c r="B167" s="355" t="s">
        <v>525</v>
      </c>
      <c r="C167" s="352" t="s">
        <v>197</v>
      </c>
      <c r="D167" s="353">
        <v>12502</v>
      </c>
      <c r="E167" s="494">
        <v>0.56000000000000005</v>
      </c>
      <c r="F167" s="494">
        <v>0.505</v>
      </c>
      <c r="G167" s="494">
        <v>0.45</v>
      </c>
      <c r="H167" s="494">
        <v>0.42</v>
      </c>
      <c r="I167" s="350">
        <v>0.2</v>
      </c>
      <c r="J167" s="354">
        <v>13766</v>
      </c>
      <c r="K167" s="495">
        <v>0.37</v>
      </c>
      <c r="L167" s="354">
        <f t="shared" si="2"/>
        <v>8672.58</v>
      </c>
      <c r="M167" s="354">
        <f>$D167*(1-IF(AND('Категория(опт)'!$B$1="A+ (Категория 1)"),E167,IF(AND('Категория(опт)'!$B$1="A (Категория 2)"),F167,IF(AND('Категория(опт)'!$B$1="B (Категория А+)"),G167,IF(AND('Категория(опт)'!$B$1="C (Категория В)"),H167,"")))))*(1-$I167)*(1-'Категория(опт)'!$B$3)/(IF(AND('Категория(опт)'!$B$6="с НДС"),1,IF(AND('Категория(опт)'!$B$6="без НДС"),1.2,"")))</f>
        <v>4950.7920000000004</v>
      </c>
    </row>
    <row r="168" spans="1:13">
      <c r="A168" s="351" t="s">
        <v>526</v>
      </c>
      <c r="B168" s="355" t="s">
        <v>527</v>
      </c>
      <c r="C168" s="352" t="s">
        <v>197</v>
      </c>
      <c r="D168" s="353">
        <v>13984</v>
      </c>
      <c r="E168" s="494">
        <v>0.56000000000000005</v>
      </c>
      <c r="F168" s="494">
        <v>0.505</v>
      </c>
      <c r="G168" s="494">
        <v>0.45</v>
      </c>
      <c r="H168" s="494">
        <v>0.42</v>
      </c>
      <c r="I168" s="350">
        <v>0.2</v>
      </c>
      <c r="J168" s="354">
        <v>15388</v>
      </c>
      <c r="K168" s="495">
        <v>0.37</v>
      </c>
      <c r="L168" s="354">
        <f t="shared" si="2"/>
        <v>9694.44</v>
      </c>
      <c r="M168" s="354">
        <f>$D168*(1-IF(AND('Категория(опт)'!$B$1="A+ (Категория 1)"),E168,IF(AND('Категория(опт)'!$B$1="A (Категория 2)"),F168,IF(AND('Категория(опт)'!$B$1="B (Категория А+)"),G168,IF(AND('Категория(опт)'!$B$1="C (Категория В)"),H168,"")))))*(1-$I168)*(1-'Категория(опт)'!$B$3)/(IF(AND('Категория(опт)'!$B$6="с НДС"),1,IF(AND('Категория(опт)'!$B$6="без НДС"),1.2,"")))</f>
        <v>5537.6640000000007</v>
      </c>
    </row>
    <row r="169" spans="1:13">
      <c r="A169" s="351" t="s">
        <v>528</v>
      </c>
      <c r="B169" s="352" t="s">
        <v>529</v>
      </c>
      <c r="C169" s="352" t="s">
        <v>197</v>
      </c>
      <c r="D169" s="353">
        <v>11997</v>
      </c>
      <c r="E169" s="494">
        <v>0.56000000000000005</v>
      </c>
      <c r="F169" s="494">
        <v>0.505</v>
      </c>
      <c r="G169" s="494">
        <v>0.45</v>
      </c>
      <c r="H169" s="494">
        <v>0.42</v>
      </c>
      <c r="I169" s="350">
        <v>0.2</v>
      </c>
      <c r="J169" s="344">
        <v>13199</v>
      </c>
      <c r="K169" s="495">
        <v>0.37</v>
      </c>
      <c r="L169" s="354">
        <f t="shared" si="2"/>
        <v>8315.3700000000008</v>
      </c>
      <c r="M169" s="354">
        <f>$D169*(1-IF(AND('Категория(опт)'!$B$1="A+ (Категория 1)"),E169,IF(AND('Категория(опт)'!$B$1="A (Категория 2)"),F169,IF(AND('Категория(опт)'!$B$1="B (Категория А+)"),G169,IF(AND('Категория(опт)'!$B$1="C (Категория В)"),H169,"")))))*(1-$I169)*(1-'Категория(опт)'!$B$3)/(IF(AND('Категория(опт)'!$B$6="с НДС"),1,IF(AND('Категория(опт)'!$B$6="без НДС"),1.2,"")))</f>
        <v>4750.8120000000008</v>
      </c>
    </row>
    <row r="170" spans="1:13">
      <c r="A170" s="351" t="s">
        <v>530</v>
      </c>
      <c r="B170" s="352" t="s">
        <v>531</v>
      </c>
      <c r="C170" s="352" t="s">
        <v>197</v>
      </c>
      <c r="D170" s="353">
        <v>12502</v>
      </c>
      <c r="E170" s="494">
        <v>0.56000000000000005</v>
      </c>
      <c r="F170" s="494">
        <v>0.505</v>
      </c>
      <c r="G170" s="494">
        <v>0.45</v>
      </c>
      <c r="H170" s="494">
        <v>0.42</v>
      </c>
      <c r="I170" s="350">
        <v>0.2</v>
      </c>
      <c r="J170" s="344">
        <v>13766</v>
      </c>
      <c r="K170" s="495">
        <v>0.37</v>
      </c>
      <c r="L170" s="354">
        <f t="shared" si="2"/>
        <v>8672.58</v>
      </c>
      <c r="M170" s="354">
        <f>$D170*(1-IF(AND('Категория(опт)'!$B$1="A+ (Категория 1)"),E170,IF(AND('Категория(опт)'!$B$1="A (Категория 2)"),F170,IF(AND('Категория(опт)'!$B$1="B (Категория А+)"),G170,IF(AND('Категория(опт)'!$B$1="C (Категория В)"),H170,"")))))*(1-$I170)*(1-'Категория(опт)'!$B$3)/(IF(AND('Категория(опт)'!$B$6="с НДС"),1,IF(AND('Категория(опт)'!$B$6="без НДС"),1.2,"")))</f>
        <v>4950.7920000000004</v>
      </c>
    </row>
    <row r="171" spans="1:13">
      <c r="A171" s="351" t="s">
        <v>532</v>
      </c>
      <c r="B171" s="352" t="s">
        <v>533</v>
      </c>
      <c r="C171" s="352" t="s">
        <v>197</v>
      </c>
      <c r="D171" s="353">
        <v>13984</v>
      </c>
      <c r="E171" s="494">
        <v>0.56000000000000005</v>
      </c>
      <c r="F171" s="494">
        <v>0.505</v>
      </c>
      <c r="G171" s="494">
        <v>0.45</v>
      </c>
      <c r="H171" s="494">
        <v>0.42</v>
      </c>
      <c r="I171" s="350">
        <v>0.2</v>
      </c>
      <c r="J171" s="344">
        <v>15388</v>
      </c>
      <c r="K171" s="495">
        <v>0.37</v>
      </c>
      <c r="L171" s="354">
        <f t="shared" si="2"/>
        <v>9694.44</v>
      </c>
      <c r="M171" s="354">
        <f>$D171*(1-IF(AND('Категория(опт)'!$B$1="A+ (Категория 1)"),E171,IF(AND('Категория(опт)'!$B$1="A (Категория 2)"),F171,IF(AND('Категория(опт)'!$B$1="B (Категория А+)"),G171,IF(AND('Категория(опт)'!$B$1="C (Категория В)"),H171,"")))))*(1-$I171)*(1-'Категория(опт)'!$B$3)/(IF(AND('Категория(опт)'!$B$6="с НДС"),1,IF(AND('Категория(опт)'!$B$6="без НДС"),1.2,"")))</f>
        <v>5537.6640000000007</v>
      </c>
    </row>
    <row r="172" spans="1:13">
      <c r="A172" s="351" t="s">
        <v>534</v>
      </c>
      <c r="B172" s="352" t="s">
        <v>535</v>
      </c>
      <c r="C172" s="352" t="s">
        <v>197</v>
      </c>
      <c r="D172" s="353">
        <v>12502</v>
      </c>
      <c r="E172" s="494">
        <v>0.56000000000000005</v>
      </c>
      <c r="F172" s="494">
        <v>0.505</v>
      </c>
      <c r="G172" s="494">
        <v>0.45</v>
      </c>
      <c r="H172" s="494">
        <v>0.42</v>
      </c>
      <c r="I172" s="350">
        <v>0.2</v>
      </c>
      <c r="J172" s="344">
        <v>13766</v>
      </c>
      <c r="K172" s="495">
        <v>0.37</v>
      </c>
      <c r="L172" s="354">
        <f t="shared" si="2"/>
        <v>8672.58</v>
      </c>
      <c r="M172" s="354">
        <f>$D172*(1-IF(AND('Категория(опт)'!$B$1="A+ (Категория 1)"),E172,IF(AND('Категория(опт)'!$B$1="A (Категория 2)"),F172,IF(AND('Категория(опт)'!$B$1="B (Категория А+)"),G172,IF(AND('Категория(опт)'!$B$1="C (Категория В)"),H172,"")))))*(1-$I172)*(1-'Категория(опт)'!$B$3)/(IF(AND('Категория(опт)'!$B$6="с НДС"),1,IF(AND('Категория(опт)'!$B$6="без НДС"),1.2,"")))</f>
        <v>4950.7920000000004</v>
      </c>
    </row>
    <row r="173" spans="1:13">
      <c r="A173" s="351" t="s">
        <v>536</v>
      </c>
      <c r="B173" s="352" t="s">
        <v>537</v>
      </c>
      <c r="C173" s="352" t="s">
        <v>197</v>
      </c>
      <c r="D173" s="353">
        <v>13984</v>
      </c>
      <c r="E173" s="494">
        <v>0.56000000000000005</v>
      </c>
      <c r="F173" s="494">
        <v>0.505</v>
      </c>
      <c r="G173" s="494">
        <v>0.45</v>
      </c>
      <c r="H173" s="494">
        <v>0.42</v>
      </c>
      <c r="I173" s="350">
        <v>0.2</v>
      </c>
      <c r="J173" s="344">
        <v>15388</v>
      </c>
      <c r="K173" s="495">
        <v>0.37</v>
      </c>
      <c r="L173" s="354">
        <f t="shared" si="2"/>
        <v>9694.44</v>
      </c>
      <c r="M173" s="354">
        <f>$D173*(1-IF(AND('Категория(опт)'!$B$1="A+ (Категория 1)"),E173,IF(AND('Категория(опт)'!$B$1="A (Категория 2)"),F173,IF(AND('Категория(опт)'!$B$1="B (Категория А+)"),G173,IF(AND('Категория(опт)'!$B$1="C (Категория В)"),H173,"")))))*(1-$I173)*(1-'Категория(опт)'!$B$3)/(IF(AND('Категория(опт)'!$B$6="с НДС"),1,IF(AND('Категория(опт)'!$B$6="без НДС"),1.2,"")))</f>
        <v>5537.6640000000007</v>
      </c>
    </row>
    <row r="174" spans="1:13">
      <c r="A174" s="351" t="s">
        <v>538</v>
      </c>
      <c r="B174" s="355" t="s">
        <v>539</v>
      </c>
      <c r="C174" s="352" t="s">
        <v>197</v>
      </c>
      <c r="D174" s="353">
        <v>8555</v>
      </c>
      <c r="E174" s="494">
        <v>0.56000000000000005</v>
      </c>
      <c r="F174" s="494">
        <v>0.505</v>
      </c>
      <c r="G174" s="494">
        <v>0.45</v>
      </c>
      <c r="H174" s="494">
        <v>0.42</v>
      </c>
      <c r="I174" s="350">
        <v>0.2</v>
      </c>
      <c r="J174" s="354">
        <v>9403</v>
      </c>
      <c r="K174" s="495">
        <v>0.37</v>
      </c>
      <c r="L174" s="354">
        <f t="shared" si="2"/>
        <v>5923.89</v>
      </c>
      <c r="M174" s="354">
        <f>$D174*(1-IF(AND('Категория(опт)'!$B$1="A+ (Категория 1)"),E174,IF(AND('Категория(опт)'!$B$1="A (Категория 2)"),F174,IF(AND('Категория(опт)'!$B$1="B (Категория А+)"),G174,IF(AND('Категория(опт)'!$B$1="C (Категория В)"),H174,"")))))*(1-$I174)*(1-'Категория(опт)'!$B$3)/(IF(AND('Категория(опт)'!$B$6="с НДС"),1,IF(AND('Категория(опт)'!$B$6="без НДС"),1.2,"")))</f>
        <v>3387.7800000000007</v>
      </c>
    </row>
    <row r="175" spans="1:13">
      <c r="A175" s="351" t="s">
        <v>540</v>
      </c>
      <c r="B175" s="355" t="s">
        <v>541</v>
      </c>
      <c r="C175" s="352" t="s">
        <v>197</v>
      </c>
      <c r="D175" s="353">
        <v>9783</v>
      </c>
      <c r="E175" s="494">
        <v>0.56000000000000005</v>
      </c>
      <c r="F175" s="494">
        <v>0.505</v>
      </c>
      <c r="G175" s="494">
        <v>0.45</v>
      </c>
      <c r="H175" s="494">
        <v>0.42</v>
      </c>
      <c r="I175" s="350">
        <v>0.2</v>
      </c>
      <c r="J175" s="354">
        <v>10773</v>
      </c>
      <c r="K175" s="495">
        <v>0.37</v>
      </c>
      <c r="L175" s="354">
        <f t="shared" si="2"/>
        <v>6786.99</v>
      </c>
      <c r="M175" s="354">
        <f>$D175*(1-IF(AND('Категория(опт)'!$B$1="A+ (Категория 1)"),E175,IF(AND('Категория(опт)'!$B$1="A (Категория 2)"),F175,IF(AND('Категория(опт)'!$B$1="B (Категория А+)"),G175,IF(AND('Категория(опт)'!$B$1="C (Категория В)"),H175,"")))))*(1-$I175)*(1-'Категория(опт)'!$B$3)/(IF(AND('Категория(опт)'!$B$6="с НДС"),1,IF(AND('Категория(опт)'!$B$6="без НДС"),1.2,"")))</f>
        <v>3874.0680000000002</v>
      </c>
    </row>
    <row r="176" spans="1:13">
      <c r="A176" s="351" t="s">
        <v>542</v>
      </c>
      <c r="B176" s="355" t="s">
        <v>543</v>
      </c>
      <c r="C176" s="352" t="s">
        <v>197</v>
      </c>
      <c r="D176" s="353">
        <v>9783</v>
      </c>
      <c r="E176" s="494">
        <v>0.56000000000000005</v>
      </c>
      <c r="F176" s="494">
        <v>0.505</v>
      </c>
      <c r="G176" s="494">
        <v>0.45</v>
      </c>
      <c r="H176" s="494">
        <v>0.42</v>
      </c>
      <c r="I176" s="350">
        <v>0.2</v>
      </c>
      <c r="J176" s="354">
        <v>10773</v>
      </c>
      <c r="K176" s="495">
        <v>0.37</v>
      </c>
      <c r="L176" s="354">
        <f t="shared" si="2"/>
        <v>6786.99</v>
      </c>
      <c r="M176" s="354">
        <f>$D176*(1-IF(AND('Категория(опт)'!$B$1="A+ (Категория 1)"),E176,IF(AND('Категория(опт)'!$B$1="A (Категория 2)"),F176,IF(AND('Категория(опт)'!$B$1="B (Категория А+)"),G176,IF(AND('Категория(опт)'!$B$1="C (Категория В)"),H176,"")))))*(1-$I176)*(1-'Категория(опт)'!$B$3)/(IF(AND('Категория(опт)'!$B$6="с НДС"),1,IF(AND('Категория(опт)'!$B$6="без НДС"),1.2,"")))</f>
        <v>3874.0680000000002</v>
      </c>
    </row>
    <row r="177" spans="1:13">
      <c r="A177" s="351" t="s">
        <v>544</v>
      </c>
      <c r="B177" s="355" t="s">
        <v>545</v>
      </c>
      <c r="C177" s="352" t="s">
        <v>197</v>
      </c>
      <c r="D177" s="353">
        <v>10808</v>
      </c>
      <c r="E177" s="494">
        <v>0.56000000000000005</v>
      </c>
      <c r="F177" s="494">
        <v>0.505</v>
      </c>
      <c r="G177" s="494">
        <v>0.45</v>
      </c>
      <c r="H177" s="494">
        <v>0.42</v>
      </c>
      <c r="I177" s="350">
        <v>0.2</v>
      </c>
      <c r="J177" s="354">
        <v>11891</v>
      </c>
      <c r="K177" s="495">
        <v>0.37</v>
      </c>
      <c r="L177" s="354">
        <f t="shared" si="2"/>
        <v>7491.33</v>
      </c>
      <c r="M177" s="354">
        <f>$D177*(1-IF(AND('Категория(опт)'!$B$1="A+ (Категория 1)"),E177,IF(AND('Категория(опт)'!$B$1="A (Категория 2)"),F177,IF(AND('Категория(опт)'!$B$1="B (Категория А+)"),G177,IF(AND('Категория(опт)'!$B$1="C (Категория В)"),H177,"")))))*(1-$I177)*(1-'Категория(опт)'!$B$3)/(IF(AND('Категория(опт)'!$B$6="с НДС"),1,IF(AND('Категория(опт)'!$B$6="без НДС"),1.2,"")))</f>
        <v>4279.9679999999998</v>
      </c>
    </row>
    <row r="178" spans="1:13">
      <c r="A178" s="351" t="s">
        <v>546</v>
      </c>
      <c r="B178" s="355" t="s">
        <v>547</v>
      </c>
      <c r="C178" s="352" t="s">
        <v>197</v>
      </c>
      <c r="D178" s="353">
        <v>9900</v>
      </c>
      <c r="E178" s="494">
        <v>0.56000000000000005</v>
      </c>
      <c r="F178" s="494">
        <v>0.505</v>
      </c>
      <c r="G178" s="494">
        <v>0.45</v>
      </c>
      <c r="H178" s="494">
        <v>0.42</v>
      </c>
      <c r="I178" s="350">
        <v>0.2</v>
      </c>
      <c r="J178" s="354">
        <v>10883</v>
      </c>
      <c r="K178" s="495">
        <v>0.37</v>
      </c>
      <c r="L178" s="354">
        <f t="shared" si="2"/>
        <v>6856.29</v>
      </c>
      <c r="M178" s="354">
        <f>$D178*(1-IF(AND('Категория(опт)'!$B$1="A+ (Категория 1)"),E178,IF(AND('Категория(опт)'!$B$1="A (Категория 2)"),F178,IF(AND('Категория(опт)'!$B$1="B (Категория А+)"),G178,IF(AND('Категория(опт)'!$B$1="C (Категория В)"),H178,"")))))*(1-$I178)*(1-'Категория(опт)'!$B$3)/(IF(AND('Категория(опт)'!$B$6="с НДС"),1,IF(AND('Категория(опт)'!$B$6="без НДС"),1.2,"")))</f>
        <v>3920.4</v>
      </c>
    </row>
    <row r="179" spans="1:13">
      <c r="A179" s="351" t="s">
        <v>548</v>
      </c>
      <c r="B179" s="355" t="s">
        <v>549</v>
      </c>
      <c r="C179" s="352" t="s">
        <v>197</v>
      </c>
      <c r="D179" s="353">
        <v>9900</v>
      </c>
      <c r="E179" s="494">
        <v>0.56000000000000005</v>
      </c>
      <c r="F179" s="494">
        <v>0.505</v>
      </c>
      <c r="G179" s="494">
        <v>0.45</v>
      </c>
      <c r="H179" s="494">
        <v>0.42</v>
      </c>
      <c r="I179" s="350">
        <v>0.2</v>
      </c>
      <c r="J179" s="354">
        <v>10883</v>
      </c>
      <c r="K179" s="495">
        <v>0.37</v>
      </c>
      <c r="L179" s="354">
        <f t="shared" si="2"/>
        <v>6856.29</v>
      </c>
      <c r="M179" s="354">
        <f>$D179*(1-IF(AND('Категория(опт)'!$B$1="A+ (Категория 1)"),E179,IF(AND('Категория(опт)'!$B$1="A (Категория 2)"),F179,IF(AND('Категория(опт)'!$B$1="B (Категория А+)"),G179,IF(AND('Категория(опт)'!$B$1="C (Категория В)"),H179,"")))))*(1-$I179)*(1-'Категория(опт)'!$B$3)/(IF(AND('Категория(опт)'!$B$6="с НДС"),1,IF(AND('Категория(опт)'!$B$6="без НДС"),1.2,"")))</f>
        <v>3920.4</v>
      </c>
    </row>
    <row r="180" spans="1:13">
      <c r="A180" s="351" t="s">
        <v>550</v>
      </c>
      <c r="B180" s="355" t="s">
        <v>551</v>
      </c>
      <c r="C180" s="352" t="s">
        <v>197</v>
      </c>
      <c r="D180" s="353">
        <v>11647</v>
      </c>
      <c r="E180" s="494">
        <v>0.56000000000000005</v>
      </c>
      <c r="F180" s="494">
        <v>0.505</v>
      </c>
      <c r="G180" s="494">
        <v>0.45</v>
      </c>
      <c r="H180" s="494">
        <v>0.42</v>
      </c>
      <c r="I180" s="350">
        <v>0.2</v>
      </c>
      <c r="J180" s="354">
        <v>12821</v>
      </c>
      <c r="K180" s="495">
        <v>0.37</v>
      </c>
      <c r="L180" s="354">
        <f t="shared" si="2"/>
        <v>8077.2300000000005</v>
      </c>
      <c r="M180" s="354">
        <f>$D180*(1-IF(AND('Категория(опт)'!$B$1="A+ (Категория 1)"),E180,IF(AND('Категория(опт)'!$B$1="A (Категория 2)"),F180,IF(AND('Категория(опт)'!$B$1="B (Категория А+)"),G180,IF(AND('Категория(опт)'!$B$1="C (Категория В)"),H180,"")))))*(1-$I180)*(1-'Категория(опт)'!$B$3)/(IF(AND('Категория(опт)'!$B$6="с НДС"),1,IF(AND('Категория(опт)'!$B$6="без НДС"),1.2,"")))</f>
        <v>4612.2120000000004</v>
      </c>
    </row>
    <row r="181" spans="1:13">
      <c r="A181" s="351" t="s">
        <v>552</v>
      </c>
      <c r="B181" s="355" t="s">
        <v>553</v>
      </c>
      <c r="C181" s="352" t="s">
        <v>197</v>
      </c>
      <c r="D181" s="353">
        <v>13275</v>
      </c>
      <c r="E181" s="494">
        <v>0.56000000000000005</v>
      </c>
      <c r="F181" s="494">
        <v>0.505</v>
      </c>
      <c r="G181" s="494">
        <v>0.45</v>
      </c>
      <c r="H181" s="494">
        <v>0.42</v>
      </c>
      <c r="I181" s="350">
        <v>0.2</v>
      </c>
      <c r="J181" s="354">
        <v>14600</v>
      </c>
      <c r="K181" s="495">
        <v>0.37</v>
      </c>
      <c r="L181" s="354">
        <f t="shared" si="2"/>
        <v>9198</v>
      </c>
      <c r="M181" s="354">
        <f>$D181*(1-IF(AND('Категория(опт)'!$B$1="A+ (Категория 1)"),E181,IF(AND('Категория(опт)'!$B$1="A (Категория 2)"),F181,IF(AND('Категория(опт)'!$B$1="B (Категория А+)"),G181,IF(AND('Категория(опт)'!$B$1="C (Категория В)"),H181,"")))))*(1-$I181)*(1-'Категория(опт)'!$B$3)/(IF(AND('Категория(опт)'!$B$6="с НДС"),1,IF(AND('Категория(опт)'!$B$6="без НДС"),1.2,"")))</f>
        <v>5256.9000000000005</v>
      </c>
    </row>
    <row r="182" spans="1:13">
      <c r="A182" s="351" t="s">
        <v>554</v>
      </c>
      <c r="B182" s="355" t="s">
        <v>555</v>
      </c>
      <c r="C182" s="352" t="s">
        <v>197</v>
      </c>
      <c r="D182" s="353">
        <v>13781</v>
      </c>
      <c r="E182" s="494">
        <v>0.56000000000000005</v>
      </c>
      <c r="F182" s="494">
        <v>0.505</v>
      </c>
      <c r="G182" s="494">
        <v>0.45</v>
      </c>
      <c r="H182" s="494">
        <v>0.42</v>
      </c>
      <c r="I182" s="350">
        <v>0.2</v>
      </c>
      <c r="J182" s="354">
        <v>15167</v>
      </c>
      <c r="K182" s="495">
        <v>0.37</v>
      </c>
      <c r="L182" s="354">
        <f t="shared" si="2"/>
        <v>9555.2100000000009</v>
      </c>
      <c r="M182" s="354">
        <f>$D182*(1-IF(AND('Категория(опт)'!$B$1="A+ (Категория 1)"),E182,IF(AND('Категория(опт)'!$B$1="A (Категория 2)"),F182,IF(AND('Категория(опт)'!$B$1="B (Категория А+)"),G182,IF(AND('Категория(опт)'!$B$1="C (Категория В)"),H182,"")))))*(1-$I182)*(1-'Категория(опт)'!$B$3)/(IF(AND('Категория(опт)'!$B$6="с НДС"),1,IF(AND('Категория(опт)'!$B$6="без НДС"),1.2,"")))</f>
        <v>5457.2760000000007</v>
      </c>
    </row>
    <row r="183" spans="1:13">
      <c r="A183" s="351" t="s">
        <v>556</v>
      </c>
      <c r="B183" s="355" t="s">
        <v>557</v>
      </c>
      <c r="C183" s="352" t="s">
        <v>197</v>
      </c>
      <c r="D183" s="353">
        <v>14662</v>
      </c>
      <c r="E183" s="494">
        <v>0.56000000000000005</v>
      </c>
      <c r="F183" s="494">
        <v>0.505</v>
      </c>
      <c r="G183" s="494">
        <v>0.45</v>
      </c>
      <c r="H183" s="494">
        <v>0.42</v>
      </c>
      <c r="I183" s="350">
        <v>0.2</v>
      </c>
      <c r="J183" s="354">
        <v>16128</v>
      </c>
      <c r="K183" s="495">
        <v>0.37</v>
      </c>
      <c r="L183" s="354">
        <f t="shared" si="2"/>
        <v>10160.64</v>
      </c>
      <c r="M183" s="354">
        <f>$D183*(1-IF(AND('Категория(опт)'!$B$1="A+ (Категория 1)"),E183,IF(AND('Категория(опт)'!$B$1="A (Категория 2)"),F183,IF(AND('Категория(опт)'!$B$1="B (Категория А+)"),G183,IF(AND('Категория(опт)'!$B$1="C (Категория В)"),H183,"")))))*(1-$I183)*(1-'Категория(опт)'!$B$3)/(IF(AND('Категория(опт)'!$B$6="с НДС"),1,IF(AND('Категория(опт)'!$B$6="без НДС"),1.2,"")))</f>
        <v>5806.152</v>
      </c>
    </row>
    <row r="184" spans="1:13">
      <c r="A184" s="351" t="s">
        <v>558</v>
      </c>
      <c r="B184" s="355" t="s">
        <v>559</v>
      </c>
      <c r="C184" s="352" t="s">
        <v>197</v>
      </c>
      <c r="D184" s="353">
        <v>13706</v>
      </c>
      <c r="E184" s="494">
        <v>0.56000000000000005</v>
      </c>
      <c r="F184" s="494">
        <v>0.505</v>
      </c>
      <c r="G184" s="494">
        <v>0.45</v>
      </c>
      <c r="H184" s="494">
        <v>0.42</v>
      </c>
      <c r="I184" s="350">
        <v>0.2</v>
      </c>
      <c r="J184" s="354">
        <v>15089</v>
      </c>
      <c r="K184" s="495">
        <v>0.37</v>
      </c>
      <c r="L184" s="354">
        <f t="shared" si="2"/>
        <v>9506.07</v>
      </c>
      <c r="M184" s="354">
        <f>$D184*(1-IF(AND('Категория(опт)'!$B$1="A+ (Категория 1)"),E184,IF(AND('Категория(опт)'!$B$1="A (Категория 2)"),F184,IF(AND('Категория(опт)'!$B$1="B (Категория А+)"),G184,IF(AND('Категория(опт)'!$B$1="C (Категория В)"),H184,"")))))*(1-$I184)*(1-'Категория(опт)'!$B$3)/(IF(AND('Категория(опт)'!$B$6="с НДС"),1,IF(AND('Категория(опт)'!$B$6="без НДС"),1.2,"")))</f>
        <v>5427.5760000000009</v>
      </c>
    </row>
    <row r="185" spans="1:13">
      <c r="A185" s="351" t="s">
        <v>560</v>
      </c>
      <c r="B185" s="355" t="s">
        <v>561</v>
      </c>
      <c r="C185" s="352" t="s">
        <v>197</v>
      </c>
      <c r="D185" s="353">
        <v>15191</v>
      </c>
      <c r="E185" s="494">
        <v>0.56000000000000005</v>
      </c>
      <c r="F185" s="494">
        <v>0.505</v>
      </c>
      <c r="G185" s="494">
        <v>0.45</v>
      </c>
      <c r="H185" s="494">
        <v>0.42</v>
      </c>
      <c r="I185" s="350">
        <v>0.2</v>
      </c>
      <c r="J185" s="354">
        <v>16711</v>
      </c>
      <c r="K185" s="495">
        <v>0.37</v>
      </c>
      <c r="L185" s="354">
        <f t="shared" si="2"/>
        <v>10527.93</v>
      </c>
      <c r="M185" s="354">
        <f>$D185*(1-IF(AND('Категория(опт)'!$B$1="A+ (Категория 1)"),E185,IF(AND('Категория(опт)'!$B$1="A (Категория 2)"),F185,IF(AND('Категория(опт)'!$B$1="B (Категория А+)"),G185,IF(AND('Категория(опт)'!$B$1="C (Категория В)"),H185,"")))))*(1-$I185)*(1-'Категория(опт)'!$B$3)/(IF(AND('Категория(опт)'!$B$6="с НДС"),1,IF(AND('Категория(опт)'!$B$6="без НДС"),1.2,"")))</f>
        <v>6015.6360000000004</v>
      </c>
    </row>
    <row r="186" spans="1:13">
      <c r="A186" s="351" t="s">
        <v>562</v>
      </c>
      <c r="B186" s="352" t="s">
        <v>563</v>
      </c>
      <c r="C186" s="352" t="s">
        <v>197</v>
      </c>
      <c r="D186" s="353">
        <v>13781</v>
      </c>
      <c r="E186" s="494">
        <v>0.56000000000000005</v>
      </c>
      <c r="F186" s="494">
        <v>0.505</v>
      </c>
      <c r="G186" s="494">
        <v>0.45</v>
      </c>
      <c r="H186" s="494">
        <v>0.42</v>
      </c>
      <c r="I186" s="350">
        <v>0.2</v>
      </c>
      <c r="J186" s="344">
        <v>15167</v>
      </c>
      <c r="K186" s="495">
        <v>0.37</v>
      </c>
      <c r="L186" s="354">
        <f t="shared" si="2"/>
        <v>9555.2100000000009</v>
      </c>
      <c r="M186" s="354">
        <f>$D186*(1-IF(AND('Категория(опт)'!$B$1="A+ (Категория 1)"),E186,IF(AND('Категория(опт)'!$B$1="A (Категория 2)"),F186,IF(AND('Категория(опт)'!$B$1="B (Категория А+)"),G186,IF(AND('Категория(опт)'!$B$1="C (Категория В)"),H186,"")))))*(1-$I186)*(1-'Категория(опт)'!$B$3)/(IF(AND('Категория(опт)'!$B$6="с НДС"),1,IF(AND('Категория(опт)'!$B$6="без НДС"),1.2,"")))</f>
        <v>5457.2760000000007</v>
      </c>
    </row>
    <row r="187" spans="1:13">
      <c r="A187" s="351" t="s">
        <v>564</v>
      </c>
      <c r="B187" s="352" t="s">
        <v>565</v>
      </c>
      <c r="C187" s="352" t="s">
        <v>197</v>
      </c>
      <c r="D187" s="353">
        <v>13706</v>
      </c>
      <c r="E187" s="494">
        <v>0.56000000000000005</v>
      </c>
      <c r="F187" s="494">
        <v>0.505</v>
      </c>
      <c r="G187" s="494">
        <v>0.45</v>
      </c>
      <c r="H187" s="494">
        <v>0.42</v>
      </c>
      <c r="I187" s="350">
        <v>0.2</v>
      </c>
      <c r="J187" s="344">
        <v>15089</v>
      </c>
      <c r="K187" s="495">
        <v>0.37</v>
      </c>
      <c r="L187" s="354">
        <f t="shared" si="2"/>
        <v>9506.07</v>
      </c>
      <c r="M187" s="354">
        <f>$D187*(1-IF(AND('Категория(опт)'!$B$1="A+ (Категория 1)"),E187,IF(AND('Категория(опт)'!$B$1="A (Категория 2)"),F187,IF(AND('Категория(опт)'!$B$1="B (Категория А+)"),G187,IF(AND('Категория(опт)'!$B$1="C (Категория В)"),H187,"")))))*(1-$I187)*(1-'Категория(опт)'!$B$3)/(IF(AND('Категория(опт)'!$B$6="с НДС"),1,IF(AND('Категория(опт)'!$B$6="без НДС"),1.2,"")))</f>
        <v>5427.5760000000009</v>
      </c>
    </row>
    <row r="188" spans="1:13">
      <c r="A188" s="351" t="s">
        <v>566</v>
      </c>
      <c r="B188" s="352" t="s">
        <v>567</v>
      </c>
      <c r="C188" s="352" t="s">
        <v>197</v>
      </c>
      <c r="D188" s="353">
        <v>15191</v>
      </c>
      <c r="E188" s="494">
        <v>0.56000000000000005</v>
      </c>
      <c r="F188" s="494">
        <v>0.505</v>
      </c>
      <c r="G188" s="494">
        <v>0.45</v>
      </c>
      <c r="H188" s="494">
        <v>0.42</v>
      </c>
      <c r="I188" s="350">
        <v>0.2</v>
      </c>
      <c r="J188" s="344">
        <v>16711</v>
      </c>
      <c r="K188" s="495">
        <v>0.37</v>
      </c>
      <c r="L188" s="354">
        <f t="shared" si="2"/>
        <v>10527.93</v>
      </c>
      <c r="M188" s="354">
        <f>$D188*(1-IF(AND('Категория(опт)'!$B$1="A+ (Категория 1)"),E188,IF(AND('Категория(опт)'!$B$1="A (Категория 2)"),F188,IF(AND('Категория(опт)'!$B$1="B (Категория А+)"),G188,IF(AND('Категория(опт)'!$B$1="C (Категория В)"),H188,"")))))*(1-$I188)*(1-'Категория(опт)'!$B$3)/(IF(AND('Категория(опт)'!$B$6="с НДС"),1,IF(AND('Категория(опт)'!$B$6="без НДС"),1.2,"")))</f>
        <v>6015.6360000000004</v>
      </c>
    </row>
    <row r="189" spans="1:13">
      <c r="A189" s="351" t="s">
        <v>568</v>
      </c>
      <c r="B189" s="352" t="s">
        <v>569</v>
      </c>
      <c r="C189" s="352" t="s">
        <v>197</v>
      </c>
      <c r="D189" s="353">
        <v>13706</v>
      </c>
      <c r="E189" s="494">
        <v>0.56000000000000005</v>
      </c>
      <c r="F189" s="494">
        <v>0.505</v>
      </c>
      <c r="G189" s="494">
        <v>0.45</v>
      </c>
      <c r="H189" s="494">
        <v>0.42</v>
      </c>
      <c r="I189" s="350">
        <v>0.2</v>
      </c>
      <c r="J189" s="344">
        <v>15089</v>
      </c>
      <c r="K189" s="495">
        <v>0.37</v>
      </c>
      <c r="L189" s="354">
        <f t="shared" si="2"/>
        <v>9506.07</v>
      </c>
      <c r="M189" s="354">
        <f>$D189*(1-IF(AND('Категория(опт)'!$B$1="A+ (Категория 1)"),E189,IF(AND('Категория(опт)'!$B$1="A (Категория 2)"),F189,IF(AND('Категория(опт)'!$B$1="B (Категория А+)"),G189,IF(AND('Категория(опт)'!$B$1="C (Категория В)"),H189,"")))))*(1-$I189)*(1-'Категория(опт)'!$B$3)/(IF(AND('Категория(опт)'!$B$6="с НДС"),1,IF(AND('Категория(опт)'!$B$6="без НДС"),1.2,"")))</f>
        <v>5427.5760000000009</v>
      </c>
    </row>
    <row r="190" spans="1:13">
      <c r="A190" s="351" t="s">
        <v>570</v>
      </c>
      <c r="B190" s="352" t="s">
        <v>571</v>
      </c>
      <c r="C190" s="352" t="s">
        <v>197</v>
      </c>
      <c r="D190" s="353">
        <v>15191</v>
      </c>
      <c r="E190" s="494">
        <v>0.56000000000000005</v>
      </c>
      <c r="F190" s="494">
        <v>0.505</v>
      </c>
      <c r="G190" s="494">
        <v>0.45</v>
      </c>
      <c r="H190" s="494">
        <v>0.42</v>
      </c>
      <c r="I190" s="350">
        <v>0.2</v>
      </c>
      <c r="J190" s="344">
        <v>16711</v>
      </c>
      <c r="K190" s="495">
        <v>0.37</v>
      </c>
      <c r="L190" s="354">
        <f t="shared" si="2"/>
        <v>10527.93</v>
      </c>
      <c r="M190" s="354">
        <f>$D190*(1-IF(AND('Категория(опт)'!$B$1="A+ (Категория 1)"),E190,IF(AND('Категория(опт)'!$B$1="A (Категория 2)"),F190,IF(AND('Категория(опт)'!$B$1="B (Категория А+)"),G190,IF(AND('Категория(опт)'!$B$1="C (Категория В)"),H190,"")))))*(1-$I190)*(1-'Категория(опт)'!$B$3)/(IF(AND('Категория(опт)'!$B$6="с НДС"),1,IF(AND('Категория(опт)'!$B$6="без НДС"),1.2,"")))</f>
        <v>6015.6360000000004</v>
      </c>
    </row>
    <row r="191" spans="1:13">
      <c r="A191" s="351" t="s">
        <v>572</v>
      </c>
      <c r="B191" s="352" t="s">
        <v>573</v>
      </c>
      <c r="C191" s="352" t="s">
        <v>197</v>
      </c>
      <c r="D191" s="353">
        <v>5246</v>
      </c>
      <c r="E191" s="494">
        <v>0.57499999999999996</v>
      </c>
      <c r="F191" s="494">
        <v>0.53500000000000003</v>
      </c>
      <c r="G191" s="494">
        <v>0.5</v>
      </c>
      <c r="H191" s="494">
        <v>0.5</v>
      </c>
      <c r="I191" s="350">
        <v>0</v>
      </c>
      <c r="J191" s="354">
        <v>5165</v>
      </c>
      <c r="K191" s="495">
        <v>0.25600000000000001</v>
      </c>
      <c r="L191" s="354">
        <f t="shared" si="2"/>
        <v>3842.7599999999998</v>
      </c>
      <c r="M191" s="354">
        <f>$D191*(1-IF(AND('Категория(опт)'!$B$1="A+ (Категория 1)"),E191,IF(AND('Категория(опт)'!$B$1="A (Категория 2)"),F191,IF(AND('Категория(опт)'!$B$1="B (Категория А+)"),G191,IF(AND('Категория(опт)'!$B$1="C (Категория В)"),H191,"")))))*(1-$I191)*(1-'Категория(опт)'!$B$3)/(IF(AND('Категория(опт)'!$B$6="с НДС"),1,IF(AND('Категория(опт)'!$B$6="без НДС"),1.2,"")))</f>
        <v>2439.39</v>
      </c>
    </row>
    <row r="192" spans="1:13">
      <c r="A192" s="351" t="s">
        <v>574</v>
      </c>
      <c r="B192" s="352" t="s">
        <v>575</v>
      </c>
      <c r="C192" s="352" t="s">
        <v>197</v>
      </c>
      <c r="D192" s="353">
        <v>5897</v>
      </c>
      <c r="E192" s="494">
        <v>0.57499999999999996</v>
      </c>
      <c r="F192" s="494">
        <v>0.53500000000000003</v>
      </c>
      <c r="G192" s="494">
        <v>0.5</v>
      </c>
      <c r="H192" s="494">
        <v>0.5</v>
      </c>
      <c r="I192" s="350">
        <v>0</v>
      </c>
      <c r="J192" s="354">
        <v>5742</v>
      </c>
      <c r="K192" s="495">
        <v>0.25600000000000001</v>
      </c>
      <c r="L192" s="354">
        <f t="shared" si="2"/>
        <v>4272.0479999999998</v>
      </c>
      <c r="M192" s="354">
        <f>$D192*(1-IF(AND('Категория(опт)'!$B$1="A+ (Категория 1)"),E192,IF(AND('Категория(опт)'!$B$1="A (Категория 2)"),F192,IF(AND('Категория(опт)'!$B$1="B (Категория А+)"),G192,IF(AND('Категория(опт)'!$B$1="C (Категория В)"),H192,"")))))*(1-$I192)*(1-'Категория(опт)'!$B$3)/(IF(AND('Категория(опт)'!$B$6="с НДС"),1,IF(AND('Категория(опт)'!$B$6="без НДС"),1.2,"")))</f>
        <v>2742.105</v>
      </c>
    </row>
    <row r="193" spans="1:13">
      <c r="A193" s="351" t="s">
        <v>576</v>
      </c>
      <c r="B193" s="352" t="s">
        <v>577</v>
      </c>
      <c r="C193" s="352" t="s">
        <v>197</v>
      </c>
      <c r="D193" s="353">
        <v>5897</v>
      </c>
      <c r="E193" s="494">
        <v>0.57499999999999996</v>
      </c>
      <c r="F193" s="494">
        <v>0.53500000000000003</v>
      </c>
      <c r="G193" s="494">
        <v>0.5</v>
      </c>
      <c r="H193" s="494">
        <v>0.5</v>
      </c>
      <c r="I193" s="350">
        <v>0</v>
      </c>
      <c r="J193" s="354">
        <v>5742</v>
      </c>
      <c r="K193" s="495">
        <v>0.25600000000000001</v>
      </c>
      <c r="L193" s="354">
        <f t="shared" si="2"/>
        <v>4272.0479999999998</v>
      </c>
      <c r="M193" s="354">
        <f>$D193*(1-IF(AND('Категория(опт)'!$B$1="A+ (Категория 1)"),E193,IF(AND('Категория(опт)'!$B$1="A (Категория 2)"),F193,IF(AND('Категория(опт)'!$B$1="B (Категория А+)"),G193,IF(AND('Категория(опт)'!$B$1="C (Категория В)"),H193,"")))))*(1-$I193)*(1-'Категория(опт)'!$B$3)/(IF(AND('Категория(опт)'!$B$6="с НДС"),1,IF(AND('Категория(опт)'!$B$6="без НДС"),1.2,"")))</f>
        <v>2742.105</v>
      </c>
    </row>
    <row r="194" spans="1:13">
      <c r="A194" s="351" t="s">
        <v>578</v>
      </c>
      <c r="B194" s="352" t="s">
        <v>579</v>
      </c>
      <c r="C194" s="352" t="s">
        <v>197</v>
      </c>
      <c r="D194" s="353">
        <v>6505</v>
      </c>
      <c r="E194" s="494">
        <v>0.57499999999999996</v>
      </c>
      <c r="F194" s="494">
        <v>0.53500000000000003</v>
      </c>
      <c r="G194" s="494">
        <v>0.5</v>
      </c>
      <c r="H194" s="494">
        <v>0.5</v>
      </c>
      <c r="I194" s="350">
        <v>0</v>
      </c>
      <c r="J194" s="354">
        <v>6301</v>
      </c>
      <c r="K194" s="495">
        <v>0.25600000000000001</v>
      </c>
      <c r="L194" s="354">
        <f t="shared" si="2"/>
        <v>4687.9440000000004</v>
      </c>
      <c r="M194" s="354">
        <f>$D194*(1-IF(AND('Категория(опт)'!$B$1="A+ (Категория 1)"),E194,IF(AND('Категория(опт)'!$B$1="A (Категория 2)"),F194,IF(AND('Категория(опт)'!$B$1="B (Категория А+)"),G194,IF(AND('Категория(опт)'!$B$1="C (Категория В)"),H194,"")))))*(1-$I194)*(1-'Категория(опт)'!$B$3)/(IF(AND('Категория(опт)'!$B$6="с НДС"),1,IF(AND('Категория(опт)'!$B$6="без НДС"),1.2,"")))</f>
        <v>3024.8249999999998</v>
      </c>
    </row>
    <row r="195" spans="1:13">
      <c r="A195" s="351" t="s">
        <v>580</v>
      </c>
      <c r="B195" s="352" t="s">
        <v>581</v>
      </c>
      <c r="C195" s="352" t="s">
        <v>197</v>
      </c>
      <c r="D195" s="353">
        <v>8600</v>
      </c>
      <c r="E195" s="494">
        <v>0.57499999999999996</v>
      </c>
      <c r="F195" s="494">
        <v>0.53500000000000003</v>
      </c>
      <c r="G195" s="494">
        <v>0.5</v>
      </c>
      <c r="H195" s="494">
        <v>0.5</v>
      </c>
      <c r="I195" s="350">
        <v>0</v>
      </c>
      <c r="J195" s="354">
        <v>8406</v>
      </c>
      <c r="K195" s="495">
        <v>0.25600000000000001</v>
      </c>
      <c r="L195" s="354">
        <f t="shared" si="2"/>
        <v>6254.0640000000003</v>
      </c>
      <c r="M195" s="354">
        <f>$D195*(1-IF(AND('Категория(опт)'!$B$1="A+ (Категория 1)"),E195,IF(AND('Категория(опт)'!$B$1="A (Категория 2)"),F195,IF(AND('Категория(опт)'!$B$1="B (Категория А+)"),G195,IF(AND('Категория(опт)'!$B$1="C (Категория В)"),H195,"")))))*(1-$I195)*(1-'Категория(опт)'!$B$3)/(IF(AND('Категория(опт)'!$B$6="с НДС"),1,IF(AND('Категория(опт)'!$B$6="без НДС"),1.2,"")))</f>
        <v>3998.9999999999995</v>
      </c>
    </row>
    <row r="196" spans="1:13">
      <c r="A196" s="351" t="s">
        <v>582</v>
      </c>
      <c r="B196" s="352" t="s">
        <v>583</v>
      </c>
      <c r="C196" s="352" t="s">
        <v>197</v>
      </c>
      <c r="D196" s="353">
        <v>9165</v>
      </c>
      <c r="E196" s="494">
        <v>0.57499999999999996</v>
      </c>
      <c r="F196" s="494">
        <v>0.53500000000000003</v>
      </c>
      <c r="G196" s="494">
        <v>0.5</v>
      </c>
      <c r="H196" s="494">
        <v>0.5</v>
      </c>
      <c r="I196" s="350">
        <v>0</v>
      </c>
      <c r="J196" s="354">
        <v>9731</v>
      </c>
      <c r="K196" s="495">
        <v>0.25600000000000001</v>
      </c>
      <c r="L196" s="354">
        <f t="shared" ref="L196:L259" si="3">J196*(1-K196)</f>
        <v>7239.8639999999996</v>
      </c>
      <c r="M196" s="354">
        <f>$D196*(1-IF(AND('Категория(опт)'!$B$1="A+ (Категория 1)"),E196,IF(AND('Категория(опт)'!$B$1="A (Категория 2)"),F196,IF(AND('Категория(опт)'!$B$1="B (Категория А+)"),G196,IF(AND('Категория(опт)'!$B$1="C (Категория В)"),H196,"")))))*(1-$I196)*(1-'Категория(опт)'!$B$3)/(IF(AND('Категория(опт)'!$B$6="с НДС"),1,IF(AND('Категория(опт)'!$B$6="без НДС"),1.2,"")))</f>
        <v>4261.7249999999995</v>
      </c>
    </row>
    <row r="197" spans="1:13">
      <c r="A197" s="351" t="s">
        <v>584</v>
      </c>
      <c r="B197" s="352" t="s">
        <v>585</v>
      </c>
      <c r="C197" s="352" t="s">
        <v>197</v>
      </c>
      <c r="D197" s="353">
        <v>10861</v>
      </c>
      <c r="E197" s="494">
        <v>0.57499999999999996</v>
      </c>
      <c r="F197" s="494">
        <v>0.53500000000000003</v>
      </c>
      <c r="G197" s="494">
        <v>0.5</v>
      </c>
      <c r="H197" s="494">
        <v>0.5</v>
      </c>
      <c r="I197" s="350">
        <v>0</v>
      </c>
      <c r="J197" s="354">
        <v>10369</v>
      </c>
      <c r="K197" s="495">
        <v>0.25600000000000001</v>
      </c>
      <c r="L197" s="354">
        <f t="shared" si="3"/>
        <v>7714.5360000000001</v>
      </c>
      <c r="M197" s="354">
        <f>$D197*(1-IF(AND('Категория(опт)'!$B$1="A+ (Категория 1)"),E197,IF(AND('Категория(опт)'!$B$1="A (Категория 2)"),F197,IF(AND('Категория(опт)'!$B$1="B (Категория А+)"),G197,IF(AND('Категория(опт)'!$B$1="C (Категория В)"),H197,"")))))*(1-$I197)*(1-'Категория(опт)'!$B$3)/(IF(AND('Категория(опт)'!$B$6="с НДС"),1,IF(AND('Категория(опт)'!$B$6="без НДС"),1.2,"")))</f>
        <v>5050.3649999999998</v>
      </c>
    </row>
    <row r="198" spans="1:13">
      <c r="A198" s="351" t="s">
        <v>586</v>
      </c>
      <c r="B198" s="352" t="s">
        <v>587</v>
      </c>
      <c r="C198" s="352" t="s">
        <v>197</v>
      </c>
      <c r="D198" s="353">
        <v>11813</v>
      </c>
      <c r="E198" s="494">
        <v>0.57499999999999996</v>
      </c>
      <c r="F198" s="494">
        <v>0.53500000000000003</v>
      </c>
      <c r="G198" s="494">
        <v>0.5</v>
      </c>
      <c r="H198" s="494">
        <v>0.5</v>
      </c>
      <c r="I198" s="350">
        <v>0</v>
      </c>
      <c r="J198" s="354">
        <v>11966</v>
      </c>
      <c r="K198" s="495">
        <v>0.25600000000000001</v>
      </c>
      <c r="L198" s="354">
        <f t="shared" si="3"/>
        <v>8902.7039999999997</v>
      </c>
      <c r="M198" s="354">
        <f>$D198*(1-IF(AND('Категория(опт)'!$B$1="A+ (Категория 1)"),E198,IF(AND('Категория(опт)'!$B$1="A (Категория 2)"),F198,IF(AND('Категория(опт)'!$B$1="B (Категория А+)"),G198,IF(AND('Категория(опт)'!$B$1="C (Категория В)"),H198,"")))))*(1-$I198)*(1-'Категория(опт)'!$B$3)/(IF(AND('Категория(опт)'!$B$6="с НДС"),1,IF(AND('Категория(опт)'!$B$6="без НДС"),1.2,"")))</f>
        <v>5493.0450000000001</v>
      </c>
    </row>
    <row r="199" spans="1:13">
      <c r="A199" s="351" t="s">
        <v>588</v>
      </c>
      <c r="B199" s="352" t="s">
        <v>589</v>
      </c>
      <c r="C199" s="352" t="s">
        <v>197</v>
      </c>
      <c r="D199" s="353">
        <v>17190</v>
      </c>
      <c r="E199" s="494">
        <v>0.6</v>
      </c>
      <c r="F199" s="494">
        <v>0.55000000000000004</v>
      </c>
      <c r="G199" s="494">
        <v>0.5</v>
      </c>
      <c r="H199" s="494">
        <v>0.5</v>
      </c>
      <c r="I199" s="350">
        <v>0</v>
      </c>
      <c r="J199" s="354">
        <v>21089</v>
      </c>
      <c r="K199" s="495">
        <v>0.28000000000000003</v>
      </c>
      <c r="L199" s="354">
        <f t="shared" si="3"/>
        <v>15184.08</v>
      </c>
      <c r="M199" s="354">
        <f>$D199*(1-IF(AND('Категория(опт)'!$B$1="A+ (Категория 1)"),E199,IF(AND('Категория(опт)'!$B$1="A (Категория 2)"),F199,IF(AND('Категория(опт)'!$B$1="B (Категория А+)"),G199,IF(AND('Категория(опт)'!$B$1="C (Категория В)"),H199,"")))))*(1-$I199)*(1-'Категория(опт)'!$B$3)/(IF(AND('Категория(опт)'!$B$6="с НДС"),1,IF(AND('Категория(опт)'!$B$6="без НДС"),1.2,"")))</f>
        <v>7735.4999999999991</v>
      </c>
    </row>
    <row r="200" spans="1:13">
      <c r="A200" s="351" t="s">
        <v>590</v>
      </c>
      <c r="B200" s="352" t="s">
        <v>591</v>
      </c>
      <c r="C200" s="352" t="s">
        <v>197</v>
      </c>
      <c r="D200" s="353">
        <v>18622</v>
      </c>
      <c r="E200" s="494">
        <v>0.6</v>
      </c>
      <c r="F200" s="494">
        <v>0.55000000000000004</v>
      </c>
      <c r="G200" s="494">
        <v>0.5</v>
      </c>
      <c r="H200" s="494">
        <v>0.5</v>
      </c>
      <c r="I200" s="350">
        <v>0</v>
      </c>
      <c r="J200" s="354">
        <v>22849</v>
      </c>
      <c r="K200" s="495">
        <v>0.28000000000000003</v>
      </c>
      <c r="L200" s="354">
        <f t="shared" si="3"/>
        <v>16451.28</v>
      </c>
      <c r="M200" s="354">
        <f>$D200*(1-IF(AND('Категория(опт)'!$B$1="A+ (Категория 1)"),E200,IF(AND('Категория(опт)'!$B$1="A (Категория 2)"),F200,IF(AND('Категория(опт)'!$B$1="B (Категория А+)"),G200,IF(AND('Категория(опт)'!$B$1="C (Категория В)"),H200,"")))))*(1-$I200)*(1-'Категория(опт)'!$B$3)/(IF(AND('Категория(опт)'!$B$6="с НДС"),1,IF(AND('Категория(опт)'!$B$6="без НДС"),1.2,"")))</f>
        <v>8379.9</v>
      </c>
    </row>
    <row r="201" spans="1:13">
      <c r="A201" s="351" t="s">
        <v>592</v>
      </c>
      <c r="B201" s="352" t="s">
        <v>593</v>
      </c>
      <c r="C201" s="352" t="s">
        <v>197</v>
      </c>
      <c r="D201" s="353">
        <v>23814</v>
      </c>
      <c r="E201" s="494">
        <v>0.6</v>
      </c>
      <c r="F201" s="494">
        <v>0.55000000000000004</v>
      </c>
      <c r="G201" s="494">
        <v>0.5</v>
      </c>
      <c r="H201" s="494">
        <v>0.5</v>
      </c>
      <c r="I201" s="350">
        <v>0</v>
      </c>
      <c r="J201" s="354">
        <v>29216</v>
      </c>
      <c r="K201" s="495">
        <v>0.28000000000000003</v>
      </c>
      <c r="L201" s="354">
        <f t="shared" si="3"/>
        <v>21035.52</v>
      </c>
      <c r="M201" s="354">
        <f>$D201*(1-IF(AND('Категория(опт)'!$B$1="A+ (Категория 1)"),E201,IF(AND('Категория(опт)'!$B$1="A (Категория 2)"),F201,IF(AND('Категория(опт)'!$B$1="B (Категория А+)"),G201,IF(AND('Категория(опт)'!$B$1="C (Категория В)"),H201,"")))))*(1-$I201)*(1-'Категория(опт)'!$B$3)/(IF(AND('Категория(опт)'!$B$6="с НДС"),1,IF(AND('Категория(опт)'!$B$6="без НДС"),1.2,"")))</f>
        <v>10716.3</v>
      </c>
    </row>
    <row r="202" spans="1:13">
      <c r="A202" s="351" t="s">
        <v>594</v>
      </c>
      <c r="B202" s="352" t="s">
        <v>595</v>
      </c>
      <c r="C202" s="352" t="s">
        <v>197</v>
      </c>
      <c r="D202" s="353">
        <v>26506</v>
      </c>
      <c r="E202" s="494">
        <v>0.6</v>
      </c>
      <c r="F202" s="494">
        <v>0.55000000000000004</v>
      </c>
      <c r="G202" s="494">
        <v>0.5</v>
      </c>
      <c r="H202" s="494">
        <v>0.5</v>
      </c>
      <c r="I202" s="350">
        <v>0</v>
      </c>
      <c r="J202" s="354">
        <v>32523</v>
      </c>
      <c r="K202" s="495">
        <v>0.28000000000000003</v>
      </c>
      <c r="L202" s="354">
        <f t="shared" si="3"/>
        <v>23416.559999999998</v>
      </c>
      <c r="M202" s="354">
        <f>$D202*(1-IF(AND('Категория(опт)'!$B$1="A+ (Категория 1)"),E202,IF(AND('Категория(опт)'!$B$1="A (Категория 2)"),F202,IF(AND('Категория(опт)'!$B$1="B (Категория А+)"),G202,IF(AND('Категория(опт)'!$B$1="C (Категория В)"),H202,"")))))*(1-$I202)*(1-'Категория(опт)'!$B$3)/(IF(AND('Категория(опт)'!$B$6="с НДС"),1,IF(AND('Категория(опт)'!$B$6="без НДС"),1.2,"")))</f>
        <v>11927.699999999999</v>
      </c>
    </row>
    <row r="203" spans="1:13">
      <c r="A203" s="351" t="s">
        <v>596</v>
      </c>
      <c r="B203" s="352" t="s">
        <v>597</v>
      </c>
      <c r="C203" s="352" t="s">
        <v>197</v>
      </c>
      <c r="D203" s="353">
        <v>28658</v>
      </c>
      <c r="E203" s="494">
        <v>0.6</v>
      </c>
      <c r="F203" s="494">
        <v>0.55000000000000004</v>
      </c>
      <c r="G203" s="494">
        <v>0.5</v>
      </c>
      <c r="H203" s="494">
        <v>0.5</v>
      </c>
      <c r="I203" s="350">
        <v>0</v>
      </c>
      <c r="J203" s="354">
        <v>35160</v>
      </c>
      <c r="K203" s="495">
        <v>0.28000000000000003</v>
      </c>
      <c r="L203" s="354">
        <f t="shared" si="3"/>
        <v>25315.200000000001</v>
      </c>
      <c r="M203" s="354">
        <f>$D203*(1-IF(AND('Категория(опт)'!$B$1="A+ (Категория 1)"),E203,IF(AND('Категория(опт)'!$B$1="A (Категория 2)"),F203,IF(AND('Категория(опт)'!$B$1="B (Категория А+)"),G203,IF(AND('Категория(опт)'!$B$1="C (Категория В)"),H203,"")))))*(1-$I203)*(1-'Категория(опт)'!$B$3)/(IF(AND('Категория(опт)'!$B$6="с НДС"),1,IF(AND('Категория(опт)'!$B$6="без НДС"),1.2,"")))</f>
        <v>12896.099999999999</v>
      </c>
    </row>
    <row r="204" spans="1:13">
      <c r="A204" s="351" t="s">
        <v>598</v>
      </c>
      <c r="B204" s="352" t="s">
        <v>599</v>
      </c>
      <c r="C204" s="352" t="s">
        <v>197</v>
      </c>
      <c r="D204" s="353">
        <v>32240</v>
      </c>
      <c r="E204" s="494">
        <v>0.6</v>
      </c>
      <c r="F204" s="494">
        <v>0.55000000000000004</v>
      </c>
      <c r="G204" s="494">
        <v>0.5</v>
      </c>
      <c r="H204" s="494">
        <v>0.5</v>
      </c>
      <c r="I204" s="350">
        <v>0</v>
      </c>
      <c r="J204" s="354">
        <v>39559</v>
      </c>
      <c r="K204" s="495">
        <v>0.28000000000000003</v>
      </c>
      <c r="L204" s="354">
        <f t="shared" si="3"/>
        <v>28482.48</v>
      </c>
      <c r="M204" s="354">
        <f>$D204*(1-IF(AND('Категория(опт)'!$B$1="A+ (Категория 1)"),E204,IF(AND('Категория(опт)'!$B$1="A (Категория 2)"),F204,IF(AND('Категория(опт)'!$B$1="B (Категория А+)"),G204,IF(AND('Категория(опт)'!$B$1="C (Категория В)"),H204,"")))))*(1-$I204)*(1-'Категория(опт)'!$B$3)/(IF(AND('Категория(опт)'!$B$6="с НДС"),1,IF(AND('Категория(опт)'!$B$6="без НДС"),1.2,"")))</f>
        <v>14507.999999999998</v>
      </c>
    </row>
    <row r="205" spans="1:13">
      <c r="A205" s="351" t="s">
        <v>600</v>
      </c>
      <c r="B205" s="352" t="s">
        <v>601</v>
      </c>
      <c r="C205" s="352" t="s">
        <v>197</v>
      </c>
      <c r="D205" s="353">
        <v>14888</v>
      </c>
      <c r="E205" s="494">
        <v>0.6</v>
      </c>
      <c r="F205" s="494">
        <v>0.55000000000000004</v>
      </c>
      <c r="G205" s="494">
        <v>0.5</v>
      </c>
      <c r="H205" s="494">
        <v>0.5</v>
      </c>
      <c r="I205" s="350">
        <v>0</v>
      </c>
      <c r="J205" s="354">
        <v>15352</v>
      </c>
      <c r="K205" s="495">
        <v>0.28000000000000003</v>
      </c>
      <c r="L205" s="354">
        <f t="shared" si="3"/>
        <v>11053.439999999999</v>
      </c>
      <c r="M205" s="354">
        <f>$D205*(1-IF(AND('Категория(опт)'!$B$1="A+ (Категория 1)"),E205,IF(AND('Категория(опт)'!$B$1="A (Категория 2)"),F205,IF(AND('Категория(опт)'!$B$1="B (Категория А+)"),G205,IF(AND('Категория(опт)'!$B$1="C (Категория В)"),H205,"")))))*(1-$I205)*(1-'Категория(опт)'!$B$3)/(IF(AND('Категория(опт)'!$B$6="с НДС"),1,IF(AND('Категория(опт)'!$B$6="без НДС"),1.2,"")))</f>
        <v>6699.5999999999995</v>
      </c>
    </row>
    <row r="206" spans="1:13">
      <c r="A206" s="351" t="s">
        <v>602</v>
      </c>
      <c r="B206" s="352" t="s">
        <v>603</v>
      </c>
      <c r="C206" s="352" t="s">
        <v>197</v>
      </c>
      <c r="D206" s="353">
        <v>16588</v>
      </c>
      <c r="E206" s="494">
        <v>0.6</v>
      </c>
      <c r="F206" s="494">
        <v>0.55000000000000004</v>
      </c>
      <c r="G206" s="494">
        <v>0.5</v>
      </c>
      <c r="H206" s="494">
        <v>0.5</v>
      </c>
      <c r="I206" s="350">
        <v>0</v>
      </c>
      <c r="J206" s="354">
        <v>17103</v>
      </c>
      <c r="K206" s="495">
        <v>0.28000000000000003</v>
      </c>
      <c r="L206" s="354">
        <f t="shared" si="3"/>
        <v>12314.16</v>
      </c>
      <c r="M206" s="354">
        <f>$D206*(1-IF(AND('Категория(опт)'!$B$1="A+ (Категория 1)"),E206,IF(AND('Категория(опт)'!$B$1="A (Категория 2)"),F206,IF(AND('Категория(опт)'!$B$1="B (Категория А+)"),G206,IF(AND('Категория(опт)'!$B$1="C (Категория В)"),H206,"")))))*(1-$I206)*(1-'Категория(опт)'!$B$3)/(IF(AND('Категория(опт)'!$B$6="с НДС"),1,IF(AND('Категория(опт)'!$B$6="без НДС"),1.2,"")))</f>
        <v>7464.5999999999995</v>
      </c>
    </row>
    <row r="207" spans="1:13">
      <c r="A207" s="351" t="s">
        <v>604</v>
      </c>
      <c r="B207" s="352" t="s">
        <v>605</v>
      </c>
      <c r="C207" s="352" t="s">
        <v>197</v>
      </c>
      <c r="D207" s="353">
        <v>21529</v>
      </c>
      <c r="E207" s="494">
        <v>0.6</v>
      </c>
      <c r="F207" s="494">
        <v>0.55000000000000004</v>
      </c>
      <c r="G207" s="494">
        <v>0.5</v>
      </c>
      <c r="H207" s="494">
        <v>0.5</v>
      </c>
      <c r="I207" s="350">
        <v>0</v>
      </c>
      <c r="J207" s="354">
        <v>22202</v>
      </c>
      <c r="K207" s="495">
        <v>0.28000000000000003</v>
      </c>
      <c r="L207" s="354">
        <f t="shared" si="3"/>
        <v>15985.439999999999</v>
      </c>
      <c r="M207" s="354">
        <f>$D207*(1-IF(AND('Категория(опт)'!$B$1="A+ (Категория 1)"),E207,IF(AND('Категория(опт)'!$B$1="A (Категория 2)"),F207,IF(AND('Категория(опт)'!$B$1="B (Категория А+)"),G207,IF(AND('Категория(опт)'!$B$1="C (Категория В)"),H207,"")))))*(1-$I207)*(1-'Категория(опт)'!$B$3)/(IF(AND('Категория(опт)'!$B$6="с НДС"),1,IF(AND('Категория(опт)'!$B$6="без НДС"),1.2,"")))</f>
        <v>9688.0499999999993</v>
      </c>
    </row>
    <row r="208" spans="1:13">
      <c r="A208" s="351" t="s">
        <v>606</v>
      </c>
      <c r="B208" s="352" t="s">
        <v>607</v>
      </c>
      <c r="C208" s="352" t="s">
        <v>197</v>
      </c>
      <c r="D208" s="353">
        <v>25197</v>
      </c>
      <c r="E208" s="494">
        <v>0.6</v>
      </c>
      <c r="F208" s="494">
        <v>0.55000000000000004</v>
      </c>
      <c r="G208" s="494">
        <v>0.5</v>
      </c>
      <c r="H208" s="494">
        <v>0.5</v>
      </c>
      <c r="I208" s="350">
        <v>0</v>
      </c>
      <c r="J208" s="354">
        <v>25978</v>
      </c>
      <c r="K208" s="495">
        <v>0.28000000000000003</v>
      </c>
      <c r="L208" s="354">
        <f t="shared" si="3"/>
        <v>18704.16</v>
      </c>
      <c r="M208" s="354">
        <f>$D208*(1-IF(AND('Категория(опт)'!$B$1="A+ (Категория 1)"),E208,IF(AND('Категория(опт)'!$B$1="A (Категория 2)"),F208,IF(AND('Категория(опт)'!$B$1="B (Категория А+)"),G208,IF(AND('Категория(опт)'!$B$1="C (Категория В)"),H208,"")))))*(1-$I208)*(1-'Категория(опт)'!$B$3)/(IF(AND('Категория(опт)'!$B$6="с НДС"),1,IF(AND('Категория(опт)'!$B$6="без НДС"),1.2,"")))</f>
        <v>11338.65</v>
      </c>
    </row>
    <row r="209" spans="1:13">
      <c r="A209" s="351" t="s">
        <v>608</v>
      </c>
      <c r="B209" s="352" t="s">
        <v>609</v>
      </c>
      <c r="C209" s="352" t="s">
        <v>197</v>
      </c>
      <c r="D209" s="353">
        <v>28579</v>
      </c>
      <c r="E209" s="494">
        <v>0.6</v>
      </c>
      <c r="F209" s="494">
        <v>0.55000000000000004</v>
      </c>
      <c r="G209" s="494">
        <v>0.5</v>
      </c>
      <c r="H209" s="494">
        <v>0.5</v>
      </c>
      <c r="I209" s="350">
        <v>0</v>
      </c>
      <c r="J209" s="354">
        <v>29479</v>
      </c>
      <c r="K209" s="495">
        <v>0.28000000000000003</v>
      </c>
      <c r="L209" s="354">
        <f t="shared" si="3"/>
        <v>21224.880000000001</v>
      </c>
      <c r="M209" s="354">
        <f>$D209*(1-IF(AND('Категория(опт)'!$B$1="A+ (Категория 1)"),E209,IF(AND('Категория(опт)'!$B$1="A (Категория 2)"),F209,IF(AND('Категория(опт)'!$B$1="B (Категория А+)"),G209,IF(AND('Категория(опт)'!$B$1="C (Категория В)"),H209,"")))))*(1-$I209)*(1-'Категория(опт)'!$B$3)/(IF(AND('Категория(опт)'!$B$6="с НДС"),1,IF(AND('Категория(опт)'!$B$6="без НДС"),1.2,"")))</f>
        <v>12860.55</v>
      </c>
    </row>
    <row r="210" spans="1:13">
      <c r="A210" s="351" t="s">
        <v>610</v>
      </c>
      <c r="B210" s="352" t="s">
        <v>611</v>
      </c>
      <c r="C210" s="352" t="s">
        <v>197</v>
      </c>
      <c r="D210" s="353">
        <v>32052</v>
      </c>
      <c r="E210" s="494">
        <v>0.6</v>
      </c>
      <c r="F210" s="494">
        <v>0.55000000000000004</v>
      </c>
      <c r="G210" s="494">
        <v>0.5</v>
      </c>
      <c r="H210" s="494">
        <v>0.5</v>
      </c>
      <c r="I210" s="350">
        <v>0</v>
      </c>
      <c r="J210" s="354">
        <v>33048</v>
      </c>
      <c r="K210" s="495">
        <v>0.28000000000000003</v>
      </c>
      <c r="L210" s="354">
        <f t="shared" si="3"/>
        <v>23794.559999999998</v>
      </c>
      <c r="M210" s="354">
        <f>$D210*(1-IF(AND('Категория(опт)'!$B$1="A+ (Категория 1)"),E210,IF(AND('Категория(опт)'!$B$1="A (Категория 2)"),F210,IF(AND('Категория(опт)'!$B$1="B (Категория А+)"),G210,IF(AND('Категория(опт)'!$B$1="C (Категория В)"),H210,"")))))*(1-$I210)*(1-'Категория(опт)'!$B$3)/(IF(AND('Категория(опт)'!$B$6="с НДС"),1,IF(AND('Категория(опт)'!$B$6="без НДС"),1.2,"")))</f>
        <v>14423.399999999998</v>
      </c>
    </row>
    <row r="211" spans="1:13">
      <c r="A211" s="351" t="s">
        <v>612</v>
      </c>
      <c r="B211" s="352" t="s">
        <v>613</v>
      </c>
      <c r="C211" s="352" t="s">
        <v>614</v>
      </c>
      <c r="D211" s="353">
        <v>31315</v>
      </c>
      <c r="E211" s="494">
        <v>0.66400000000000003</v>
      </c>
      <c r="F211" s="494">
        <v>0.61599999999999999</v>
      </c>
      <c r="G211" s="494">
        <v>0.52</v>
      </c>
      <c r="H211" s="494">
        <v>0.47</v>
      </c>
      <c r="I211" s="350">
        <v>0.2</v>
      </c>
      <c r="J211" s="344">
        <v>31957</v>
      </c>
      <c r="K211" s="495">
        <v>0.44</v>
      </c>
      <c r="L211" s="354">
        <f t="shared" si="3"/>
        <v>17895.920000000002</v>
      </c>
      <c r="M211" s="354">
        <f>$D211*(1-IF(AND('Категория(опт)'!$B$1="A+ (Категория 1)"),E211,IF(AND('Категория(опт)'!$B$1="A (Категория 2)"),F211,IF(AND('Категория(опт)'!$B$1="B (Категория А+)"),G211,IF(AND('Категория(опт)'!$B$1="C (Категория В)"),H211,"")))))*(1-$I211)*(1-'Категория(опт)'!$B$3)/(IF(AND('Категория(опт)'!$B$6="с НДС"),1,IF(AND('Категория(опт)'!$B$6="без НДС"),1.2,"")))</f>
        <v>9619.9680000000008</v>
      </c>
    </row>
    <row r="212" spans="1:13">
      <c r="A212" s="351" t="s">
        <v>615</v>
      </c>
      <c r="B212" s="352" t="s">
        <v>616</v>
      </c>
      <c r="C212" s="352" t="s">
        <v>614</v>
      </c>
      <c r="D212" s="353">
        <v>34818</v>
      </c>
      <c r="E212" s="494">
        <v>0.66400000000000003</v>
      </c>
      <c r="F212" s="494">
        <v>0.61599999999999999</v>
      </c>
      <c r="G212" s="494">
        <v>0.52</v>
      </c>
      <c r="H212" s="494">
        <v>0.47</v>
      </c>
      <c r="I212" s="350">
        <v>0.2</v>
      </c>
      <c r="J212" s="344">
        <v>35532</v>
      </c>
      <c r="K212" s="495">
        <v>0.44</v>
      </c>
      <c r="L212" s="354">
        <f t="shared" si="3"/>
        <v>19897.920000000002</v>
      </c>
      <c r="M212" s="354">
        <f>$D212*(1-IF(AND('Категория(опт)'!$B$1="A+ (Категория 1)"),E212,IF(AND('Категория(опт)'!$B$1="A (Категория 2)"),F212,IF(AND('Категория(опт)'!$B$1="B (Категория А+)"),G212,IF(AND('Категория(опт)'!$B$1="C (Категория В)"),H212,"")))))*(1-$I212)*(1-'Категория(опт)'!$B$3)/(IF(AND('Категория(опт)'!$B$6="с НДС"),1,IF(AND('Категория(опт)'!$B$6="без НДС"),1.2,"")))</f>
        <v>10696.089600000001</v>
      </c>
    </row>
    <row r="213" spans="1:13">
      <c r="A213" s="351" t="s">
        <v>617</v>
      </c>
      <c r="B213" s="352" t="s">
        <v>618</v>
      </c>
      <c r="C213" s="352" t="s">
        <v>614</v>
      </c>
      <c r="D213" s="353">
        <v>45165</v>
      </c>
      <c r="E213" s="494">
        <v>0.66400000000000003</v>
      </c>
      <c r="F213" s="494">
        <v>0.61599999999999999</v>
      </c>
      <c r="G213" s="494">
        <v>0.52</v>
      </c>
      <c r="H213" s="494">
        <v>0.47</v>
      </c>
      <c r="I213" s="350">
        <v>0.2</v>
      </c>
      <c r="J213" s="344">
        <v>46085</v>
      </c>
      <c r="K213" s="495">
        <v>0.44</v>
      </c>
      <c r="L213" s="354">
        <f t="shared" si="3"/>
        <v>25807.600000000002</v>
      </c>
      <c r="M213" s="354">
        <f>$D213*(1-IF(AND('Категория(опт)'!$B$1="A+ (Категория 1)"),E213,IF(AND('Категория(опт)'!$B$1="A (Категория 2)"),F213,IF(AND('Категория(опт)'!$B$1="B (Категория А+)"),G213,IF(AND('Категория(опт)'!$B$1="C (Категория В)"),H213,"")))))*(1-$I213)*(1-'Категория(опт)'!$B$3)/(IF(AND('Категория(опт)'!$B$6="с НДС"),1,IF(AND('Категория(опт)'!$B$6="без НДС"),1.2,"")))</f>
        <v>13874.688000000002</v>
      </c>
    </row>
    <row r="214" spans="1:13">
      <c r="A214" s="351" t="s">
        <v>619</v>
      </c>
      <c r="B214" s="352" t="s">
        <v>620</v>
      </c>
      <c r="C214" s="352" t="s">
        <v>614</v>
      </c>
      <c r="D214" s="353">
        <v>50907</v>
      </c>
      <c r="E214" s="494">
        <v>0.66400000000000003</v>
      </c>
      <c r="F214" s="494">
        <v>0.61599999999999999</v>
      </c>
      <c r="G214" s="494">
        <v>0.52</v>
      </c>
      <c r="H214" s="494">
        <v>0.47</v>
      </c>
      <c r="I214" s="350">
        <v>0.2</v>
      </c>
      <c r="J214" s="344">
        <v>51944</v>
      </c>
      <c r="K214" s="495">
        <v>0.44</v>
      </c>
      <c r="L214" s="354">
        <f t="shared" si="3"/>
        <v>29088.640000000003</v>
      </c>
      <c r="M214" s="354">
        <f>$D214*(1-IF(AND('Категория(опт)'!$B$1="A+ (Категория 1)"),E214,IF(AND('Категория(опт)'!$B$1="A (Категория 2)"),F214,IF(AND('Категория(опт)'!$B$1="B (Категория А+)"),G214,IF(AND('Категория(опт)'!$B$1="C (Категория В)"),H214,"")))))*(1-$I214)*(1-'Категория(опт)'!$B$3)/(IF(AND('Категория(опт)'!$B$6="с НДС"),1,IF(AND('Категория(опт)'!$B$6="без НДС"),1.2,"")))</f>
        <v>15638.630400000002</v>
      </c>
    </row>
    <row r="215" spans="1:13">
      <c r="A215" s="351" t="s">
        <v>621</v>
      </c>
      <c r="B215" s="352" t="s">
        <v>622</v>
      </c>
      <c r="C215" s="352" t="s">
        <v>614</v>
      </c>
      <c r="D215" s="353">
        <v>57135</v>
      </c>
      <c r="E215" s="494">
        <v>0.66400000000000003</v>
      </c>
      <c r="F215" s="494">
        <v>0.61599999999999999</v>
      </c>
      <c r="G215" s="494">
        <v>0.52</v>
      </c>
      <c r="H215" s="494">
        <v>0.47</v>
      </c>
      <c r="I215" s="350">
        <v>0.2</v>
      </c>
      <c r="J215" s="344">
        <v>58259</v>
      </c>
      <c r="K215" s="495">
        <v>0.44</v>
      </c>
      <c r="L215" s="354">
        <f t="shared" si="3"/>
        <v>32625.040000000005</v>
      </c>
      <c r="M215" s="354">
        <f>$D215*(1-IF(AND('Категория(опт)'!$B$1="A+ (Категория 1)"),E215,IF(AND('Категория(опт)'!$B$1="A (Категория 2)"),F215,IF(AND('Категория(опт)'!$B$1="B (Категория А+)"),G215,IF(AND('Категория(опт)'!$B$1="C (Категория В)"),H215,"")))))*(1-$I215)*(1-'Категория(опт)'!$B$3)/(IF(AND('Категория(опт)'!$B$6="с НДС"),1,IF(AND('Категория(опт)'!$B$6="без НДС"),1.2,"")))</f>
        <v>17551.871999999999</v>
      </c>
    </row>
    <row r="216" spans="1:13">
      <c r="A216" s="351" t="s">
        <v>623</v>
      </c>
      <c r="B216" s="352" t="s">
        <v>624</v>
      </c>
      <c r="C216" s="352" t="s">
        <v>614</v>
      </c>
      <c r="D216" s="353">
        <v>63500</v>
      </c>
      <c r="E216" s="494">
        <v>0.66400000000000003</v>
      </c>
      <c r="F216" s="494">
        <v>0.61599999999999999</v>
      </c>
      <c r="G216" s="494">
        <v>0.52</v>
      </c>
      <c r="H216" s="494">
        <v>0.47</v>
      </c>
      <c r="I216" s="350">
        <v>0.2</v>
      </c>
      <c r="J216" s="344">
        <v>64796</v>
      </c>
      <c r="K216" s="495">
        <v>0.44</v>
      </c>
      <c r="L216" s="354">
        <f t="shared" si="3"/>
        <v>36285.760000000002</v>
      </c>
      <c r="M216" s="354">
        <f>$D216*(1-IF(AND('Категория(опт)'!$B$1="A+ (Категория 1)"),E216,IF(AND('Категория(опт)'!$B$1="A (Категория 2)"),F216,IF(AND('Категория(опт)'!$B$1="B (Категория А+)"),G216,IF(AND('Категория(опт)'!$B$1="C (Категория В)"),H216,"")))))*(1-$I216)*(1-'Категория(опт)'!$B$3)/(IF(AND('Категория(опт)'!$B$6="с НДС"),1,IF(AND('Категория(опт)'!$B$6="без НДС"),1.2,"")))</f>
        <v>19507.2</v>
      </c>
    </row>
    <row r="217" spans="1:13">
      <c r="A217" s="351" t="s">
        <v>625</v>
      </c>
      <c r="B217" s="352" t="s">
        <v>626</v>
      </c>
      <c r="C217" s="352" t="s">
        <v>614</v>
      </c>
      <c r="D217" s="353">
        <v>69876</v>
      </c>
      <c r="E217" s="494">
        <v>0.66400000000000003</v>
      </c>
      <c r="F217" s="494">
        <v>0.61599999999999999</v>
      </c>
      <c r="G217" s="494">
        <v>0.52</v>
      </c>
      <c r="H217" s="494">
        <v>0.47</v>
      </c>
      <c r="I217" s="350">
        <v>0.2</v>
      </c>
      <c r="J217" s="344">
        <v>71300</v>
      </c>
      <c r="K217" s="495">
        <v>0.44</v>
      </c>
      <c r="L217" s="354">
        <f t="shared" si="3"/>
        <v>39928.000000000007</v>
      </c>
      <c r="M217" s="354">
        <f>$D217*(1-IF(AND('Категория(опт)'!$B$1="A+ (Категория 1)"),E217,IF(AND('Категория(опт)'!$B$1="A (Категория 2)"),F217,IF(AND('Категория(опт)'!$B$1="B (Категория А+)"),G217,IF(AND('Категория(опт)'!$B$1="C (Категория В)"),H217,"")))))*(1-$I217)*(1-'Категория(опт)'!$B$3)/(IF(AND('Категория(опт)'!$B$6="с НДС"),1,IF(AND('Категория(опт)'!$B$6="без НДС"),1.2,"")))</f>
        <v>21465.907200000001</v>
      </c>
    </row>
    <row r="218" spans="1:13">
      <c r="A218" s="351" t="s">
        <v>627</v>
      </c>
      <c r="B218" s="352" t="s">
        <v>628</v>
      </c>
      <c r="C218" s="352" t="s">
        <v>614</v>
      </c>
      <c r="D218" s="353">
        <v>34305</v>
      </c>
      <c r="E218" s="494">
        <v>0.66400000000000003</v>
      </c>
      <c r="F218" s="494">
        <v>0.61599999999999999</v>
      </c>
      <c r="G218" s="494">
        <v>0.52</v>
      </c>
      <c r="H218" s="494">
        <v>0.47</v>
      </c>
      <c r="I218" s="350">
        <v>0.2</v>
      </c>
      <c r="J218" s="344">
        <v>35753</v>
      </c>
      <c r="K218" s="495">
        <v>0.44</v>
      </c>
      <c r="L218" s="354">
        <f t="shared" si="3"/>
        <v>20021.68</v>
      </c>
      <c r="M218" s="354">
        <f>$D218*(1-IF(AND('Категория(опт)'!$B$1="A+ (Категория 1)"),E218,IF(AND('Категория(опт)'!$B$1="A (Категория 2)"),F218,IF(AND('Категория(опт)'!$B$1="B (Категория А+)"),G218,IF(AND('Категория(опт)'!$B$1="C (Категория В)"),H218,"")))))*(1-$I218)*(1-'Категория(опт)'!$B$3)/(IF(AND('Категория(опт)'!$B$6="с НДС"),1,IF(AND('Категория(опт)'!$B$6="без НДС"),1.2,"")))</f>
        <v>10538.496000000001</v>
      </c>
    </row>
    <row r="219" spans="1:13">
      <c r="A219" s="351" t="s">
        <v>629</v>
      </c>
      <c r="B219" s="352" t="s">
        <v>630</v>
      </c>
      <c r="C219" s="352" t="s">
        <v>614</v>
      </c>
      <c r="D219" s="353">
        <v>38134</v>
      </c>
      <c r="E219" s="494">
        <v>0.66400000000000003</v>
      </c>
      <c r="F219" s="494">
        <v>0.61599999999999999</v>
      </c>
      <c r="G219" s="494">
        <v>0.52</v>
      </c>
      <c r="H219" s="494">
        <v>0.47</v>
      </c>
      <c r="I219" s="350">
        <v>0.2</v>
      </c>
      <c r="J219" s="344">
        <v>39753</v>
      </c>
      <c r="K219" s="495">
        <v>0.44</v>
      </c>
      <c r="L219" s="354">
        <f t="shared" si="3"/>
        <v>22261.680000000004</v>
      </c>
      <c r="M219" s="354">
        <f>$D219*(1-IF(AND('Категория(опт)'!$B$1="A+ (Категория 1)"),E219,IF(AND('Категория(опт)'!$B$1="A (Категория 2)"),F219,IF(AND('Категория(опт)'!$B$1="B (Категория А+)"),G219,IF(AND('Категория(опт)'!$B$1="C (Категория В)"),H219,"")))))*(1-$I219)*(1-'Категория(опт)'!$B$3)/(IF(AND('Категория(опт)'!$B$6="с НДС"),1,IF(AND('Категория(опт)'!$B$6="без НДС"),1.2,"")))</f>
        <v>11714.764800000001</v>
      </c>
    </row>
    <row r="220" spans="1:13">
      <c r="A220" s="351" t="s">
        <v>631</v>
      </c>
      <c r="B220" s="352" t="s">
        <v>632</v>
      </c>
      <c r="C220" s="352" t="s">
        <v>614</v>
      </c>
      <c r="D220" s="353">
        <v>50649</v>
      </c>
      <c r="E220" s="494">
        <v>0.66400000000000003</v>
      </c>
      <c r="F220" s="494">
        <v>0.61599999999999999</v>
      </c>
      <c r="G220" s="494">
        <v>0.52</v>
      </c>
      <c r="H220" s="494">
        <v>0.47</v>
      </c>
      <c r="I220" s="350">
        <v>0.2</v>
      </c>
      <c r="J220" s="344">
        <v>52794</v>
      </c>
      <c r="K220" s="495">
        <v>0.44</v>
      </c>
      <c r="L220" s="354">
        <f t="shared" si="3"/>
        <v>29564.640000000003</v>
      </c>
      <c r="M220" s="354">
        <f>$D220*(1-IF(AND('Категория(опт)'!$B$1="A+ (Категория 1)"),E220,IF(AND('Категория(опт)'!$B$1="A (Категория 2)"),F220,IF(AND('Категория(опт)'!$B$1="B (Категория А+)"),G220,IF(AND('Категория(опт)'!$B$1="C (Категория В)"),H220,"")))))*(1-$I220)*(1-'Категория(опт)'!$B$3)/(IF(AND('Категория(опт)'!$B$6="с НДС"),1,IF(AND('Категория(опт)'!$B$6="без НДС"),1.2,"")))</f>
        <v>15559.372800000001</v>
      </c>
    </row>
    <row r="221" spans="1:13">
      <c r="A221" s="351" t="s">
        <v>633</v>
      </c>
      <c r="B221" s="352" t="s">
        <v>634</v>
      </c>
      <c r="C221" s="352" t="s">
        <v>614</v>
      </c>
      <c r="D221" s="353">
        <v>56497</v>
      </c>
      <c r="E221" s="494">
        <v>0.66400000000000003</v>
      </c>
      <c r="F221" s="494">
        <v>0.61599999999999999</v>
      </c>
      <c r="G221" s="494">
        <v>0.52</v>
      </c>
      <c r="H221" s="494">
        <v>0.47</v>
      </c>
      <c r="I221" s="350">
        <v>0.2</v>
      </c>
      <c r="J221" s="344">
        <v>58889</v>
      </c>
      <c r="K221" s="495">
        <v>0.44</v>
      </c>
      <c r="L221" s="354">
        <f t="shared" si="3"/>
        <v>32977.840000000004</v>
      </c>
      <c r="M221" s="354">
        <f>$D221*(1-IF(AND('Категория(опт)'!$B$1="A+ (Категория 1)"),E221,IF(AND('Категория(опт)'!$B$1="A (Категория 2)"),F221,IF(AND('Категория(опт)'!$B$1="B (Категория А+)"),G221,IF(AND('Категория(опт)'!$B$1="C (Категория В)"),H221,"")))))*(1-$I221)*(1-'Категория(опт)'!$B$3)/(IF(AND('Категория(опт)'!$B$6="с НДС"),1,IF(AND('Категория(опт)'!$B$6="без НДС"),1.2,"")))</f>
        <v>17355.878400000001</v>
      </c>
    </row>
    <row r="222" spans="1:13">
      <c r="A222" s="351" t="s">
        <v>635</v>
      </c>
      <c r="B222" s="352" t="s">
        <v>636</v>
      </c>
      <c r="C222" s="352" t="s">
        <v>614</v>
      </c>
      <c r="D222" s="353">
        <v>62016</v>
      </c>
      <c r="E222" s="494">
        <v>0.66400000000000003</v>
      </c>
      <c r="F222" s="494">
        <v>0.61599999999999999</v>
      </c>
      <c r="G222" s="494">
        <v>0.52</v>
      </c>
      <c r="H222" s="494">
        <v>0.47</v>
      </c>
      <c r="I222" s="350">
        <v>0.2</v>
      </c>
      <c r="J222" s="344">
        <v>64559</v>
      </c>
      <c r="K222" s="495">
        <v>0.44</v>
      </c>
      <c r="L222" s="354">
        <f t="shared" si="3"/>
        <v>36153.040000000001</v>
      </c>
      <c r="M222" s="354">
        <f>$D222*(1-IF(AND('Категория(опт)'!$B$1="A+ (Категория 1)"),E222,IF(AND('Категория(опт)'!$B$1="A (Категория 2)"),F222,IF(AND('Категория(опт)'!$B$1="B (Категория А+)"),G222,IF(AND('Категория(опт)'!$B$1="C (Категория В)"),H222,"")))))*(1-$I222)*(1-'Категория(опт)'!$B$3)/(IF(AND('Категория(опт)'!$B$6="с НДС"),1,IF(AND('Категория(опт)'!$B$6="без НДС"),1.2,"")))</f>
        <v>19051.315200000001</v>
      </c>
    </row>
    <row r="223" spans="1:13">
      <c r="A223" s="351" t="s">
        <v>637</v>
      </c>
      <c r="B223" s="352" t="s">
        <v>638</v>
      </c>
      <c r="C223" s="352" t="s">
        <v>614</v>
      </c>
      <c r="D223" s="353">
        <v>69747</v>
      </c>
      <c r="E223" s="494">
        <v>0.66400000000000003</v>
      </c>
      <c r="F223" s="494">
        <v>0.61599999999999999</v>
      </c>
      <c r="G223" s="494">
        <v>0.52</v>
      </c>
      <c r="H223" s="494">
        <v>0.47</v>
      </c>
      <c r="I223" s="350">
        <v>0.2</v>
      </c>
      <c r="J223" s="344">
        <v>72702</v>
      </c>
      <c r="K223" s="495">
        <v>0.44</v>
      </c>
      <c r="L223" s="354">
        <f t="shared" si="3"/>
        <v>40713.120000000003</v>
      </c>
      <c r="M223" s="354">
        <f>$D223*(1-IF(AND('Категория(опт)'!$B$1="A+ (Категория 1)"),E223,IF(AND('Категория(опт)'!$B$1="A (Категория 2)"),F223,IF(AND('Категория(опт)'!$B$1="B (Категория А+)"),G223,IF(AND('Категория(опт)'!$B$1="C (Категория В)"),H223,"")))))*(1-$I223)*(1-'Категория(опт)'!$B$3)/(IF(AND('Категория(опт)'!$B$6="с НДС"),1,IF(AND('Категория(опт)'!$B$6="без НДС"),1.2,"")))</f>
        <v>21426.278400000003</v>
      </c>
    </row>
    <row r="224" spans="1:13">
      <c r="A224" s="351" t="s">
        <v>639</v>
      </c>
      <c r="B224" s="352" t="s">
        <v>640</v>
      </c>
      <c r="C224" s="352" t="s">
        <v>614</v>
      </c>
      <c r="D224" s="353">
        <v>79572</v>
      </c>
      <c r="E224" s="494">
        <v>0.66400000000000003</v>
      </c>
      <c r="F224" s="494">
        <v>0.61599999999999999</v>
      </c>
      <c r="G224" s="494">
        <v>0.52</v>
      </c>
      <c r="H224" s="494">
        <v>0.47</v>
      </c>
      <c r="I224" s="350">
        <v>0.2</v>
      </c>
      <c r="J224" s="344">
        <v>82940</v>
      </c>
      <c r="K224" s="495">
        <v>0.44</v>
      </c>
      <c r="L224" s="354">
        <f t="shared" si="3"/>
        <v>46446.400000000001</v>
      </c>
      <c r="M224" s="354">
        <f>$D224*(1-IF(AND('Категория(опт)'!$B$1="A+ (Категория 1)"),E224,IF(AND('Категория(опт)'!$B$1="A (Категория 2)"),F224,IF(AND('Категория(опт)'!$B$1="B (Категория А+)"),G224,IF(AND('Категория(опт)'!$B$1="C (Категория В)"),H224,"")))))*(1-$I224)*(1-'Категория(опт)'!$B$3)/(IF(AND('Категория(опт)'!$B$6="с НДС"),1,IF(AND('Категория(опт)'!$B$6="без НДС"),1.2,"")))</f>
        <v>24444.518400000001</v>
      </c>
    </row>
    <row r="225" spans="1:13">
      <c r="A225" s="351" t="s">
        <v>641</v>
      </c>
      <c r="B225" s="352" t="s">
        <v>642</v>
      </c>
      <c r="C225" s="352" t="s">
        <v>614</v>
      </c>
      <c r="D225" s="353">
        <v>36902</v>
      </c>
      <c r="E225" s="494">
        <v>0.66400000000000003</v>
      </c>
      <c r="F225" s="494">
        <v>0.61599999999999999</v>
      </c>
      <c r="G225" s="494">
        <v>0.52</v>
      </c>
      <c r="H225" s="494">
        <v>0.47</v>
      </c>
      <c r="I225" s="350">
        <v>0.2</v>
      </c>
      <c r="J225" s="344">
        <v>38462</v>
      </c>
      <c r="K225" s="495">
        <v>0.44</v>
      </c>
      <c r="L225" s="354">
        <f t="shared" si="3"/>
        <v>21538.720000000001</v>
      </c>
      <c r="M225" s="354">
        <f>$D225*(1-IF(AND('Категория(опт)'!$B$1="A+ (Категория 1)"),E225,IF(AND('Категория(опт)'!$B$1="A (Категория 2)"),F225,IF(AND('Категория(опт)'!$B$1="B (Категория А+)"),G225,IF(AND('Категория(опт)'!$B$1="C (Категория В)"),H225,"")))))*(1-$I225)*(1-'Категория(опт)'!$B$3)/(IF(AND('Категория(опт)'!$B$6="с НДС"),1,IF(AND('Категория(опт)'!$B$6="без НДС"),1.2,"")))</f>
        <v>11336.294400000001</v>
      </c>
    </row>
    <row r="226" spans="1:13">
      <c r="A226" s="351" t="s">
        <v>643</v>
      </c>
      <c r="B226" s="352" t="s">
        <v>644</v>
      </c>
      <c r="C226" s="352" t="s">
        <v>614</v>
      </c>
      <c r="D226" s="353">
        <v>41039</v>
      </c>
      <c r="E226" s="494">
        <v>0.66400000000000003</v>
      </c>
      <c r="F226" s="494">
        <v>0.61599999999999999</v>
      </c>
      <c r="G226" s="494">
        <v>0.52</v>
      </c>
      <c r="H226" s="494">
        <v>0.47</v>
      </c>
      <c r="I226" s="350">
        <v>0.2</v>
      </c>
      <c r="J226" s="344">
        <v>42777</v>
      </c>
      <c r="K226" s="495">
        <v>0.44</v>
      </c>
      <c r="L226" s="354">
        <f t="shared" si="3"/>
        <v>23955.120000000003</v>
      </c>
      <c r="M226" s="354">
        <f>$D226*(1-IF(AND('Категория(опт)'!$B$1="A+ (Категория 1)"),E226,IF(AND('Категория(опт)'!$B$1="A (Категория 2)"),F226,IF(AND('Категория(опт)'!$B$1="B (Категория А+)"),G226,IF(AND('Категория(опт)'!$B$1="C (Категория В)"),H226,"")))))*(1-$I226)*(1-'Категория(опт)'!$B$3)/(IF(AND('Категория(опт)'!$B$6="с НДС"),1,IF(AND('Категория(опт)'!$B$6="без НДС"),1.2,"")))</f>
        <v>12607.180800000002</v>
      </c>
    </row>
    <row r="227" spans="1:13">
      <c r="A227" s="351" t="s">
        <v>645</v>
      </c>
      <c r="B227" s="352" t="s">
        <v>646</v>
      </c>
      <c r="C227" s="352" t="s">
        <v>614</v>
      </c>
      <c r="D227" s="353">
        <v>54221</v>
      </c>
      <c r="E227" s="494">
        <v>0.66400000000000003</v>
      </c>
      <c r="F227" s="494">
        <v>0.61599999999999999</v>
      </c>
      <c r="G227" s="494">
        <v>0.52</v>
      </c>
      <c r="H227" s="494">
        <v>0.47</v>
      </c>
      <c r="I227" s="350">
        <v>0.2</v>
      </c>
      <c r="J227" s="344">
        <v>56511</v>
      </c>
      <c r="K227" s="495">
        <v>0.44</v>
      </c>
      <c r="L227" s="354">
        <f t="shared" si="3"/>
        <v>31646.160000000003</v>
      </c>
      <c r="M227" s="354">
        <f>$D227*(1-IF(AND('Категория(опт)'!$B$1="A+ (Категория 1)"),E227,IF(AND('Категория(опт)'!$B$1="A (Категория 2)"),F227,IF(AND('Категория(опт)'!$B$1="B (Категория А+)"),G227,IF(AND('Категория(опт)'!$B$1="C (Категория В)"),H227,"")))))*(1-$I227)*(1-'Категория(опт)'!$B$3)/(IF(AND('Категория(опт)'!$B$6="с НДС"),1,IF(AND('Категория(опт)'!$B$6="без НДС"),1.2,"")))</f>
        <v>16656.691200000001</v>
      </c>
    </row>
    <row r="228" spans="1:13">
      <c r="A228" s="351" t="s">
        <v>647</v>
      </c>
      <c r="B228" s="352" t="s">
        <v>648</v>
      </c>
      <c r="C228" s="352" t="s">
        <v>614</v>
      </c>
      <c r="D228" s="353">
        <v>60253</v>
      </c>
      <c r="E228" s="494">
        <v>0.66400000000000003</v>
      </c>
      <c r="F228" s="494">
        <v>0.61599999999999999</v>
      </c>
      <c r="G228" s="494">
        <v>0.52</v>
      </c>
      <c r="H228" s="494">
        <v>0.47</v>
      </c>
      <c r="I228" s="350">
        <v>0.2</v>
      </c>
      <c r="J228" s="344">
        <v>62795</v>
      </c>
      <c r="K228" s="495">
        <v>0.44</v>
      </c>
      <c r="L228" s="354">
        <f t="shared" si="3"/>
        <v>35165.200000000004</v>
      </c>
      <c r="M228" s="354">
        <f>$D228*(1-IF(AND('Категория(опт)'!$B$1="A+ (Категория 1)"),E228,IF(AND('Категория(опт)'!$B$1="A (Категория 2)"),F228,IF(AND('Категория(опт)'!$B$1="B (Категория А+)"),G228,IF(AND('Категория(опт)'!$B$1="C (Категория В)"),H228,"")))))*(1-$I228)*(1-'Категория(опт)'!$B$3)/(IF(AND('Категория(опт)'!$B$6="с НДС"),1,IF(AND('Категория(опт)'!$B$6="без НДС"),1.2,"")))</f>
        <v>18509.721600000001</v>
      </c>
    </row>
    <row r="229" spans="1:13">
      <c r="A229" s="351" t="s">
        <v>649</v>
      </c>
      <c r="B229" s="352" t="s">
        <v>650</v>
      </c>
      <c r="C229" s="352" t="s">
        <v>614</v>
      </c>
      <c r="D229" s="353">
        <v>68045</v>
      </c>
      <c r="E229" s="494">
        <v>0.66400000000000003</v>
      </c>
      <c r="F229" s="494">
        <v>0.61599999999999999</v>
      </c>
      <c r="G229" s="494">
        <v>0.52</v>
      </c>
      <c r="H229" s="494">
        <v>0.47</v>
      </c>
      <c r="I229" s="350">
        <v>0.2</v>
      </c>
      <c r="J229" s="344">
        <v>70922</v>
      </c>
      <c r="K229" s="495">
        <v>0.44</v>
      </c>
      <c r="L229" s="354">
        <f t="shared" si="3"/>
        <v>39716.320000000007</v>
      </c>
      <c r="M229" s="354">
        <f>$D229*(1-IF(AND('Категория(опт)'!$B$1="A+ (Категория 1)"),E229,IF(AND('Категория(опт)'!$B$1="A (Категория 2)"),F229,IF(AND('Категория(опт)'!$B$1="B (Категория А+)"),G229,IF(AND('Категория(опт)'!$B$1="C (Категория В)"),H229,"")))))*(1-$I229)*(1-'Категория(опт)'!$B$3)/(IF(AND('Категория(опт)'!$B$6="с НДС"),1,IF(AND('Категория(опт)'!$B$6="без НДС"),1.2,"")))</f>
        <v>20903.423999999999</v>
      </c>
    </row>
    <row r="230" spans="1:13">
      <c r="A230" s="351" t="s">
        <v>651</v>
      </c>
      <c r="B230" s="352" t="s">
        <v>652</v>
      </c>
      <c r="C230" s="352" t="s">
        <v>614</v>
      </c>
      <c r="D230" s="353">
        <v>75331</v>
      </c>
      <c r="E230" s="494">
        <v>0.66400000000000003</v>
      </c>
      <c r="F230" s="494">
        <v>0.61599999999999999</v>
      </c>
      <c r="G230" s="494">
        <v>0.52</v>
      </c>
      <c r="H230" s="494">
        <v>0.47</v>
      </c>
      <c r="I230" s="350">
        <v>0.2</v>
      </c>
      <c r="J230" s="344">
        <v>78514</v>
      </c>
      <c r="K230" s="495">
        <v>0.44</v>
      </c>
      <c r="L230" s="354">
        <f t="shared" si="3"/>
        <v>43967.840000000004</v>
      </c>
      <c r="M230" s="354">
        <f>$D230*(1-IF(AND('Категория(опт)'!$B$1="A+ (Категория 1)"),E230,IF(AND('Категория(опт)'!$B$1="A (Категория 2)"),F230,IF(AND('Категория(опт)'!$B$1="B (Категория А+)"),G230,IF(AND('Категория(опт)'!$B$1="C (Категория В)"),H230,"")))))*(1-$I230)*(1-'Категория(опт)'!$B$3)/(IF(AND('Категория(опт)'!$B$6="с НДС"),1,IF(AND('Категория(опт)'!$B$6="без НДС"),1.2,"")))</f>
        <v>23141.683199999999</v>
      </c>
    </row>
    <row r="231" spans="1:13">
      <c r="A231" s="351" t="s">
        <v>653</v>
      </c>
      <c r="B231" s="352" t="s">
        <v>654</v>
      </c>
      <c r="C231" s="352" t="s">
        <v>614</v>
      </c>
      <c r="D231" s="353">
        <v>82954</v>
      </c>
      <c r="E231" s="494">
        <v>0.66400000000000003</v>
      </c>
      <c r="F231" s="494">
        <v>0.61599999999999999</v>
      </c>
      <c r="G231" s="494">
        <v>0.52</v>
      </c>
      <c r="H231" s="494">
        <v>0.47</v>
      </c>
      <c r="I231" s="350">
        <v>0.2</v>
      </c>
      <c r="J231" s="344">
        <v>86468</v>
      </c>
      <c r="K231" s="495">
        <v>0.44</v>
      </c>
      <c r="L231" s="354">
        <f t="shared" si="3"/>
        <v>48422.080000000002</v>
      </c>
      <c r="M231" s="354">
        <f>$D231*(1-IF(AND('Категория(опт)'!$B$1="A+ (Категория 1)"),E231,IF(AND('Категория(опт)'!$B$1="A (Категория 2)"),F231,IF(AND('Категория(опт)'!$B$1="B (Категория А+)"),G231,IF(AND('Категория(опт)'!$B$1="C (Категория В)"),H231,"")))))*(1-$I231)*(1-'Категория(опт)'!$B$3)/(IF(AND('Категория(опт)'!$B$6="с НДС"),1,IF(AND('Категория(опт)'!$B$6="без НДС"),1.2,"")))</f>
        <v>25483.468800000002</v>
      </c>
    </row>
    <row r="232" spans="1:13">
      <c r="A232" s="351" t="s">
        <v>655</v>
      </c>
      <c r="B232" s="352" t="s">
        <v>656</v>
      </c>
      <c r="C232" s="352" t="s">
        <v>614</v>
      </c>
      <c r="D232" s="353">
        <v>38955</v>
      </c>
      <c r="E232" s="494">
        <v>0.66400000000000003</v>
      </c>
      <c r="F232" s="494">
        <v>0.61599999999999999</v>
      </c>
      <c r="G232" s="494">
        <v>0.52</v>
      </c>
      <c r="H232" s="494">
        <v>0.47</v>
      </c>
      <c r="I232" s="350">
        <v>0.2</v>
      </c>
      <c r="J232" s="344">
        <v>40604</v>
      </c>
      <c r="K232" s="495">
        <v>0.44</v>
      </c>
      <c r="L232" s="354">
        <f t="shared" si="3"/>
        <v>22738.240000000002</v>
      </c>
      <c r="M232" s="354">
        <f>$D232*(1-IF(AND('Категория(опт)'!$B$1="A+ (Категория 1)"),E232,IF(AND('Категория(опт)'!$B$1="A (Категория 2)"),F232,IF(AND('Категория(опт)'!$B$1="B (Категория А+)"),G232,IF(AND('Категория(опт)'!$B$1="C (Категория В)"),H232,"")))))*(1-$I232)*(1-'Категория(опт)'!$B$3)/(IF(AND('Категория(опт)'!$B$6="с НДС"),1,IF(AND('Категория(опт)'!$B$6="без НДС"),1.2,"")))</f>
        <v>11966.976000000002</v>
      </c>
    </row>
    <row r="233" spans="1:13">
      <c r="A233" s="351" t="s">
        <v>657</v>
      </c>
      <c r="B233" s="352" t="s">
        <v>658</v>
      </c>
      <c r="C233" s="352" t="s">
        <v>614</v>
      </c>
      <c r="D233" s="353">
        <v>43287</v>
      </c>
      <c r="E233" s="494">
        <v>0.66400000000000003</v>
      </c>
      <c r="F233" s="494">
        <v>0.61599999999999999</v>
      </c>
      <c r="G233" s="494">
        <v>0.52</v>
      </c>
      <c r="H233" s="494">
        <v>0.47</v>
      </c>
      <c r="I233" s="350">
        <v>0.2</v>
      </c>
      <c r="J233" s="344">
        <v>45124</v>
      </c>
      <c r="K233" s="495">
        <v>0.44</v>
      </c>
      <c r="L233" s="354">
        <f t="shared" si="3"/>
        <v>25269.440000000002</v>
      </c>
      <c r="M233" s="354">
        <f>$D233*(1-IF(AND('Категория(опт)'!$B$1="A+ (Категория 1)"),E233,IF(AND('Категория(опт)'!$B$1="A (Категория 2)"),F233,IF(AND('Категория(опт)'!$B$1="B (Категория А+)"),G233,IF(AND('Категория(опт)'!$B$1="C (Категория В)"),H233,"")))))*(1-$I233)*(1-'Категория(опт)'!$B$3)/(IF(AND('Категория(опт)'!$B$6="с НДС"),1,IF(AND('Категория(опт)'!$B$6="без НДС"),1.2,"")))</f>
        <v>13297.7664</v>
      </c>
    </row>
    <row r="234" spans="1:13">
      <c r="A234" s="351" t="s">
        <v>659</v>
      </c>
      <c r="B234" s="352" t="s">
        <v>660</v>
      </c>
      <c r="C234" s="352" t="s">
        <v>614</v>
      </c>
      <c r="D234" s="353">
        <v>56167</v>
      </c>
      <c r="E234" s="494">
        <v>0.66400000000000003</v>
      </c>
      <c r="F234" s="494">
        <v>0.61599999999999999</v>
      </c>
      <c r="G234" s="494">
        <v>0.52</v>
      </c>
      <c r="H234" s="494">
        <v>0.47</v>
      </c>
      <c r="I234" s="350">
        <v>0.2</v>
      </c>
      <c r="J234" s="344">
        <v>58543</v>
      </c>
      <c r="K234" s="495">
        <v>0.44</v>
      </c>
      <c r="L234" s="354">
        <f t="shared" si="3"/>
        <v>32784.080000000002</v>
      </c>
      <c r="M234" s="354">
        <f>$D234*(1-IF(AND('Категория(опт)'!$B$1="A+ (Категория 1)"),E234,IF(AND('Категория(опт)'!$B$1="A (Категория 2)"),F234,IF(AND('Категория(опт)'!$B$1="B (Категория А+)"),G234,IF(AND('Категория(опт)'!$B$1="C (Категория В)"),H234,"")))))*(1-$I234)*(1-'Категория(опт)'!$B$3)/(IF(AND('Категория(опт)'!$B$6="с НДС"),1,IF(AND('Категория(опт)'!$B$6="без НДС"),1.2,"")))</f>
        <v>17254.502400000001</v>
      </c>
    </row>
    <row r="235" spans="1:13">
      <c r="A235" s="351" t="s">
        <v>661</v>
      </c>
      <c r="B235" s="352" t="s">
        <v>662</v>
      </c>
      <c r="C235" s="352" t="s">
        <v>614</v>
      </c>
      <c r="D235" s="353">
        <v>63578</v>
      </c>
      <c r="E235" s="494">
        <v>0.66400000000000003</v>
      </c>
      <c r="F235" s="494">
        <v>0.61599999999999999</v>
      </c>
      <c r="G235" s="494">
        <v>0.52</v>
      </c>
      <c r="H235" s="494">
        <v>0.47</v>
      </c>
      <c r="I235" s="350">
        <v>0.2</v>
      </c>
      <c r="J235" s="344">
        <v>66260</v>
      </c>
      <c r="K235" s="495">
        <v>0.44</v>
      </c>
      <c r="L235" s="354">
        <f t="shared" si="3"/>
        <v>37105.600000000006</v>
      </c>
      <c r="M235" s="354">
        <f>$D235*(1-IF(AND('Категория(опт)'!$B$1="A+ (Категория 1)"),E235,IF(AND('Категория(опт)'!$B$1="A (Категория 2)"),F235,IF(AND('Категория(опт)'!$B$1="B (Категория А+)"),G235,IF(AND('Категория(опт)'!$B$1="C (Категория В)"),H235,"")))))*(1-$I235)*(1-'Категория(опт)'!$B$3)/(IF(AND('Категория(опт)'!$B$6="с НДС"),1,IF(AND('Категория(опт)'!$B$6="без НДС"),1.2,"")))</f>
        <v>19531.161600000003</v>
      </c>
    </row>
    <row r="236" spans="1:13">
      <c r="A236" s="351" t="s">
        <v>663</v>
      </c>
      <c r="B236" s="352" t="s">
        <v>664</v>
      </c>
      <c r="C236" s="352" t="s">
        <v>614</v>
      </c>
      <c r="D236" s="353">
        <v>72638</v>
      </c>
      <c r="E236" s="494">
        <v>0.66400000000000003</v>
      </c>
      <c r="F236" s="494">
        <v>0.61599999999999999</v>
      </c>
      <c r="G236" s="494">
        <v>0.52</v>
      </c>
      <c r="H236" s="494">
        <v>0.47</v>
      </c>
      <c r="I236" s="350">
        <v>0.2</v>
      </c>
      <c r="J236" s="344">
        <v>75584</v>
      </c>
      <c r="K236" s="495">
        <v>0.44</v>
      </c>
      <c r="L236" s="354">
        <f t="shared" si="3"/>
        <v>42327.040000000001</v>
      </c>
      <c r="M236" s="354">
        <f>$D236*(1-IF(AND('Категория(опт)'!$B$1="A+ (Категория 1)"),E236,IF(AND('Категория(опт)'!$B$1="A (Категория 2)"),F236,IF(AND('Категория(опт)'!$B$1="B (Категория А+)"),G236,IF(AND('Категория(опт)'!$B$1="C (Категория В)"),H236,"")))))*(1-$I236)*(1-'Категория(опт)'!$B$3)/(IF(AND('Категория(опт)'!$B$6="с НДС"),1,IF(AND('Категория(опт)'!$B$6="без НДС"),1.2,"")))</f>
        <v>22314.393600000003</v>
      </c>
    </row>
    <row r="237" spans="1:13">
      <c r="A237" s="351" t="s">
        <v>665</v>
      </c>
      <c r="B237" s="352" t="s">
        <v>666</v>
      </c>
      <c r="C237" s="352" t="s">
        <v>614</v>
      </c>
      <c r="D237" s="353">
        <v>79541</v>
      </c>
      <c r="E237" s="494">
        <v>0.66400000000000003</v>
      </c>
      <c r="F237" s="494">
        <v>0.61599999999999999</v>
      </c>
      <c r="G237" s="494">
        <v>0.52</v>
      </c>
      <c r="H237" s="494">
        <v>0.47</v>
      </c>
      <c r="I237" s="350">
        <v>0.2</v>
      </c>
      <c r="J237" s="344">
        <v>82908</v>
      </c>
      <c r="K237" s="495">
        <v>0.44</v>
      </c>
      <c r="L237" s="354">
        <f t="shared" si="3"/>
        <v>46428.480000000003</v>
      </c>
      <c r="M237" s="354">
        <f>$D237*(1-IF(AND('Категория(опт)'!$B$1="A+ (Категория 1)"),E237,IF(AND('Категория(опт)'!$B$1="A (Категория 2)"),F237,IF(AND('Категория(опт)'!$B$1="B (Категория А+)"),G237,IF(AND('Категория(опт)'!$B$1="C (Категория В)"),H237,"")))))*(1-$I237)*(1-'Категория(опт)'!$B$3)/(IF(AND('Категория(опт)'!$B$6="с НДС"),1,IF(AND('Категория(опт)'!$B$6="без НДС"),1.2,"")))</f>
        <v>24434.995200000005</v>
      </c>
    </row>
    <row r="238" spans="1:13">
      <c r="A238" s="351" t="s">
        <v>667</v>
      </c>
      <c r="B238" s="352" t="s">
        <v>668</v>
      </c>
      <c r="C238" s="352" t="s">
        <v>614</v>
      </c>
      <c r="D238" s="353">
        <v>88295</v>
      </c>
      <c r="E238" s="494">
        <v>0.66400000000000003</v>
      </c>
      <c r="F238" s="494">
        <v>0.61599999999999999</v>
      </c>
      <c r="G238" s="494">
        <v>0.52</v>
      </c>
      <c r="H238" s="494">
        <v>0.47</v>
      </c>
      <c r="I238" s="350">
        <v>0.2</v>
      </c>
      <c r="J238" s="344">
        <v>92027</v>
      </c>
      <c r="K238" s="495">
        <v>0.44</v>
      </c>
      <c r="L238" s="354">
        <f t="shared" si="3"/>
        <v>51535.12</v>
      </c>
      <c r="M238" s="354">
        <f>$D238*(1-IF(AND('Категория(опт)'!$B$1="A+ (Категория 1)"),E238,IF(AND('Категория(опт)'!$B$1="A (Категория 2)"),F238,IF(AND('Категория(опт)'!$B$1="B (Категория А+)"),G238,IF(AND('Категория(опт)'!$B$1="C (Категория В)"),H238,"")))))*(1-$I238)*(1-'Категория(опт)'!$B$3)/(IF(AND('Категория(опт)'!$B$6="с НДС"),1,IF(AND('Категория(опт)'!$B$6="без НДС"),1.2,"")))</f>
        <v>27124.224000000002</v>
      </c>
    </row>
    <row r="239" spans="1:13">
      <c r="A239" s="351" t="s">
        <v>669</v>
      </c>
      <c r="B239" s="352" t="s">
        <v>670</v>
      </c>
      <c r="C239" s="352" t="s">
        <v>614</v>
      </c>
      <c r="D239" s="353">
        <v>20414</v>
      </c>
      <c r="E239" s="494">
        <v>0.61599999999999999</v>
      </c>
      <c r="F239" s="494">
        <v>0.56799999999999995</v>
      </c>
      <c r="G239" s="494">
        <v>0.52</v>
      </c>
      <c r="H239" s="494">
        <v>0.47</v>
      </c>
      <c r="I239" s="350">
        <v>0.2</v>
      </c>
      <c r="J239" s="344">
        <v>17640</v>
      </c>
      <c r="K239" s="495">
        <v>0.28000000000000003</v>
      </c>
      <c r="L239" s="354">
        <f t="shared" si="3"/>
        <v>12700.8</v>
      </c>
      <c r="M239" s="354">
        <f>$D239*(1-IF(AND('Категория(опт)'!$B$1="A+ (Категория 1)"),E239,IF(AND('Категория(опт)'!$B$1="A (Категория 2)"),F239,IF(AND('Категория(опт)'!$B$1="B (Категория А+)"),G239,IF(AND('Категория(опт)'!$B$1="C (Категория В)"),H239,"")))))*(1-$I239)*(1-'Категория(опт)'!$B$3)/(IF(AND('Категория(опт)'!$B$6="с НДС"),1,IF(AND('Категория(опт)'!$B$6="без НДС"),1.2,"")))</f>
        <v>7055.0784000000021</v>
      </c>
    </row>
    <row r="240" spans="1:13">
      <c r="A240" s="351" t="s">
        <v>671</v>
      </c>
      <c r="B240" s="352" t="s">
        <v>672</v>
      </c>
      <c r="C240" s="352" t="s">
        <v>614</v>
      </c>
      <c r="D240" s="353">
        <v>22777</v>
      </c>
      <c r="E240" s="494">
        <v>0.61599999999999999</v>
      </c>
      <c r="F240" s="494">
        <v>0.56799999999999995</v>
      </c>
      <c r="G240" s="494">
        <v>0.52</v>
      </c>
      <c r="H240" s="494">
        <v>0.47</v>
      </c>
      <c r="I240" s="350">
        <v>0.2</v>
      </c>
      <c r="J240" s="344">
        <v>19680</v>
      </c>
      <c r="K240" s="495">
        <v>0.28000000000000003</v>
      </c>
      <c r="L240" s="354">
        <f t="shared" si="3"/>
        <v>14169.6</v>
      </c>
      <c r="M240" s="354">
        <f>$D240*(1-IF(AND('Категория(опт)'!$B$1="A+ (Категория 1)"),E240,IF(AND('Категория(опт)'!$B$1="A (Категория 2)"),F240,IF(AND('Категория(опт)'!$B$1="B (Категория А+)"),G240,IF(AND('Категория(опт)'!$B$1="C (Категория В)"),H240,"")))))*(1-$I240)*(1-'Категория(опт)'!$B$3)/(IF(AND('Категория(опт)'!$B$6="с НДС"),1,IF(AND('Категория(опт)'!$B$6="без НДС"),1.2,"")))</f>
        <v>7871.7312000000011</v>
      </c>
    </row>
    <row r="241" spans="1:13">
      <c r="A241" s="351" t="s">
        <v>673</v>
      </c>
      <c r="B241" s="352" t="s">
        <v>674</v>
      </c>
      <c r="C241" s="352" t="s">
        <v>614</v>
      </c>
      <c r="D241" s="353">
        <v>30115</v>
      </c>
      <c r="E241" s="494">
        <v>0.61599999999999999</v>
      </c>
      <c r="F241" s="494">
        <v>0.56799999999999995</v>
      </c>
      <c r="G241" s="494">
        <v>0.52</v>
      </c>
      <c r="H241" s="494">
        <v>0.47</v>
      </c>
      <c r="I241" s="350">
        <v>0.2</v>
      </c>
      <c r="J241" s="344">
        <v>26019</v>
      </c>
      <c r="K241" s="495">
        <v>0.28000000000000003</v>
      </c>
      <c r="L241" s="354">
        <f t="shared" si="3"/>
        <v>18733.68</v>
      </c>
      <c r="M241" s="354">
        <f>$D241*(1-IF(AND('Категория(опт)'!$B$1="A+ (Категория 1)"),E241,IF(AND('Категория(опт)'!$B$1="A (Категория 2)"),F241,IF(AND('Категория(опт)'!$B$1="B (Категория А+)"),G241,IF(AND('Категория(опт)'!$B$1="C (Категория В)"),H241,"")))))*(1-$I241)*(1-'Категория(опт)'!$B$3)/(IF(AND('Категория(опт)'!$B$6="с НДС"),1,IF(AND('Категория(опт)'!$B$6="без НДС"),1.2,"")))</f>
        <v>10407.744000000002</v>
      </c>
    </row>
    <row r="242" spans="1:13">
      <c r="A242" s="351" t="s">
        <v>675</v>
      </c>
      <c r="B242" s="352" t="s">
        <v>676</v>
      </c>
      <c r="C242" s="352" t="s">
        <v>614</v>
      </c>
      <c r="D242" s="353">
        <v>34058</v>
      </c>
      <c r="E242" s="494">
        <v>0.61599999999999999</v>
      </c>
      <c r="F242" s="494">
        <v>0.56799999999999995</v>
      </c>
      <c r="G242" s="494">
        <v>0.52</v>
      </c>
      <c r="H242" s="494">
        <v>0.47</v>
      </c>
      <c r="I242" s="350">
        <v>0.2</v>
      </c>
      <c r="J242" s="344">
        <v>29423</v>
      </c>
      <c r="K242" s="495">
        <v>0.28000000000000003</v>
      </c>
      <c r="L242" s="354">
        <f t="shared" si="3"/>
        <v>21184.559999999998</v>
      </c>
      <c r="M242" s="354">
        <f>$D242*(1-IF(AND('Категория(опт)'!$B$1="A+ (Категория 1)"),E242,IF(AND('Категория(опт)'!$B$1="A (Категория 2)"),F242,IF(AND('Категория(опт)'!$B$1="B (Категория А+)"),G242,IF(AND('Категория(опт)'!$B$1="C (Категория В)"),H242,"")))))*(1-$I242)*(1-'Категория(опт)'!$B$3)/(IF(AND('Категория(опт)'!$B$6="с НДС"),1,IF(AND('Категория(опт)'!$B$6="без НДС"),1.2,"")))</f>
        <v>11770.444800000003</v>
      </c>
    </row>
    <row r="243" spans="1:13">
      <c r="A243" s="351" t="s">
        <v>677</v>
      </c>
      <c r="B243" s="352" t="s">
        <v>678</v>
      </c>
      <c r="C243" s="352" t="s">
        <v>614</v>
      </c>
      <c r="D243" s="353">
        <v>38185</v>
      </c>
      <c r="E243" s="494">
        <v>0.61599999999999999</v>
      </c>
      <c r="F243" s="494">
        <v>0.56799999999999995</v>
      </c>
      <c r="G243" s="494">
        <v>0.52</v>
      </c>
      <c r="H243" s="494">
        <v>0.47</v>
      </c>
      <c r="I243" s="350">
        <v>0.2</v>
      </c>
      <c r="J243" s="344">
        <v>33061</v>
      </c>
      <c r="K243" s="495">
        <v>0.28000000000000003</v>
      </c>
      <c r="L243" s="354">
        <f t="shared" si="3"/>
        <v>23803.919999999998</v>
      </c>
      <c r="M243" s="354">
        <f>$D243*(1-IF(AND('Категория(опт)'!$B$1="A+ (Категория 1)"),E243,IF(AND('Категория(опт)'!$B$1="A (Категория 2)"),F243,IF(AND('Категория(опт)'!$B$1="B (Категория А+)"),G243,IF(AND('Категория(опт)'!$B$1="C (Категория В)"),H243,"")))))*(1-$I243)*(1-'Категория(опт)'!$B$3)/(IF(AND('Категория(опт)'!$B$6="с НДС"),1,IF(AND('Категория(опт)'!$B$6="без НДС"),1.2,"")))</f>
        <v>13196.736000000003</v>
      </c>
    </row>
    <row r="244" spans="1:13">
      <c r="A244" s="351" t="s">
        <v>679</v>
      </c>
      <c r="B244" s="352" t="s">
        <v>680</v>
      </c>
      <c r="C244" s="352" t="s">
        <v>614</v>
      </c>
      <c r="D244" s="353">
        <v>43393</v>
      </c>
      <c r="E244" s="494">
        <v>0.61599999999999999</v>
      </c>
      <c r="F244" s="494">
        <v>0.56799999999999995</v>
      </c>
      <c r="G244" s="494">
        <v>0.52</v>
      </c>
      <c r="H244" s="494">
        <v>0.47</v>
      </c>
      <c r="I244" s="350">
        <v>0.2</v>
      </c>
      <c r="J244" s="344">
        <v>37500</v>
      </c>
      <c r="K244" s="495">
        <v>0.28000000000000003</v>
      </c>
      <c r="L244" s="354">
        <f t="shared" si="3"/>
        <v>27000</v>
      </c>
      <c r="M244" s="354">
        <f>$D244*(1-IF(AND('Категория(опт)'!$B$1="A+ (Категория 1)"),E244,IF(AND('Категория(опт)'!$B$1="A (Категория 2)"),F244,IF(AND('Категория(опт)'!$B$1="B (Категория А+)"),G244,IF(AND('Категория(опт)'!$B$1="C (Категория В)"),H244,"")))))*(1-$I244)*(1-'Категория(опт)'!$B$3)/(IF(AND('Категория(опт)'!$B$6="с НДС"),1,IF(AND('Категория(опт)'!$B$6="без НДС"),1.2,"")))</f>
        <v>14996.620800000002</v>
      </c>
    </row>
    <row r="245" spans="1:13">
      <c r="A245" s="351" t="s">
        <v>681</v>
      </c>
      <c r="B245" s="352" t="s">
        <v>682</v>
      </c>
      <c r="C245" s="352" t="s">
        <v>614</v>
      </c>
      <c r="D245" s="353">
        <v>48126</v>
      </c>
      <c r="E245" s="494">
        <v>0.61599999999999999</v>
      </c>
      <c r="F245" s="494">
        <v>0.56799999999999995</v>
      </c>
      <c r="G245" s="494">
        <v>0.52</v>
      </c>
      <c r="H245" s="494">
        <v>0.47</v>
      </c>
      <c r="I245" s="350">
        <v>0.2</v>
      </c>
      <c r="J245" s="344">
        <v>41579</v>
      </c>
      <c r="K245" s="495">
        <v>0.28000000000000003</v>
      </c>
      <c r="L245" s="354">
        <f t="shared" si="3"/>
        <v>29936.879999999997</v>
      </c>
      <c r="M245" s="354">
        <f>$D245*(1-IF(AND('Категория(опт)'!$B$1="A+ (Категория 1)"),E245,IF(AND('Категория(опт)'!$B$1="A (Категория 2)"),F245,IF(AND('Категория(опт)'!$B$1="B (Категория А+)"),G245,IF(AND('Категория(опт)'!$B$1="C (Категория В)"),H245,"")))))*(1-$I245)*(1-'Категория(опт)'!$B$3)/(IF(AND('Категория(опт)'!$B$6="с НДС"),1,IF(AND('Категория(опт)'!$B$6="без НДС"),1.2,"")))</f>
        <v>16632.345600000001</v>
      </c>
    </row>
    <row r="246" spans="1:13">
      <c r="A246" s="351" t="s">
        <v>683</v>
      </c>
      <c r="B246" s="352" t="s">
        <v>684</v>
      </c>
      <c r="C246" s="352" t="s">
        <v>614</v>
      </c>
      <c r="D246" s="353">
        <v>24649</v>
      </c>
      <c r="E246" s="494">
        <v>0.66400000000000003</v>
      </c>
      <c r="F246" s="494">
        <v>0.59199999999999997</v>
      </c>
      <c r="G246" s="494">
        <v>0.52</v>
      </c>
      <c r="H246" s="494">
        <v>0.47</v>
      </c>
      <c r="I246" s="350">
        <v>0.2</v>
      </c>
      <c r="J246" s="344">
        <v>21293</v>
      </c>
      <c r="K246" s="495">
        <v>0.32</v>
      </c>
      <c r="L246" s="354">
        <f t="shared" si="3"/>
        <v>14479.239999999998</v>
      </c>
      <c r="M246" s="354">
        <f>$D246*(1-IF(AND('Категория(опт)'!$B$1="A+ (Категория 1)"),E246,IF(AND('Категория(опт)'!$B$1="A (Категория 2)"),F246,IF(AND('Категория(опт)'!$B$1="B (Категория А+)"),G246,IF(AND('Категория(опт)'!$B$1="C (Категория В)"),H246,"")))))*(1-$I246)*(1-'Категория(опт)'!$B$3)/(IF(AND('Категория(опт)'!$B$6="с НДС"),1,IF(AND('Категория(опт)'!$B$6="без НДС"),1.2,"")))</f>
        <v>8045.4336000000012</v>
      </c>
    </row>
    <row r="247" spans="1:13">
      <c r="A247" s="351" t="s">
        <v>685</v>
      </c>
      <c r="B247" s="352" t="s">
        <v>686</v>
      </c>
      <c r="C247" s="352" t="s">
        <v>614</v>
      </c>
      <c r="D247" s="353">
        <v>27491</v>
      </c>
      <c r="E247" s="494">
        <v>0.66400000000000003</v>
      </c>
      <c r="F247" s="494">
        <v>0.59199999999999997</v>
      </c>
      <c r="G247" s="494">
        <v>0.52</v>
      </c>
      <c r="H247" s="494">
        <v>0.47</v>
      </c>
      <c r="I247" s="350">
        <v>0.2</v>
      </c>
      <c r="J247" s="344">
        <v>23759</v>
      </c>
      <c r="K247" s="495">
        <v>0.32</v>
      </c>
      <c r="L247" s="354">
        <f t="shared" si="3"/>
        <v>16156.119999999999</v>
      </c>
      <c r="M247" s="354">
        <f>$D247*(1-IF(AND('Категория(опт)'!$B$1="A+ (Категория 1)"),E247,IF(AND('Категория(опт)'!$B$1="A (Категория 2)"),F247,IF(AND('Категория(опт)'!$B$1="B (Категория А+)"),G247,IF(AND('Категория(опт)'!$B$1="C (Категория В)"),H247,"")))))*(1-$I247)*(1-'Категория(опт)'!$B$3)/(IF(AND('Категория(опт)'!$B$6="с НДС"),1,IF(AND('Категория(опт)'!$B$6="без НДС"),1.2,"")))</f>
        <v>8973.0624000000007</v>
      </c>
    </row>
    <row r="248" spans="1:13">
      <c r="A248" s="351" t="s">
        <v>687</v>
      </c>
      <c r="B248" s="352" t="s">
        <v>688</v>
      </c>
      <c r="C248" s="352" t="s">
        <v>614</v>
      </c>
      <c r="D248" s="353">
        <v>36388</v>
      </c>
      <c r="E248" s="494">
        <v>0.66400000000000003</v>
      </c>
      <c r="F248" s="494">
        <v>0.59199999999999997</v>
      </c>
      <c r="G248" s="494">
        <v>0.52</v>
      </c>
      <c r="H248" s="494">
        <v>0.47</v>
      </c>
      <c r="I248" s="350">
        <v>0.2</v>
      </c>
      <c r="J248" s="344">
        <v>31436</v>
      </c>
      <c r="K248" s="495">
        <v>0.32</v>
      </c>
      <c r="L248" s="354">
        <f t="shared" si="3"/>
        <v>21376.48</v>
      </c>
      <c r="M248" s="354">
        <f>$D248*(1-IF(AND('Категория(опт)'!$B$1="A+ (Категория 1)"),E248,IF(AND('Категория(опт)'!$B$1="A (Категория 2)"),F248,IF(AND('Категория(опт)'!$B$1="B (Категория А+)"),G248,IF(AND('Категория(опт)'!$B$1="C (Категория В)"),H248,"")))))*(1-$I248)*(1-'Категория(опт)'!$B$3)/(IF(AND('Категория(опт)'!$B$6="с НДС"),1,IF(AND('Категория(опт)'!$B$6="без НДС"),1.2,"")))</f>
        <v>11877.043200000002</v>
      </c>
    </row>
    <row r="249" spans="1:13">
      <c r="A249" s="351" t="s">
        <v>689</v>
      </c>
      <c r="B249" s="352" t="s">
        <v>690</v>
      </c>
      <c r="C249" s="352" t="s">
        <v>614</v>
      </c>
      <c r="D249" s="353">
        <v>41100</v>
      </c>
      <c r="E249" s="494">
        <v>0.66400000000000003</v>
      </c>
      <c r="F249" s="494">
        <v>0.59199999999999997</v>
      </c>
      <c r="G249" s="494">
        <v>0.52</v>
      </c>
      <c r="H249" s="494">
        <v>0.47</v>
      </c>
      <c r="I249" s="350">
        <v>0.2</v>
      </c>
      <c r="J249" s="344">
        <v>35515</v>
      </c>
      <c r="K249" s="495">
        <v>0.32</v>
      </c>
      <c r="L249" s="354">
        <f t="shared" si="3"/>
        <v>24150.199999999997</v>
      </c>
      <c r="M249" s="354">
        <f>$D249*(1-IF(AND('Категория(опт)'!$B$1="A+ (Категория 1)"),E249,IF(AND('Категория(опт)'!$B$1="A (Категория 2)"),F249,IF(AND('Категория(опт)'!$B$1="B (Категория А+)"),G249,IF(AND('Категория(опт)'!$B$1="C (Категория В)"),H249,"")))))*(1-$I249)*(1-'Категория(опт)'!$B$3)/(IF(AND('Категория(опт)'!$B$6="с НДС"),1,IF(AND('Категория(опт)'!$B$6="без НДС"),1.2,"")))</f>
        <v>13415.040000000003</v>
      </c>
    </row>
    <row r="250" spans="1:13">
      <c r="A250" s="351" t="s">
        <v>691</v>
      </c>
      <c r="B250" s="352" t="s">
        <v>692</v>
      </c>
      <c r="C250" s="352" t="s">
        <v>614</v>
      </c>
      <c r="D250" s="353">
        <v>46224</v>
      </c>
      <c r="E250" s="494">
        <v>0.66400000000000003</v>
      </c>
      <c r="F250" s="494">
        <v>0.59199999999999997</v>
      </c>
      <c r="G250" s="494">
        <v>0.52</v>
      </c>
      <c r="H250" s="494">
        <v>0.47</v>
      </c>
      <c r="I250" s="350">
        <v>0.2</v>
      </c>
      <c r="J250" s="344">
        <v>39953</v>
      </c>
      <c r="K250" s="495">
        <v>0.32</v>
      </c>
      <c r="L250" s="354">
        <f t="shared" si="3"/>
        <v>27168.039999999997</v>
      </c>
      <c r="M250" s="354">
        <f>$D250*(1-IF(AND('Категория(опт)'!$B$1="A+ (Категория 1)"),E250,IF(AND('Категория(опт)'!$B$1="A (Категория 2)"),F250,IF(AND('Категория(опт)'!$B$1="B (Категория А+)"),G250,IF(AND('Категория(опт)'!$B$1="C (Категория В)"),H250,"")))))*(1-$I250)*(1-'Категория(опт)'!$B$3)/(IF(AND('Категория(опт)'!$B$6="с НДС"),1,IF(AND('Категория(опт)'!$B$6="без НДС"),1.2,"")))</f>
        <v>15087.5136</v>
      </c>
    </row>
    <row r="251" spans="1:13">
      <c r="A251" s="351" t="s">
        <v>693</v>
      </c>
      <c r="B251" s="352" t="s">
        <v>694</v>
      </c>
      <c r="C251" s="352" t="s">
        <v>614</v>
      </c>
      <c r="D251" s="353">
        <v>52351</v>
      </c>
      <c r="E251" s="494">
        <v>0.66400000000000003</v>
      </c>
      <c r="F251" s="494">
        <v>0.59199999999999997</v>
      </c>
      <c r="G251" s="494">
        <v>0.52</v>
      </c>
      <c r="H251" s="494">
        <v>0.47</v>
      </c>
      <c r="I251" s="350">
        <v>0.2</v>
      </c>
      <c r="J251" s="344">
        <v>45230</v>
      </c>
      <c r="K251" s="495">
        <v>0.32</v>
      </c>
      <c r="L251" s="354">
        <f t="shared" si="3"/>
        <v>30756.399999999998</v>
      </c>
      <c r="M251" s="354">
        <f>$D251*(1-IF(AND('Категория(опт)'!$B$1="A+ (Категория 1)"),E251,IF(AND('Категория(опт)'!$B$1="A (Категория 2)"),F251,IF(AND('Категория(опт)'!$B$1="B (Категория А+)"),G251,IF(AND('Категория(опт)'!$B$1="C (Категория В)"),H251,"")))))*(1-$I251)*(1-'Категория(опт)'!$B$3)/(IF(AND('Категория(опт)'!$B$6="с НДС"),1,IF(AND('Категория(опт)'!$B$6="без НДС"),1.2,"")))</f>
        <v>17087.366400000003</v>
      </c>
    </row>
    <row r="252" spans="1:13">
      <c r="A252" s="351" t="s">
        <v>695</v>
      </c>
      <c r="B252" s="352" t="s">
        <v>696</v>
      </c>
      <c r="C252" s="352" t="s">
        <v>614</v>
      </c>
      <c r="D252" s="353">
        <v>57985</v>
      </c>
      <c r="E252" s="494">
        <v>0.66400000000000003</v>
      </c>
      <c r="F252" s="494">
        <v>0.59199999999999997</v>
      </c>
      <c r="G252" s="494">
        <v>0.52</v>
      </c>
      <c r="H252" s="494">
        <v>0.47</v>
      </c>
      <c r="I252" s="350">
        <v>0.2</v>
      </c>
      <c r="J252" s="344">
        <v>50096</v>
      </c>
      <c r="K252" s="495">
        <v>0.32</v>
      </c>
      <c r="L252" s="354">
        <f t="shared" si="3"/>
        <v>34065.279999999999</v>
      </c>
      <c r="M252" s="354">
        <f>$D252*(1-IF(AND('Категория(опт)'!$B$1="A+ (Категория 1)"),E252,IF(AND('Категория(опт)'!$B$1="A (Категория 2)"),F252,IF(AND('Категория(опт)'!$B$1="B (Категория А+)"),G252,IF(AND('Категория(опт)'!$B$1="C (Категория В)"),H252,"")))))*(1-$I252)*(1-'Категория(опт)'!$B$3)/(IF(AND('Категория(опт)'!$B$6="с НДС"),1,IF(AND('Категория(опт)'!$B$6="без НДС"),1.2,"")))</f>
        <v>18926.304</v>
      </c>
    </row>
    <row r="253" spans="1:13">
      <c r="A253" s="351" t="s">
        <v>697</v>
      </c>
      <c r="B253" s="352" t="s">
        <v>698</v>
      </c>
      <c r="C253" s="352" t="s">
        <v>614</v>
      </c>
      <c r="D253" s="353">
        <v>26317</v>
      </c>
      <c r="E253" s="494">
        <v>0.66400000000000003</v>
      </c>
      <c r="F253" s="494">
        <v>0.59199999999999997</v>
      </c>
      <c r="G253" s="494">
        <v>0.52</v>
      </c>
      <c r="H253" s="494">
        <v>0.47</v>
      </c>
      <c r="I253" s="350">
        <v>0.2</v>
      </c>
      <c r="J253" s="344">
        <v>22739</v>
      </c>
      <c r="K253" s="495">
        <v>0.32</v>
      </c>
      <c r="L253" s="354">
        <f t="shared" si="3"/>
        <v>15462.519999999999</v>
      </c>
      <c r="M253" s="354">
        <f>$D253*(1-IF(AND('Категория(опт)'!$B$1="A+ (Категория 1)"),E253,IF(AND('Категория(опт)'!$B$1="A (Категория 2)"),F253,IF(AND('Категория(опт)'!$B$1="B (Категория А+)"),G253,IF(AND('Категория(опт)'!$B$1="C (Категория В)"),H253,"")))))*(1-$I253)*(1-'Категория(опт)'!$B$3)/(IF(AND('Категория(опт)'!$B$6="с НДС"),1,IF(AND('Категория(опт)'!$B$6="без НДС"),1.2,"")))</f>
        <v>8589.868800000002</v>
      </c>
    </row>
    <row r="254" spans="1:13">
      <c r="A254" s="351" t="s">
        <v>699</v>
      </c>
      <c r="B254" s="352" t="s">
        <v>700</v>
      </c>
      <c r="C254" s="352" t="s">
        <v>614</v>
      </c>
      <c r="D254" s="353">
        <v>29307</v>
      </c>
      <c r="E254" s="494">
        <v>0.66400000000000003</v>
      </c>
      <c r="F254" s="494">
        <v>0.59199999999999997</v>
      </c>
      <c r="G254" s="494">
        <v>0.52</v>
      </c>
      <c r="H254" s="494">
        <v>0.47</v>
      </c>
      <c r="I254" s="350">
        <v>0.2</v>
      </c>
      <c r="J254" s="344">
        <v>25317</v>
      </c>
      <c r="K254" s="495">
        <v>0.32</v>
      </c>
      <c r="L254" s="354">
        <f t="shared" si="3"/>
        <v>17215.559999999998</v>
      </c>
      <c r="M254" s="354">
        <f>$D254*(1-IF(AND('Категория(опт)'!$B$1="A+ (Категория 1)"),E254,IF(AND('Категория(опт)'!$B$1="A (Категория 2)"),F254,IF(AND('Категория(опт)'!$B$1="B (Категория А+)"),G254,IF(AND('Категория(опт)'!$B$1="C (Категория В)"),H254,"")))))*(1-$I254)*(1-'Категория(опт)'!$B$3)/(IF(AND('Категория(опт)'!$B$6="с НДС"),1,IF(AND('Категория(опт)'!$B$6="без НДС"),1.2,"")))</f>
        <v>9565.8048000000017</v>
      </c>
    </row>
    <row r="255" spans="1:13">
      <c r="A255" s="351" t="s">
        <v>701</v>
      </c>
      <c r="B255" s="352" t="s">
        <v>702</v>
      </c>
      <c r="C255" s="352" t="s">
        <v>614</v>
      </c>
      <c r="D255" s="353">
        <v>38931</v>
      </c>
      <c r="E255" s="494">
        <v>0.66400000000000003</v>
      </c>
      <c r="F255" s="494">
        <v>0.59199999999999997</v>
      </c>
      <c r="G255" s="494">
        <v>0.52</v>
      </c>
      <c r="H255" s="494">
        <v>0.47</v>
      </c>
      <c r="I255" s="350">
        <v>0.2</v>
      </c>
      <c r="J255" s="344">
        <v>33641</v>
      </c>
      <c r="K255" s="495">
        <v>0.32</v>
      </c>
      <c r="L255" s="354">
        <f t="shared" si="3"/>
        <v>22875.879999999997</v>
      </c>
      <c r="M255" s="354">
        <f>$D255*(1-IF(AND('Категория(опт)'!$B$1="A+ (Категория 1)"),E255,IF(AND('Категория(опт)'!$B$1="A (Категория 2)"),F255,IF(AND('Категория(опт)'!$B$1="B (Категория А+)"),G255,IF(AND('Категория(опт)'!$B$1="C (Категория В)"),H255,"")))))*(1-$I255)*(1-'Категория(опт)'!$B$3)/(IF(AND('Категория(опт)'!$B$6="с НДС"),1,IF(AND('Категория(опт)'!$B$6="без НДС"),1.2,"")))</f>
        <v>12707.078400000002</v>
      </c>
    </row>
    <row r="256" spans="1:13">
      <c r="A256" s="351" t="s">
        <v>703</v>
      </c>
      <c r="B256" s="352" t="s">
        <v>704</v>
      </c>
      <c r="C256" s="352" t="s">
        <v>614</v>
      </c>
      <c r="D256" s="353">
        <v>43743</v>
      </c>
      <c r="E256" s="494">
        <v>0.66400000000000003</v>
      </c>
      <c r="F256" s="494">
        <v>0.59199999999999997</v>
      </c>
      <c r="G256" s="494">
        <v>0.52</v>
      </c>
      <c r="H256" s="494">
        <v>0.47</v>
      </c>
      <c r="I256" s="350">
        <v>0.2</v>
      </c>
      <c r="J256" s="344">
        <v>37788</v>
      </c>
      <c r="K256" s="495">
        <v>0.32</v>
      </c>
      <c r="L256" s="354">
        <f t="shared" si="3"/>
        <v>25695.839999999997</v>
      </c>
      <c r="M256" s="354">
        <f>$D256*(1-IF(AND('Категория(опт)'!$B$1="A+ (Категория 1)"),E256,IF(AND('Категория(опт)'!$B$1="A (Категория 2)"),F256,IF(AND('Категория(опт)'!$B$1="B (Категория А+)"),G256,IF(AND('Категория(опт)'!$B$1="C (Категория В)"),H256,"")))))*(1-$I256)*(1-'Категория(опт)'!$B$3)/(IF(AND('Категория(опт)'!$B$6="с НДС"),1,IF(AND('Категория(опт)'!$B$6="без НДС"),1.2,"")))</f>
        <v>14277.715200000001</v>
      </c>
    </row>
    <row r="257" spans="1:13">
      <c r="A257" s="351" t="s">
        <v>705</v>
      </c>
      <c r="B257" s="352" t="s">
        <v>706</v>
      </c>
      <c r="C257" s="352" t="s">
        <v>614</v>
      </c>
      <c r="D257" s="353">
        <v>49431</v>
      </c>
      <c r="E257" s="494">
        <v>0.66400000000000003</v>
      </c>
      <c r="F257" s="494">
        <v>0.59199999999999997</v>
      </c>
      <c r="G257" s="494">
        <v>0.52</v>
      </c>
      <c r="H257" s="494">
        <v>0.47</v>
      </c>
      <c r="I257" s="350">
        <v>0.2</v>
      </c>
      <c r="J257" s="344">
        <v>42709</v>
      </c>
      <c r="K257" s="495">
        <v>0.32</v>
      </c>
      <c r="L257" s="354">
        <f t="shared" si="3"/>
        <v>29042.12</v>
      </c>
      <c r="M257" s="354">
        <f>$D257*(1-IF(AND('Категория(опт)'!$B$1="A+ (Категория 1)"),E257,IF(AND('Категория(опт)'!$B$1="A (Категория 2)"),F257,IF(AND('Категория(опт)'!$B$1="B (Категория А+)"),G257,IF(AND('Категория(опт)'!$B$1="C (Категория В)"),H257,"")))))*(1-$I257)*(1-'Категория(опт)'!$B$3)/(IF(AND('Категория(опт)'!$B$6="с НДС"),1,IF(AND('Категория(опт)'!$B$6="без НДС"),1.2,"")))</f>
        <v>16134.278400000003</v>
      </c>
    </row>
    <row r="258" spans="1:13">
      <c r="A258" s="351" t="s">
        <v>707</v>
      </c>
      <c r="B258" s="352" t="s">
        <v>708</v>
      </c>
      <c r="C258" s="352" t="s">
        <v>614</v>
      </c>
      <c r="D258" s="353">
        <v>55769</v>
      </c>
      <c r="E258" s="494">
        <v>0.66400000000000003</v>
      </c>
      <c r="F258" s="494">
        <v>0.59199999999999997</v>
      </c>
      <c r="G258" s="494">
        <v>0.52</v>
      </c>
      <c r="H258" s="494">
        <v>0.47</v>
      </c>
      <c r="I258" s="350">
        <v>0.2</v>
      </c>
      <c r="J258" s="344">
        <v>48179</v>
      </c>
      <c r="K258" s="495">
        <v>0.32</v>
      </c>
      <c r="L258" s="354">
        <f t="shared" si="3"/>
        <v>32761.719999999998</v>
      </c>
      <c r="M258" s="354">
        <f>$D258*(1-IF(AND('Категория(опт)'!$B$1="A+ (Категория 1)"),E258,IF(AND('Категория(опт)'!$B$1="A (Категория 2)"),F258,IF(AND('Категория(опт)'!$B$1="B (Категория А+)"),G258,IF(AND('Категория(опт)'!$B$1="C (Категория В)"),H258,"")))))*(1-$I258)*(1-'Категория(опт)'!$B$3)/(IF(AND('Категория(опт)'!$B$6="с НДС"),1,IF(AND('Категория(опт)'!$B$6="без НДС"),1.2,"")))</f>
        <v>18203.0016</v>
      </c>
    </row>
    <row r="259" spans="1:13">
      <c r="A259" s="351" t="s">
        <v>709</v>
      </c>
      <c r="B259" s="352" t="s">
        <v>710</v>
      </c>
      <c r="C259" s="352" t="s">
        <v>614</v>
      </c>
      <c r="D259" s="353">
        <v>61648</v>
      </c>
      <c r="E259" s="494">
        <v>0.66400000000000003</v>
      </c>
      <c r="F259" s="494">
        <v>0.59199999999999997</v>
      </c>
      <c r="G259" s="494">
        <v>0.52</v>
      </c>
      <c r="H259" s="494">
        <v>0.47</v>
      </c>
      <c r="I259" s="350">
        <v>0.2</v>
      </c>
      <c r="J259" s="344">
        <v>53265</v>
      </c>
      <c r="K259" s="495">
        <v>0.32</v>
      </c>
      <c r="L259" s="354">
        <f t="shared" si="3"/>
        <v>36220.199999999997</v>
      </c>
      <c r="M259" s="354">
        <f>$D259*(1-IF(AND('Категория(опт)'!$B$1="A+ (Категория 1)"),E259,IF(AND('Категория(опт)'!$B$1="A (Категория 2)"),F259,IF(AND('Категория(опт)'!$B$1="B (Категория А+)"),G259,IF(AND('Категория(опт)'!$B$1="C (Категория В)"),H259,"")))))*(1-$I259)*(1-'Категория(опт)'!$B$3)/(IF(AND('Категория(опт)'!$B$6="с НДС"),1,IF(AND('Категория(опт)'!$B$6="без НДС"),1.2,"")))</f>
        <v>20121.907200000001</v>
      </c>
    </row>
    <row r="260" spans="1:13">
      <c r="A260" s="351" t="s">
        <v>711</v>
      </c>
      <c r="B260" s="352" t="s">
        <v>712</v>
      </c>
      <c r="C260" s="352" t="s">
        <v>614</v>
      </c>
      <c r="D260" s="353">
        <v>27337</v>
      </c>
      <c r="E260" s="494">
        <v>0.66400000000000003</v>
      </c>
      <c r="F260" s="494">
        <v>0.59199999999999997</v>
      </c>
      <c r="G260" s="494">
        <v>0.52</v>
      </c>
      <c r="H260" s="494">
        <v>0.47</v>
      </c>
      <c r="I260" s="350">
        <v>0.2</v>
      </c>
      <c r="J260" s="344">
        <v>23619</v>
      </c>
      <c r="K260" s="495">
        <v>0.32</v>
      </c>
      <c r="L260" s="354">
        <f t="shared" ref="L260:L308" si="4">J260*(1-K260)</f>
        <v>16060.919999999998</v>
      </c>
      <c r="M260" s="354">
        <f>$D260*(1-IF(AND('Категория(опт)'!$B$1="A+ (Категория 1)"),E260,IF(AND('Категория(опт)'!$B$1="A (Категория 2)"),F260,IF(AND('Категория(опт)'!$B$1="B (Категория А+)"),G260,IF(AND('Категория(опт)'!$B$1="C (Категория В)"),H260,"")))))*(1-$I260)*(1-'Категория(опт)'!$B$3)/(IF(AND('Категория(опт)'!$B$6="с НДС"),1,IF(AND('Категория(опт)'!$B$6="без НДС"),1.2,"")))</f>
        <v>8922.7968000000019</v>
      </c>
    </row>
    <row r="261" spans="1:13">
      <c r="A261" s="351" t="s">
        <v>713</v>
      </c>
      <c r="B261" s="352" t="s">
        <v>714</v>
      </c>
      <c r="C261" s="352" t="s">
        <v>614</v>
      </c>
      <c r="D261" s="353">
        <v>30467</v>
      </c>
      <c r="E261" s="494">
        <v>0.66400000000000003</v>
      </c>
      <c r="F261" s="494">
        <v>0.59199999999999997</v>
      </c>
      <c r="G261" s="494">
        <v>0.52</v>
      </c>
      <c r="H261" s="494">
        <v>0.47</v>
      </c>
      <c r="I261" s="350">
        <v>0.2</v>
      </c>
      <c r="J261" s="344">
        <v>26324</v>
      </c>
      <c r="K261" s="495">
        <v>0.32</v>
      </c>
      <c r="L261" s="354">
        <f t="shared" si="4"/>
        <v>17900.32</v>
      </c>
      <c r="M261" s="354">
        <f>$D261*(1-IF(AND('Категория(опт)'!$B$1="A+ (Категория 1)"),E261,IF(AND('Категория(опт)'!$B$1="A (Категория 2)"),F261,IF(AND('Категория(опт)'!$B$1="B (Категория А+)"),G261,IF(AND('Категория(опт)'!$B$1="C (Категория В)"),H261,"")))))*(1-$I261)*(1-'Категория(опт)'!$B$3)/(IF(AND('Категория(опт)'!$B$6="с НДС"),1,IF(AND('Категория(опт)'!$B$6="без НДС"),1.2,"")))</f>
        <v>9944.4288000000015</v>
      </c>
    </row>
    <row r="262" spans="1:13">
      <c r="A262" s="351" t="s">
        <v>715</v>
      </c>
      <c r="B262" s="352" t="s">
        <v>716</v>
      </c>
      <c r="C262" s="352" t="s">
        <v>614</v>
      </c>
      <c r="D262" s="353">
        <v>40647</v>
      </c>
      <c r="E262" s="494">
        <v>0.66400000000000003</v>
      </c>
      <c r="F262" s="494">
        <v>0.59199999999999997</v>
      </c>
      <c r="G262" s="494">
        <v>0.52</v>
      </c>
      <c r="H262" s="494">
        <v>0.47</v>
      </c>
      <c r="I262" s="350">
        <v>0.2</v>
      </c>
      <c r="J262" s="344">
        <v>35118</v>
      </c>
      <c r="K262" s="495">
        <v>0.32</v>
      </c>
      <c r="L262" s="354">
        <f t="shared" si="4"/>
        <v>23880.239999999998</v>
      </c>
      <c r="M262" s="354">
        <f>$D262*(1-IF(AND('Категория(опт)'!$B$1="A+ (Категория 1)"),E262,IF(AND('Категория(опт)'!$B$1="A (Категория 2)"),F262,IF(AND('Категория(опт)'!$B$1="B (Категория А+)"),G262,IF(AND('Категория(опт)'!$B$1="C (Категория В)"),H262,"")))))*(1-$I262)*(1-'Категория(опт)'!$B$3)/(IF(AND('Категория(опт)'!$B$6="с НДС"),1,IF(AND('Категория(опт)'!$B$6="без НДС"),1.2,"")))</f>
        <v>13267.180800000002</v>
      </c>
    </row>
    <row r="263" spans="1:13">
      <c r="A263" s="351" t="s">
        <v>717</v>
      </c>
      <c r="B263" s="352" t="s">
        <v>718</v>
      </c>
      <c r="C263" s="352" t="s">
        <v>614</v>
      </c>
      <c r="D263" s="353">
        <v>45680</v>
      </c>
      <c r="E263" s="494">
        <v>0.66400000000000003</v>
      </c>
      <c r="F263" s="494">
        <v>0.59199999999999997</v>
      </c>
      <c r="G263" s="494">
        <v>0.52</v>
      </c>
      <c r="H263" s="494">
        <v>0.47</v>
      </c>
      <c r="I263" s="350">
        <v>0.2</v>
      </c>
      <c r="J263" s="344">
        <v>39467</v>
      </c>
      <c r="K263" s="495">
        <v>0.32</v>
      </c>
      <c r="L263" s="354">
        <f t="shared" si="4"/>
        <v>26837.559999999998</v>
      </c>
      <c r="M263" s="354">
        <f>$D263*(1-IF(AND('Категория(опт)'!$B$1="A+ (Категория 1)"),E263,IF(AND('Категория(опт)'!$B$1="A (Категория 2)"),F263,IF(AND('Категория(опт)'!$B$1="B (Категория А+)"),G263,IF(AND('Категория(опт)'!$B$1="C (Категория В)"),H263,"")))))*(1-$I263)*(1-'Категория(опт)'!$B$3)/(IF(AND('Категория(опт)'!$B$6="с НДС"),1,IF(AND('Категория(опт)'!$B$6="без НДС"),1.2,"")))</f>
        <v>14909.952000000003</v>
      </c>
    </row>
    <row r="264" spans="1:13">
      <c r="A264" s="351" t="s">
        <v>719</v>
      </c>
      <c r="B264" s="352" t="s">
        <v>720</v>
      </c>
      <c r="C264" s="352" t="s">
        <v>614</v>
      </c>
      <c r="D264" s="353">
        <v>51634</v>
      </c>
      <c r="E264" s="494">
        <v>0.66400000000000003</v>
      </c>
      <c r="F264" s="494">
        <v>0.59199999999999997</v>
      </c>
      <c r="G264" s="494">
        <v>0.52</v>
      </c>
      <c r="H264" s="494">
        <v>0.47</v>
      </c>
      <c r="I264" s="350">
        <v>0.2</v>
      </c>
      <c r="J264" s="344">
        <v>44612</v>
      </c>
      <c r="K264" s="495">
        <v>0.32</v>
      </c>
      <c r="L264" s="354">
        <f t="shared" si="4"/>
        <v>30336.159999999996</v>
      </c>
      <c r="M264" s="354">
        <f>$D264*(1-IF(AND('Категория(опт)'!$B$1="A+ (Категория 1)"),E264,IF(AND('Категория(опт)'!$B$1="A (Категория 2)"),F264,IF(AND('Категория(опт)'!$B$1="B (Категория А+)"),G264,IF(AND('Категория(опт)'!$B$1="C (Категория В)"),H264,"")))))*(1-$I264)*(1-'Категория(опт)'!$B$3)/(IF(AND('Категория(опт)'!$B$6="с НДС"),1,IF(AND('Категория(опт)'!$B$6="без НДС"),1.2,"")))</f>
        <v>16853.337600000003</v>
      </c>
    </row>
    <row r="265" spans="1:13">
      <c r="A265" s="351" t="s">
        <v>721</v>
      </c>
      <c r="B265" s="352" t="s">
        <v>722</v>
      </c>
      <c r="C265" s="352" t="s">
        <v>614</v>
      </c>
      <c r="D265" s="353">
        <v>58270</v>
      </c>
      <c r="E265" s="494">
        <v>0.66400000000000003</v>
      </c>
      <c r="F265" s="494">
        <v>0.59199999999999997</v>
      </c>
      <c r="G265" s="494">
        <v>0.52</v>
      </c>
      <c r="H265" s="494">
        <v>0.47</v>
      </c>
      <c r="I265" s="350">
        <v>0.2</v>
      </c>
      <c r="J265" s="344">
        <v>50345</v>
      </c>
      <c r="K265" s="495">
        <v>0.32</v>
      </c>
      <c r="L265" s="354">
        <f t="shared" si="4"/>
        <v>34234.6</v>
      </c>
      <c r="M265" s="354">
        <f>$D265*(1-IF(AND('Категория(опт)'!$B$1="A+ (Категория 1)"),E265,IF(AND('Категория(опт)'!$B$1="A (Категория 2)"),F265,IF(AND('Категория(опт)'!$B$1="B (Категория А+)"),G265,IF(AND('Категория(опт)'!$B$1="C (Категория В)"),H265,"")))))*(1-$I265)*(1-'Категория(опт)'!$B$3)/(IF(AND('Категория(опт)'!$B$6="с НДС"),1,IF(AND('Категория(опт)'!$B$6="без НДС"),1.2,"")))</f>
        <v>19019.328000000005</v>
      </c>
    </row>
    <row r="266" spans="1:13">
      <c r="A266" s="351" t="s">
        <v>723</v>
      </c>
      <c r="B266" s="352" t="s">
        <v>724</v>
      </c>
      <c r="C266" s="352" t="s">
        <v>614</v>
      </c>
      <c r="D266" s="353">
        <v>64454</v>
      </c>
      <c r="E266" s="494">
        <v>0.66400000000000003</v>
      </c>
      <c r="F266" s="494">
        <v>0.59199999999999997</v>
      </c>
      <c r="G266" s="494">
        <v>0.52</v>
      </c>
      <c r="H266" s="494">
        <v>0.47</v>
      </c>
      <c r="I266" s="350">
        <v>0.2</v>
      </c>
      <c r="J266" s="344">
        <v>55689</v>
      </c>
      <c r="K266" s="495">
        <v>0.32</v>
      </c>
      <c r="L266" s="354">
        <f t="shared" si="4"/>
        <v>37868.519999999997</v>
      </c>
      <c r="M266" s="354">
        <f>$D266*(1-IF(AND('Категория(опт)'!$B$1="A+ (Категория 1)"),E266,IF(AND('Категория(опт)'!$B$1="A (Категория 2)"),F266,IF(AND('Категория(опт)'!$B$1="B (Категория А+)"),G266,IF(AND('Категория(опт)'!$B$1="C (Категория В)"),H266,"")))))*(1-$I266)*(1-'Категория(опт)'!$B$3)/(IF(AND('Категория(опт)'!$B$6="с НДС"),1,IF(AND('Категория(опт)'!$B$6="без НДС"),1.2,"")))</f>
        <v>21037.785600000003</v>
      </c>
    </row>
    <row r="267" spans="1:13">
      <c r="A267" s="351" t="s">
        <v>725</v>
      </c>
      <c r="B267" s="352" t="s">
        <v>726</v>
      </c>
      <c r="C267" s="352" t="s">
        <v>614</v>
      </c>
      <c r="D267" s="353">
        <v>22736</v>
      </c>
      <c r="E267" s="494">
        <v>0.66400000000000003</v>
      </c>
      <c r="F267" s="494">
        <v>0.59199999999999997</v>
      </c>
      <c r="G267" s="494">
        <v>0.52</v>
      </c>
      <c r="H267" s="494">
        <v>0.47</v>
      </c>
      <c r="I267" s="350">
        <v>0.2</v>
      </c>
      <c r="J267" s="344">
        <v>19639</v>
      </c>
      <c r="K267" s="495">
        <v>0.32</v>
      </c>
      <c r="L267" s="354">
        <f t="shared" si="4"/>
        <v>13354.519999999999</v>
      </c>
      <c r="M267" s="354">
        <f>$D267*(1-IF(AND('Категория(опт)'!$B$1="A+ (Категория 1)"),E267,IF(AND('Категория(опт)'!$B$1="A (Категория 2)"),F267,IF(AND('Категория(опт)'!$B$1="B (Категория А+)"),G267,IF(AND('Категория(опт)'!$B$1="C (Категория В)"),H267,"")))))*(1-$I267)*(1-'Категория(опт)'!$B$3)/(IF(AND('Категория(опт)'!$B$6="с НДС"),1,IF(AND('Категория(опт)'!$B$6="без НДС"),1.2,"")))</f>
        <v>7421.0304000000006</v>
      </c>
    </row>
    <row r="268" spans="1:13">
      <c r="A268" s="351" t="s">
        <v>727</v>
      </c>
      <c r="B268" s="352" t="s">
        <v>728</v>
      </c>
      <c r="C268" s="352" t="s">
        <v>614</v>
      </c>
      <c r="D268" s="353">
        <v>25381</v>
      </c>
      <c r="E268" s="494">
        <v>0.66400000000000003</v>
      </c>
      <c r="F268" s="494">
        <v>0.59199999999999997</v>
      </c>
      <c r="G268" s="494">
        <v>0.52</v>
      </c>
      <c r="H268" s="494">
        <v>0.47</v>
      </c>
      <c r="I268" s="350">
        <v>0.2</v>
      </c>
      <c r="J268" s="344">
        <v>21926</v>
      </c>
      <c r="K268" s="495">
        <v>0.32</v>
      </c>
      <c r="L268" s="354">
        <f t="shared" si="4"/>
        <v>14909.679999999998</v>
      </c>
      <c r="M268" s="354">
        <f>$D268*(1-IF(AND('Категория(опт)'!$B$1="A+ (Категория 1)"),E268,IF(AND('Категория(опт)'!$B$1="A (Категория 2)"),F268,IF(AND('Категория(опт)'!$B$1="B (Категория А+)"),G268,IF(AND('Категория(опт)'!$B$1="C (Категория В)"),H268,"")))))*(1-$I268)*(1-'Категория(опт)'!$B$3)/(IF(AND('Категория(опт)'!$B$6="с НДС"),1,IF(AND('Категория(опт)'!$B$6="без НДС"),1.2,"")))</f>
        <v>8284.358400000001</v>
      </c>
    </row>
    <row r="269" spans="1:13">
      <c r="A269" s="351" t="s">
        <v>729</v>
      </c>
      <c r="B269" s="352" t="s">
        <v>730</v>
      </c>
      <c r="C269" s="352" t="s">
        <v>614</v>
      </c>
      <c r="D269" s="353">
        <v>33110</v>
      </c>
      <c r="E269" s="494">
        <v>0.66400000000000003</v>
      </c>
      <c r="F269" s="494">
        <v>0.59199999999999997</v>
      </c>
      <c r="G269" s="494">
        <v>0.52</v>
      </c>
      <c r="H269" s="494">
        <v>0.47</v>
      </c>
      <c r="I269" s="350">
        <v>0.2</v>
      </c>
      <c r="J269" s="344">
        <v>28610</v>
      </c>
      <c r="K269" s="495">
        <v>0.32</v>
      </c>
      <c r="L269" s="354">
        <f t="shared" si="4"/>
        <v>19454.8</v>
      </c>
      <c r="M269" s="354">
        <f>$D269*(1-IF(AND('Категория(опт)'!$B$1="A+ (Категория 1)"),E269,IF(AND('Категория(опт)'!$B$1="A (Категория 2)"),F269,IF(AND('Категория(опт)'!$B$1="B (Категория А+)"),G269,IF(AND('Категория(опт)'!$B$1="C (Категория В)"),H269,"")))))*(1-$I269)*(1-'Категория(опт)'!$B$3)/(IF(AND('Категория(опт)'!$B$6="с НДС"),1,IF(AND('Категория(опт)'!$B$6="без НДС"),1.2,"")))</f>
        <v>10807.104000000001</v>
      </c>
    </row>
    <row r="270" spans="1:13">
      <c r="A270" s="351" t="s">
        <v>731</v>
      </c>
      <c r="B270" s="352" t="s">
        <v>732</v>
      </c>
      <c r="C270" s="352" t="s">
        <v>614</v>
      </c>
      <c r="D270" s="353">
        <v>38516</v>
      </c>
      <c r="E270" s="494">
        <v>0.66400000000000003</v>
      </c>
      <c r="F270" s="494">
        <v>0.59199999999999997</v>
      </c>
      <c r="G270" s="494">
        <v>0.52</v>
      </c>
      <c r="H270" s="494">
        <v>0.47</v>
      </c>
      <c r="I270" s="350">
        <v>0.2</v>
      </c>
      <c r="J270" s="344">
        <v>33282</v>
      </c>
      <c r="K270" s="495">
        <v>0.32</v>
      </c>
      <c r="L270" s="354">
        <f t="shared" si="4"/>
        <v>22631.759999999998</v>
      </c>
      <c r="M270" s="354">
        <f>$D270*(1-IF(AND('Категория(опт)'!$B$1="A+ (Категория 1)"),E270,IF(AND('Категория(опт)'!$B$1="A (Категория 2)"),F270,IF(AND('Категория(опт)'!$B$1="B (Категория А+)"),G270,IF(AND('Категория(опт)'!$B$1="C (Категория В)"),H270,"")))))*(1-$I270)*(1-'Категория(опт)'!$B$3)/(IF(AND('Категория(опт)'!$B$6="с НДС"),1,IF(AND('Категория(опт)'!$B$6="без НДС"),1.2,"")))</f>
        <v>12571.6224</v>
      </c>
    </row>
    <row r="271" spans="1:13">
      <c r="A271" s="351" t="s">
        <v>733</v>
      </c>
      <c r="B271" s="352" t="s">
        <v>734</v>
      </c>
      <c r="C271" s="352" t="s">
        <v>614</v>
      </c>
      <c r="D271" s="353">
        <v>43037</v>
      </c>
      <c r="E271" s="494">
        <v>0.66400000000000003</v>
      </c>
      <c r="F271" s="494">
        <v>0.59199999999999997</v>
      </c>
      <c r="G271" s="494">
        <v>0.52</v>
      </c>
      <c r="H271" s="494">
        <v>0.47</v>
      </c>
      <c r="I271" s="350">
        <v>0.2</v>
      </c>
      <c r="J271" s="344">
        <v>37196</v>
      </c>
      <c r="K271" s="495">
        <v>0.32</v>
      </c>
      <c r="L271" s="354">
        <f t="shared" si="4"/>
        <v>25293.279999999999</v>
      </c>
      <c r="M271" s="354">
        <f>$D271*(1-IF(AND('Категория(опт)'!$B$1="A+ (Категория 1)"),E271,IF(AND('Категория(опт)'!$B$1="A (Категория 2)"),F271,IF(AND('Категория(опт)'!$B$1="B (Категория А+)"),G271,IF(AND('Категория(опт)'!$B$1="C (Категория В)"),H271,"")))))*(1-$I271)*(1-'Категория(опт)'!$B$3)/(IF(AND('Категория(опт)'!$B$6="с НДС"),1,IF(AND('Категория(опт)'!$B$6="без НДС"),1.2,"")))</f>
        <v>14047.276800000001</v>
      </c>
    </row>
    <row r="272" spans="1:13">
      <c r="A272" s="351" t="s">
        <v>735</v>
      </c>
      <c r="B272" s="352" t="s">
        <v>736</v>
      </c>
      <c r="C272" s="352" t="s">
        <v>614</v>
      </c>
      <c r="D272" s="353">
        <v>48442</v>
      </c>
      <c r="E272" s="494">
        <v>0.66400000000000003</v>
      </c>
      <c r="F272" s="494">
        <v>0.59199999999999997</v>
      </c>
      <c r="G272" s="494">
        <v>0.52</v>
      </c>
      <c r="H272" s="494">
        <v>0.47</v>
      </c>
      <c r="I272" s="350">
        <v>0.2</v>
      </c>
      <c r="J272" s="344">
        <v>41854</v>
      </c>
      <c r="K272" s="495">
        <v>0.32</v>
      </c>
      <c r="L272" s="354">
        <f t="shared" si="4"/>
        <v>28460.719999999998</v>
      </c>
      <c r="M272" s="354">
        <f>$D272*(1-IF(AND('Категория(опт)'!$B$1="A+ (Категория 1)"),E272,IF(AND('Категория(опт)'!$B$1="A (Категория 2)"),F272,IF(AND('Категория(опт)'!$B$1="B (Категория А+)"),G272,IF(AND('Категория(опт)'!$B$1="C (Категория В)"),H272,"")))))*(1-$I272)*(1-'Категория(опт)'!$B$3)/(IF(AND('Категория(опт)'!$B$6="с НДС"),1,IF(AND('Категория(опт)'!$B$6="без НДС"),1.2,"")))</f>
        <v>15811.468800000002</v>
      </c>
    </row>
    <row r="273" spans="1:13">
      <c r="A273" s="351" t="s">
        <v>737</v>
      </c>
      <c r="B273" s="352" t="s">
        <v>738</v>
      </c>
      <c r="C273" s="352" t="s">
        <v>614</v>
      </c>
      <c r="D273" s="353">
        <v>53743</v>
      </c>
      <c r="E273" s="494">
        <v>0.66400000000000003</v>
      </c>
      <c r="F273" s="494">
        <v>0.59199999999999997</v>
      </c>
      <c r="G273" s="494">
        <v>0.52</v>
      </c>
      <c r="H273" s="494">
        <v>0.47</v>
      </c>
      <c r="I273" s="350">
        <v>0.2</v>
      </c>
      <c r="J273" s="344">
        <v>46430</v>
      </c>
      <c r="K273" s="495">
        <v>0.32</v>
      </c>
      <c r="L273" s="354">
        <f t="shared" si="4"/>
        <v>31572.399999999998</v>
      </c>
      <c r="M273" s="354">
        <f>$D273*(1-IF(AND('Категория(опт)'!$B$1="A+ (Категория 1)"),E273,IF(AND('Категория(опт)'!$B$1="A (Категория 2)"),F273,IF(AND('Категория(опт)'!$B$1="B (Категория А+)"),G273,IF(AND('Категория(опт)'!$B$1="C (Категория В)"),H273,"")))))*(1-$I273)*(1-'Категория(опт)'!$B$3)/(IF(AND('Категория(опт)'!$B$6="с НДС"),1,IF(AND('Категория(опт)'!$B$6="без НДС"),1.2,"")))</f>
        <v>17541.715200000002</v>
      </c>
    </row>
    <row r="274" spans="1:13">
      <c r="A274" s="351" t="s">
        <v>739</v>
      </c>
      <c r="B274" s="352" t="s">
        <v>740</v>
      </c>
      <c r="C274" s="352" t="s">
        <v>614</v>
      </c>
      <c r="D274" s="353">
        <v>18791</v>
      </c>
      <c r="E274" s="494">
        <v>0.61599999999999999</v>
      </c>
      <c r="F274" s="494">
        <v>0.56799999999999995</v>
      </c>
      <c r="G274" s="494">
        <v>0.52</v>
      </c>
      <c r="H274" s="494">
        <v>0.47</v>
      </c>
      <c r="I274" s="350">
        <v>0.2</v>
      </c>
      <c r="J274" s="344">
        <v>15959</v>
      </c>
      <c r="K274" s="495">
        <v>0.28000000000000003</v>
      </c>
      <c r="L274" s="354">
        <f t="shared" si="4"/>
        <v>11490.48</v>
      </c>
      <c r="M274" s="354">
        <f>$D274*(1-IF(AND('Категория(опт)'!$B$1="A+ (Категория 1)"),E274,IF(AND('Категория(опт)'!$B$1="A (Категория 2)"),F274,IF(AND('Категория(опт)'!$B$1="B (Категория А+)"),G274,IF(AND('Категория(опт)'!$B$1="C (Категория В)"),H274,"")))))*(1-$I274)*(1-'Категория(опт)'!$B$3)/(IF(AND('Категория(опт)'!$B$6="с НДС"),1,IF(AND('Категория(опт)'!$B$6="без НДС"),1.2,"")))</f>
        <v>6494.1696000000011</v>
      </c>
    </row>
    <row r="275" spans="1:13">
      <c r="A275" s="351" t="s">
        <v>741</v>
      </c>
      <c r="B275" s="352" t="s">
        <v>742</v>
      </c>
      <c r="C275" s="352" t="s">
        <v>614</v>
      </c>
      <c r="D275" s="353">
        <v>20951</v>
      </c>
      <c r="E275" s="494">
        <v>0.61599999999999999</v>
      </c>
      <c r="F275" s="494">
        <v>0.56799999999999995</v>
      </c>
      <c r="G275" s="494">
        <v>0.52</v>
      </c>
      <c r="H275" s="494">
        <v>0.47</v>
      </c>
      <c r="I275" s="350">
        <v>0.2</v>
      </c>
      <c r="J275" s="344">
        <v>17806</v>
      </c>
      <c r="K275" s="495">
        <v>0.28000000000000003</v>
      </c>
      <c r="L275" s="354">
        <f t="shared" si="4"/>
        <v>12820.32</v>
      </c>
      <c r="M275" s="354">
        <f>$D275*(1-IF(AND('Категория(опт)'!$B$1="A+ (Категория 1)"),E275,IF(AND('Категория(опт)'!$B$1="A (Категория 2)"),F275,IF(AND('Категория(опт)'!$B$1="B (Категория А+)"),G275,IF(AND('Категория(опт)'!$B$1="C (Категория В)"),H275,"")))))*(1-$I275)*(1-'Категория(опт)'!$B$3)/(IF(AND('Категория(опт)'!$B$6="с НДС"),1,IF(AND('Категория(опт)'!$B$6="без НДС"),1.2,"")))</f>
        <v>7240.6656000000003</v>
      </c>
    </row>
    <row r="276" spans="1:13">
      <c r="A276" s="351" t="s">
        <v>743</v>
      </c>
      <c r="B276" s="352" t="s">
        <v>744</v>
      </c>
      <c r="C276" s="352" t="s">
        <v>614</v>
      </c>
      <c r="D276" s="353">
        <v>27494</v>
      </c>
      <c r="E276" s="494">
        <v>0.61599999999999999</v>
      </c>
      <c r="F276" s="494">
        <v>0.56799999999999995</v>
      </c>
      <c r="G276" s="494">
        <v>0.52</v>
      </c>
      <c r="H276" s="494">
        <v>0.47</v>
      </c>
      <c r="I276" s="350">
        <v>0.2</v>
      </c>
      <c r="J276" s="344">
        <v>23359</v>
      </c>
      <c r="K276" s="495">
        <v>0.28000000000000003</v>
      </c>
      <c r="L276" s="354">
        <f t="shared" si="4"/>
        <v>16818.48</v>
      </c>
      <c r="M276" s="354">
        <f>$D276*(1-IF(AND('Категория(опт)'!$B$1="A+ (Категория 1)"),E276,IF(AND('Категория(опт)'!$B$1="A (Категория 2)"),F276,IF(AND('Категория(опт)'!$B$1="B (Категория А+)"),G276,IF(AND('Категория(опт)'!$B$1="C (Категория В)"),H276,"")))))*(1-$I276)*(1-'Категория(опт)'!$B$3)/(IF(AND('Категория(опт)'!$B$6="с НДС"),1,IF(AND('Категория(опт)'!$B$6="без НДС"),1.2,"")))</f>
        <v>9501.9264000000021</v>
      </c>
    </row>
    <row r="277" spans="1:13">
      <c r="A277" s="351" t="s">
        <v>745</v>
      </c>
      <c r="B277" s="352" t="s">
        <v>746</v>
      </c>
      <c r="C277" s="352" t="s">
        <v>614</v>
      </c>
      <c r="D277" s="353">
        <v>31229</v>
      </c>
      <c r="E277" s="494">
        <v>0.61599999999999999</v>
      </c>
      <c r="F277" s="494">
        <v>0.56799999999999995</v>
      </c>
      <c r="G277" s="494">
        <v>0.52</v>
      </c>
      <c r="H277" s="494">
        <v>0.47</v>
      </c>
      <c r="I277" s="350">
        <v>0.2</v>
      </c>
      <c r="J277" s="344">
        <v>26529</v>
      </c>
      <c r="K277" s="495">
        <v>0.28000000000000003</v>
      </c>
      <c r="L277" s="354">
        <f t="shared" si="4"/>
        <v>19100.88</v>
      </c>
      <c r="M277" s="354">
        <f>$D277*(1-IF(AND('Категория(опт)'!$B$1="A+ (Категория 1)"),E277,IF(AND('Категория(опт)'!$B$1="A (Категория 2)"),F277,IF(AND('Категория(опт)'!$B$1="B (Категория А+)"),G277,IF(AND('Категория(опт)'!$B$1="C (Категория В)"),H277,"")))))*(1-$I277)*(1-'Категория(опт)'!$B$3)/(IF(AND('Категория(опт)'!$B$6="с НДС"),1,IF(AND('Категория(опт)'!$B$6="без НДС"),1.2,"")))</f>
        <v>10792.742400000003</v>
      </c>
    </row>
    <row r="278" spans="1:13">
      <c r="A278" s="351" t="s">
        <v>747</v>
      </c>
      <c r="B278" s="352" t="s">
        <v>748</v>
      </c>
      <c r="C278" s="352" t="s">
        <v>614</v>
      </c>
      <c r="D278" s="353">
        <v>35602</v>
      </c>
      <c r="E278" s="494">
        <v>0.61599999999999999</v>
      </c>
      <c r="F278" s="494">
        <v>0.56799999999999995</v>
      </c>
      <c r="G278" s="494">
        <v>0.52</v>
      </c>
      <c r="H278" s="494">
        <v>0.47</v>
      </c>
      <c r="I278" s="350">
        <v>0.2</v>
      </c>
      <c r="J278" s="344">
        <v>30305</v>
      </c>
      <c r="K278" s="495">
        <v>0.28000000000000003</v>
      </c>
      <c r="L278" s="354">
        <f t="shared" si="4"/>
        <v>21819.599999999999</v>
      </c>
      <c r="M278" s="354">
        <f>$D278*(1-IF(AND('Категория(опт)'!$B$1="A+ (Категория 1)"),E278,IF(AND('Категория(опт)'!$B$1="A (Категория 2)"),F278,IF(AND('Категория(опт)'!$B$1="B (Категория А+)"),G278,IF(AND('Категория(опт)'!$B$1="C (Категория В)"),H278,"")))))*(1-$I278)*(1-'Категория(опт)'!$B$3)/(IF(AND('Категория(опт)'!$B$6="с НДС"),1,IF(AND('Категория(опт)'!$B$6="без НДС"),1.2,"")))</f>
        <v>12304.051200000002</v>
      </c>
    </row>
    <row r="279" spans="1:13">
      <c r="A279" s="351" t="s">
        <v>749</v>
      </c>
      <c r="B279" s="352" t="s">
        <v>750</v>
      </c>
      <c r="C279" s="352" t="s">
        <v>614</v>
      </c>
      <c r="D279" s="353">
        <v>39751</v>
      </c>
      <c r="E279" s="494">
        <v>0.61599999999999999</v>
      </c>
      <c r="F279" s="494">
        <v>0.56799999999999995</v>
      </c>
      <c r="G279" s="494">
        <v>0.52</v>
      </c>
      <c r="H279" s="494">
        <v>0.47</v>
      </c>
      <c r="I279" s="350">
        <v>0.2</v>
      </c>
      <c r="J279" s="344">
        <v>33779</v>
      </c>
      <c r="K279" s="495">
        <v>0.28000000000000003</v>
      </c>
      <c r="L279" s="354">
        <f t="shared" si="4"/>
        <v>24320.879999999997</v>
      </c>
      <c r="M279" s="354">
        <f>$D279*(1-IF(AND('Категория(опт)'!$B$1="A+ (Категория 1)"),E279,IF(AND('Категория(опт)'!$B$1="A (Категория 2)"),F279,IF(AND('Категория(опт)'!$B$1="B (Категория А+)"),G279,IF(AND('Категория(опт)'!$B$1="C (Категория В)"),H279,"")))))*(1-$I279)*(1-'Категория(опт)'!$B$3)/(IF(AND('Категория(опт)'!$B$6="с НДС"),1,IF(AND('Категория(опт)'!$B$6="без НДС"),1.2,"")))</f>
        <v>13737.945600000001</v>
      </c>
    </row>
    <row r="280" spans="1:13">
      <c r="A280" s="351" t="s">
        <v>751</v>
      </c>
      <c r="B280" s="352" t="s">
        <v>752</v>
      </c>
      <c r="C280" s="352" t="s">
        <v>614</v>
      </c>
      <c r="D280" s="353">
        <v>44052</v>
      </c>
      <c r="E280" s="494">
        <v>0.61599999999999999</v>
      </c>
      <c r="F280" s="494">
        <v>0.56799999999999995</v>
      </c>
      <c r="G280" s="494">
        <v>0.52</v>
      </c>
      <c r="H280" s="494">
        <v>0.47</v>
      </c>
      <c r="I280" s="350">
        <v>0.2</v>
      </c>
      <c r="J280" s="344">
        <v>37430</v>
      </c>
      <c r="K280" s="495">
        <v>0.28000000000000003</v>
      </c>
      <c r="L280" s="354">
        <f t="shared" si="4"/>
        <v>26949.599999999999</v>
      </c>
      <c r="M280" s="354">
        <f>$D280*(1-IF(AND('Категория(опт)'!$B$1="A+ (Категория 1)"),E280,IF(AND('Категория(опт)'!$B$1="A (Категория 2)"),F280,IF(AND('Категория(опт)'!$B$1="B (Категория А+)"),G280,IF(AND('Категория(опт)'!$B$1="C (Категория В)"),H280,"")))))*(1-$I280)*(1-'Категория(опт)'!$B$3)/(IF(AND('Категория(опт)'!$B$6="с НДС"),1,IF(AND('Категория(опт)'!$B$6="без НДС"),1.2,"")))</f>
        <v>15224.371200000003</v>
      </c>
    </row>
    <row r="281" spans="1:13">
      <c r="A281" s="351" t="s">
        <v>753</v>
      </c>
      <c r="B281" s="352" t="s">
        <v>754</v>
      </c>
      <c r="C281" s="352" t="s">
        <v>755</v>
      </c>
      <c r="D281" s="353">
        <v>26935</v>
      </c>
      <c r="E281" s="494">
        <v>0.61599999999999999</v>
      </c>
      <c r="F281" s="494">
        <v>0.56799999999999995</v>
      </c>
      <c r="G281" s="494">
        <v>0.52</v>
      </c>
      <c r="H281" s="494">
        <v>0.47</v>
      </c>
      <c r="I281" s="350">
        <v>0.2</v>
      </c>
      <c r="J281" s="344">
        <v>27326</v>
      </c>
      <c r="K281" s="495">
        <v>0.40500000000000003</v>
      </c>
      <c r="L281" s="354">
        <f t="shared" si="4"/>
        <v>16258.97</v>
      </c>
      <c r="M281" s="354">
        <f>$D281*(1-IF(AND('Категория(опт)'!$B$1="A+ (Категория 1)"),E281,IF(AND('Категория(опт)'!$B$1="A (Категория 2)"),F281,IF(AND('Категория(опт)'!$B$1="B (Категория А+)"),G281,IF(AND('Категория(опт)'!$B$1="C (Категория В)"),H281,"")))))*(1-$I281)*(1-'Категория(опт)'!$B$3)/(IF(AND('Категория(опт)'!$B$6="с НДС"),1,IF(AND('Категория(опт)'!$B$6="без НДС"),1.2,"")))</f>
        <v>9308.7360000000026</v>
      </c>
    </row>
    <row r="282" spans="1:13">
      <c r="A282" s="351" t="s">
        <v>756</v>
      </c>
      <c r="B282" s="352" t="s">
        <v>757</v>
      </c>
      <c r="C282" s="352" t="s">
        <v>755</v>
      </c>
      <c r="D282" s="353">
        <v>29415</v>
      </c>
      <c r="E282" s="494">
        <v>0.61599999999999999</v>
      </c>
      <c r="F282" s="494">
        <v>0.56799999999999995</v>
      </c>
      <c r="G282" s="494">
        <v>0.52</v>
      </c>
      <c r="H282" s="494">
        <v>0.47</v>
      </c>
      <c r="I282" s="350">
        <v>0.2</v>
      </c>
      <c r="J282" s="344">
        <v>29846</v>
      </c>
      <c r="K282" s="495">
        <v>0.40500000000000003</v>
      </c>
      <c r="L282" s="354">
        <f t="shared" si="4"/>
        <v>17758.37</v>
      </c>
      <c r="M282" s="354">
        <f>$D282*(1-IF(AND('Категория(опт)'!$B$1="A+ (Категория 1)"),E282,IF(AND('Категория(опт)'!$B$1="A (Категория 2)"),F282,IF(AND('Категория(опт)'!$B$1="B (Категория А+)"),G282,IF(AND('Категория(опт)'!$B$1="C (Категория В)"),H282,"")))))*(1-$I282)*(1-'Категория(опт)'!$B$3)/(IF(AND('Категория(опт)'!$B$6="с НДС"),1,IF(AND('Категория(опт)'!$B$6="без НДС"),1.2,"")))</f>
        <v>10165.824000000001</v>
      </c>
    </row>
    <row r="283" spans="1:13">
      <c r="A283" s="351" t="s">
        <v>758</v>
      </c>
      <c r="B283" s="352" t="s">
        <v>759</v>
      </c>
      <c r="C283" s="352" t="s">
        <v>755</v>
      </c>
      <c r="D283" s="353">
        <v>40140</v>
      </c>
      <c r="E283" s="494">
        <v>0.61599999999999999</v>
      </c>
      <c r="F283" s="494">
        <v>0.56799999999999995</v>
      </c>
      <c r="G283" s="494">
        <v>0.52</v>
      </c>
      <c r="H283" s="494">
        <v>0.47</v>
      </c>
      <c r="I283" s="350">
        <v>0.2</v>
      </c>
      <c r="J283" s="344">
        <v>40730</v>
      </c>
      <c r="K283" s="495">
        <v>0.40500000000000003</v>
      </c>
      <c r="L283" s="354">
        <f t="shared" si="4"/>
        <v>24234.35</v>
      </c>
      <c r="M283" s="354">
        <f>$D283*(1-IF(AND('Категория(опт)'!$B$1="A+ (Категория 1)"),E283,IF(AND('Категория(опт)'!$B$1="A (Категория 2)"),F283,IF(AND('Категория(опт)'!$B$1="B (Категория А+)"),G283,IF(AND('Категория(опт)'!$B$1="C (Категория В)"),H283,"")))))*(1-$I283)*(1-'Категория(опт)'!$B$3)/(IF(AND('Категория(опт)'!$B$6="с НДС"),1,IF(AND('Категория(опт)'!$B$6="без НДС"),1.2,"")))</f>
        <v>13872.384000000004</v>
      </c>
    </row>
    <row r="284" spans="1:13">
      <c r="A284" s="351" t="s">
        <v>760</v>
      </c>
      <c r="B284" s="352" t="s">
        <v>761</v>
      </c>
      <c r="C284" s="352" t="s">
        <v>755</v>
      </c>
      <c r="D284" s="353">
        <v>44686</v>
      </c>
      <c r="E284" s="494">
        <v>0.61599999999999999</v>
      </c>
      <c r="F284" s="494">
        <v>0.56799999999999995</v>
      </c>
      <c r="G284" s="494">
        <v>0.52</v>
      </c>
      <c r="H284" s="494">
        <v>0.47</v>
      </c>
      <c r="I284" s="350">
        <v>0.2</v>
      </c>
      <c r="J284" s="344">
        <v>45344</v>
      </c>
      <c r="K284" s="495">
        <v>0.40500000000000003</v>
      </c>
      <c r="L284" s="354">
        <f t="shared" si="4"/>
        <v>26979.68</v>
      </c>
      <c r="M284" s="354">
        <f>$D284*(1-IF(AND('Категория(опт)'!$B$1="A+ (Категория 1)"),E284,IF(AND('Категория(опт)'!$B$1="A (Категория 2)"),F284,IF(AND('Категория(опт)'!$B$1="B (Категория А+)"),G284,IF(AND('Категория(опт)'!$B$1="C (Категория В)"),H284,"")))))*(1-$I284)*(1-'Категория(опт)'!$B$3)/(IF(AND('Категория(опт)'!$B$6="с НДС"),1,IF(AND('Категория(опт)'!$B$6="без НДС"),1.2,"")))</f>
        <v>15443.481600000003</v>
      </c>
    </row>
    <row r="285" spans="1:13">
      <c r="A285" s="351" t="s">
        <v>762</v>
      </c>
      <c r="B285" s="352" t="s">
        <v>763</v>
      </c>
      <c r="C285" s="352" t="s">
        <v>755</v>
      </c>
      <c r="D285" s="353">
        <v>51106</v>
      </c>
      <c r="E285" s="494">
        <v>0.61599999999999999</v>
      </c>
      <c r="F285" s="494">
        <v>0.56799999999999995</v>
      </c>
      <c r="G285" s="494">
        <v>0.52</v>
      </c>
      <c r="H285" s="494">
        <v>0.47</v>
      </c>
      <c r="I285" s="350">
        <v>0.2</v>
      </c>
      <c r="J285" s="344">
        <v>51959</v>
      </c>
      <c r="K285" s="495">
        <v>0.40500000000000003</v>
      </c>
      <c r="L285" s="354">
        <f t="shared" si="4"/>
        <v>30915.605</v>
      </c>
      <c r="M285" s="354">
        <f>$D285*(1-IF(AND('Категория(опт)'!$B$1="A+ (Категория 1)"),E285,IF(AND('Категория(опт)'!$B$1="A (Категория 2)"),F285,IF(AND('Категория(опт)'!$B$1="B (Категория А+)"),G285,IF(AND('Категория(опт)'!$B$1="C (Категория В)"),H285,"")))))*(1-$I285)*(1-'Категория(опт)'!$B$3)/(IF(AND('Категория(опт)'!$B$6="с НДС"),1,IF(AND('Категория(опт)'!$B$6="без НДС"),1.2,"")))</f>
        <v>17662.233600000003</v>
      </c>
    </row>
    <row r="286" spans="1:13">
      <c r="A286" s="351" t="s">
        <v>764</v>
      </c>
      <c r="B286" s="352" t="s">
        <v>765</v>
      </c>
      <c r="C286" s="352" t="s">
        <v>755</v>
      </c>
      <c r="D286" s="353">
        <v>56969</v>
      </c>
      <c r="E286" s="494">
        <v>0.61599999999999999</v>
      </c>
      <c r="F286" s="494">
        <v>0.56799999999999995</v>
      </c>
      <c r="G286" s="494">
        <v>0.52</v>
      </c>
      <c r="H286" s="494">
        <v>0.47</v>
      </c>
      <c r="I286" s="350">
        <v>0.2</v>
      </c>
      <c r="J286" s="344">
        <v>57818</v>
      </c>
      <c r="K286" s="495">
        <v>0.40500000000000003</v>
      </c>
      <c r="L286" s="354">
        <f t="shared" si="4"/>
        <v>34401.71</v>
      </c>
      <c r="M286" s="354">
        <f>$D286*(1-IF(AND('Категория(опт)'!$B$1="A+ (Категория 1)"),E286,IF(AND('Категория(опт)'!$B$1="A (Категория 2)"),F286,IF(AND('Категория(опт)'!$B$1="B (Категория А+)"),G286,IF(AND('Категория(опт)'!$B$1="C (Категория В)"),H286,"")))))*(1-$I286)*(1-'Категория(опт)'!$B$3)/(IF(AND('Категория(опт)'!$B$6="с НДС"),1,IF(AND('Категория(опт)'!$B$6="без НДС"),1.2,"")))</f>
        <v>19688.486400000005</v>
      </c>
    </row>
    <row r="287" spans="1:13">
      <c r="A287" s="351" t="s">
        <v>766</v>
      </c>
      <c r="B287" s="352" t="s">
        <v>767</v>
      </c>
      <c r="C287" s="352" t="s">
        <v>755</v>
      </c>
      <c r="D287" s="353">
        <v>62230</v>
      </c>
      <c r="E287" s="494">
        <v>0.61599999999999999</v>
      </c>
      <c r="F287" s="494">
        <v>0.56799999999999995</v>
      </c>
      <c r="G287" s="494">
        <v>0.52</v>
      </c>
      <c r="H287" s="494">
        <v>0.47</v>
      </c>
      <c r="I287" s="350">
        <v>0.2</v>
      </c>
      <c r="J287" s="344">
        <v>63158</v>
      </c>
      <c r="K287" s="495">
        <v>0.40500000000000003</v>
      </c>
      <c r="L287" s="354">
        <f t="shared" si="4"/>
        <v>37579.009999999995</v>
      </c>
      <c r="M287" s="354">
        <f>$D287*(1-IF(AND('Категория(опт)'!$B$1="A+ (Категория 1)"),E287,IF(AND('Категория(опт)'!$B$1="A (Категория 2)"),F287,IF(AND('Категория(опт)'!$B$1="B (Категория А+)"),G287,IF(AND('Категория(опт)'!$B$1="C (Категория В)"),H287,"")))))*(1-$I287)*(1-'Категория(опт)'!$B$3)/(IF(AND('Категория(опт)'!$B$6="с НДС"),1,IF(AND('Категория(опт)'!$B$6="без НДС"),1.2,"")))</f>
        <v>21506.688000000006</v>
      </c>
    </row>
    <row r="288" spans="1:13">
      <c r="A288" s="351" t="s">
        <v>768</v>
      </c>
      <c r="B288" s="352" t="s">
        <v>769</v>
      </c>
      <c r="C288" s="352" t="s">
        <v>755</v>
      </c>
      <c r="D288" s="353">
        <v>21447</v>
      </c>
      <c r="E288" s="494">
        <v>0.61599999999999999</v>
      </c>
      <c r="F288" s="494">
        <v>0.56799999999999995</v>
      </c>
      <c r="G288" s="494">
        <v>0.52</v>
      </c>
      <c r="H288" s="494">
        <v>0.47</v>
      </c>
      <c r="I288" s="350">
        <v>0.2</v>
      </c>
      <c r="J288" s="344">
        <v>21877</v>
      </c>
      <c r="K288" s="495">
        <v>0.40500000000000003</v>
      </c>
      <c r="L288" s="354">
        <f t="shared" si="4"/>
        <v>13016.814999999999</v>
      </c>
      <c r="M288" s="354">
        <f>$D288*(1-IF(AND('Категория(опт)'!$B$1="A+ (Категория 1)"),E288,IF(AND('Категория(опт)'!$B$1="A (Категория 2)"),F288,IF(AND('Категория(опт)'!$B$1="B (Категория А+)"),G288,IF(AND('Категория(опт)'!$B$1="C (Категория В)"),H288,"")))))*(1-$I288)*(1-'Категория(опт)'!$B$3)/(IF(AND('Категория(опт)'!$B$6="с НДС"),1,IF(AND('Категория(опт)'!$B$6="без НДС"),1.2,"")))</f>
        <v>7412.0832000000009</v>
      </c>
    </row>
    <row r="289" spans="1:13">
      <c r="A289" s="351" t="s">
        <v>770</v>
      </c>
      <c r="B289" s="352" t="s">
        <v>771</v>
      </c>
      <c r="C289" s="352" t="s">
        <v>755</v>
      </c>
      <c r="D289" s="353">
        <v>23546</v>
      </c>
      <c r="E289" s="494">
        <v>0.61599999999999999</v>
      </c>
      <c r="F289" s="494">
        <v>0.56799999999999995</v>
      </c>
      <c r="G289" s="494">
        <v>0.52</v>
      </c>
      <c r="H289" s="494">
        <v>0.47</v>
      </c>
      <c r="I289" s="350">
        <v>0.2</v>
      </c>
      <c r="J289" s="344">
        <v>24019</v>
      </c>
      <c r="K289" s="495">
        <v>0.40500000000000003</v>
      </c>
      <c r="L289" s="354">
        <f t="shared" si="4"/>
        <v>14291.304999999998</v>
      </c>
      <c r="M289" s="354">
        <f>$D289*(1-IF(AND('Категория(опт)'!$B$1="A+ (Категория 1)"),E289,IF(AND('Категория(опт)'!$B$1="A (Категория 2)"),F289,IF(AND('Категория(опт)'!$B$1="B (Категория А+)"),G289,IF(AND('Категория(опт)'!$B$1="C (Категория В)"),H289,"")))))*(1-$I289)*(1-'Категория(опт)'!$B$3)/(IF(AND('Категория(опт)'!$B$6="с НДС"),1,IF(AND('Категория(опт)'!$B$6="без НДС"),1.2,"")))</f>
        <v>8137.4976000000015</v>
      </c>
    </row>
    <row r="290" spans="1:13">
      <c r="A290" s="351" t="s">
        <v>772</v>
      </c>
      <c r="B290" s="352" t="s">
        <v>773</v>
      </c>
      <c r="C290" s="352" t="s">
        <v>755</v>
      </c>
      <c r="D290" s="353">
        <v>31464</v>
      </c>
      <c r="E290" s="494">
        <v>0.61599999999999999</v>
      </c>
      <c r="F290" s="494">
        <v>0.56799999999999995</v>
      </c>
      <c r="G290" s="494">
        <v>0.52</v>
      </c>
      <c r="H290" s="494">
        <v>0.47</v>
      </c>
      <c r="I290" s="350">
        <v>0.2</v>
      </c>
      <c r="J290" s="344">
        <v>32099</v>
      </c>
      <c r="K290" s="495">
        <v>0.40500000000000003</v>
      </c>
      <c r="L290" s="354">
        <f t="shared" si="4"/>
        <v>19098.904999999999</v>
      </c>
      <c r="M290" s="354">
        <f>$D290*(1-IF(AND('Категория(опт)'!$B$1="A+ (Категория 1)"),E290,IF(AND('Категория(опт)'!$B$1="A (Категория 2)"),F290,IF(AND('Категория(опт)'!$B$1="B (Категория А+)"),G290,IF(AND('Категория(опт)'!$B$1="C (Категория В)"),H290,"")))))*(1-$I290)*(1-'Категория(опт)'!$B$3)/(IF(AND('Категория(опт)'!$B$6="с НДС"),1,IF(AND('Категория(опт)'!$B$6="без НДС"),1.2,"")))</f>
        <v>10873.958400000003</v>
      </c>
    </row>
    <row r="291" spans="1:13">
      <c r="A291" s="351" t="s">
        <v>774</v>
      </c>
      <c r="B291" s="352" t="s">
        <v>775</v>
      </c>
      <c r="C291" s="352" t="s">
        <v>755</v>
      </c>
      <c r="D291" s="353">
        <v>35466</v>
      </c>
      <c r="E291" s="494">
        <v>0.61599999999999999</v>
      </c>
      <c r="F291" s="494">
        <v>0.56799999999999995</v>
      </c>
      <c r="G291" s="494">
        <v>0.52</v>
      </c>
      <c r="H291" s="494">
        <v>0.47</v>
      </c>
      <c r="I291" s="350">
        <v>0.2</v>
      </c>
      <c r="J291" s="344">
        <v>36194</v>
      </c>
      <c r="K291" s="495">
        <v>0.40500000000000003</v>
      </c>
      <c r="L291" s="354">
        <f t="shared" si="4"/>
        <v>21535.43</v>
      </c>
      <c r="M291" s="354">
        <f>$D291*(1-IF(AND('Категория(опт)'!$B$1="A+ (Категория 1)"),E291,IF(AND('Категория(опт)'!$B$1="A (Категория 2)"),F291,IF(AND('Категория(опт)'!$B$1="B (Категория А+)"),G291,IF(AND('Категория(опт)'!$B$1="C (Категория В)"),H291,"")))))*(1-$I291)*(1-'Категория(опт)'!$B$3)/(IF(AND('Категория(опт)'!$B$6="с НДС"),1,IF(AND('Категория(опт)'!$B$6="без НДС"),1.2,"")))</f>
        <v>12257.049600000002</v>
      </c>
    </row>
    <row r="292" spans="1:13">
      <c r="A292" s="351" t="s">
        <v>776</v>
      </c>
      <c r="B292" s="352" t="s">
        <v>777</v>
      </c>
      <c r="C292" s="352" t="s">
        <v>755</v>
      </c>
      <c r="D292" s="353">
        <v>40195</v>
      </c>
      <c r="E292" s="494">
        <v>0.61599999999999999</v>
      </c>
      <c r="F292" s="494">
        <v>0.56799999999999995</v>
      </c>
      <c r="G292" s="494">
        <v>0.52</v>
      </c>
      <c r="H292" s="494">
        <v>0.47</v>
      </c>
      <c r="I292" s="350">
        <v>0.2</v>
      </c>
      <c r="J292" s="344">
        <v>40934</v>
      </c>
      <c r="K292" s="495">
        <v>0.40500000000000003</v>
      </c>
      <c r="L292" s="354">
        <f t="shared" si="4"/>
        <v>24355.73</v>
      </c>
      <c r="M292" s="354">
        <f>$D292*(1-IF(AND('Категория(опт)'!$B$1="A+ (Категория 1)"),E292,IF(AND('Категория(опт)'!$B$1="A (Категория 2)"),F292,IF(AND('Категория(опт)'!$B$1="B (Категория А+)"),G292,IF(AND('Категория(опт)'!$B$1="C (Категория В)"),H292,"")))))*(1-$I292)*(1-'Категория(опт)'!$B$3)/(IF(AND('Категория(опт)'!$B$6="с НДС"),1,IF(AND('Категория(опт)'!$B$6="без НДС"),1.2,"")))</f>
        <v>13891.392000000002</v>
      </c>
    </row>
    <row r="293" spans="1:13">
      <c r="A293" s="351" t="s">
        <v>778</v>
      </c>
      <c r="B293" s="352" t="s">
        <v>779</v>
      </c>
      <c r="C293" s="352" t="s">
        <v>755</v>
      </c>
      <c r="D293" s="353">
        <v>45214</v>
      </c>
      <c r="E293" s="494">
        <v>0.61599999999999999</v>
      </c>
      <c r="F293" s="494">
        <v>0.56799999999999995</v>
      </c>
      <c r="G293" s="494">
        <v>0.52</v>
      </c>
      <c r="H293" s="494">
        <v>0.47</v>
      </c>
      <c r="I293" s="350">
        <v>0.2</v>
      </c>
      <c r="J293" s="344">
        <v>46132</v>
      </c>
      <c r="K293" s="495">
        <v>0.40500000000000003</v>
      </c>
      <c r="L293" s="354">
        <f t="shared" si="4"/>
        <v>27448.539999999997</v>
      </c>
      <c r="M293" s="354">
        <f>$D293*(1-IF(AND('Категория(опт)'!$B$1="A+ (Категория 1)"),E293,IF(AND('Категория(опт)'!$B$1="A (Категория 2)"),F293,IF(AND('Категория(опт)'!$B$1="B (Категория А+)"),G293,IF(AND('Категория(опт)'!$B$1="C (Категория В)"),H293,"")))))*(1-$I293)*(1-'Категория(опт)'!$B$3)/(IF(AND('Категория(опт)'!$B$6="с НДС"),1,IF(AND('Категория(опт)'!$B$6="без НДС"),1.2,"")))</f>
        <v>15625.958400000003</v>
      </c>
    </row>
    <row r="294" spans="1:13">
      <c r="A294" s="351" t="s">
        <v>780</v>
      </c>
      <c r="B294" s="352" t="s">
        <v>781</v>
      </c>
      <c r="C294" s="352" t="s">
        <v>755</v>
      </c>
      <c r="D294" s="353">
        <v>49303</v>
      </c>
      <c r="E294" s="494">
        <v>0.61599999999999999</v>
      </c>
      <c r="F294" s="494">
        <v>0.56799999999999995</v>
      </c>
      <c r="G294" s="494">
        <v>0.52</v>
      </c>
      <c r="H294" s="494">
        <v>0.47</v>
      </c>
      <c r="I294" s="350">
        <v>0.2</v>
      </c>
      <c r="J294" s="344">
        <v>50306</v>
      </c>
      <c r="K294" s="495">
        <v>0.40500000000000003</v>
      </c>
      <c r="L294" s="354">
        <f t="shared" si="4"/>
        <v>29932.07</v>
      </c>
      <c r="M294" s="354">
        <f>$D294*(1-IF(AND('Категория(опт)'!$B$1="A+ (Категория 1)"),E294,IF(AND('Категория(опт)'!$B$1="A (Категория 2)"),F294,IF(AND('Категория(опт)'!$B$1="B (Категория А+)"),G294,IF(AND('Категория(опт)'!$B$1="C (Категория В)"),H294,"")))))*(1-$I294)*(1-'Категория(опт)'!$B$3)/(IF(AND('Категория(опт)'!$B$6="с НДС"),1,IF(AND('Категория(опт)'!$B$6="без НДС"),1.2,"")))</f>
        <v>17039.116800000003</v>
      </c>
    </row>
    <row r="295" spans="1:13">
      <c r="A295" s="351" t="s">
        <v>782</v>
      </c>
      <c r="B295" s="352" t="s">
        <v>783</v>
      </c>
      <c r="C295" s="352" t="s">
        <v>755</v>
      </c>
      <c r="D295" s="353">
        <v>22691</v>
      </c>
      <c r="E295" s="494">
        <v>0.61599999999999999</v>
      </c>
      <c r="F295" s="494">
        <v>0.56799999999999995</v>
      </c>
      <c r="G295" s="494">
        <v>0.52</v>
      </c>
      <c r="H295" s="494">
        <v>0.47</v>
      </c>
      <c r="I295" s="350">
        <v>0.2</v>
      </c>
      <c r="J295" s="344">
        <v>23279</v>
      </c>
      <c r="K295" s="495">
        <v>0.40500000000000003</v>
      </c>
      <c r="L295" s="354">
        <f t="shared" si="4"/>
        <v>13851.004999999999</v>
      </c>
      <c r="M295" s="354">
        <f>$D295*(1-IF(AND('Категория(опт)'!$B$1="A+ (Категория 1)"),E295,IF(AND('Категория(опт)'!$B$1="A (Категория 2)"),F295,IF(AND('Категория(опт)'!$B$1="B (Категория А+)"),G295,IF(AND('Категория(опт)'!$B$1="C (Категория В)"),H295,"")))))*(1-$I295)*(1-'Категория(опт)'!$B$3)/(IF(AND('Категория(опт)'!$B$6="с НДС"),1,IF(AND('Категория(опт)'!$B$6="без НДС"),1.2,"")))</f>
        <v>7842.0096000000012</v>
      </c>
    </row>
    <row r="296" spans="1:13">
      <c r="A296" s="351" t="s">
        <v>784</v>
      </c>
      <c r="B296" s="352" t="s">
        <v>785</v>
      </c>
      <c r="C296" s="352" t="s">
        <v>755</v>
      </c>
      <c r="D296" s="353">
        <v>24910</v>
      </c>
      <c r="E296" s="494">
        <v>0.61599999999999999</v>
      </c>
      <c r="F296" s="494">
        <v>0.56799999999999995</v>
      </c>
      <c r="G296" s="494">
        <v>0.52</v>
      </c>
      <c r="H296" s="494">
        <v>0.47</v>
      </c>
      <c r="I296" s="350">
        <v>0.2</v>
      </c>
      <c r="J296" s="344">
        <v>25547</v>
      </c>
      <c r="K296" s="495">
        <v>0.40500000000000003</v>
      </c>
      <c r="L296" s="354">
        <f t="shared" si="4"/>
        <v>15200.465</v>
      </c>
      <c r="M296" s="354">
        <f>$D296*(1-IF(AND('Категория(опт)'!$B$1="A+ (Категория 1)"),E296,IF(AND('Категория(опт)'!$B$1="A (Категория 2)"),F296,IF(AND('Категория(опт)'!$B$1="B (Категория А+)"),G296,IF(AND('Категория(опт)'!$B$1="C (Категория В)"),H296,"")))))*(1-$I296)*(1-'Категория(опт)'!$B$3)/(IF(AND('Категория(опт)'!$B$6="с НДС"),1,IF(AND('Категория(опт)'!$B$6="без НДС"),1.2,"")))</f>
        <v>8608.8960000000006</v>
      </c>
    </row>
    <row r="297" spans="1:13">
      <c r="A297" s="351" t="s">
        <v>786</v>
      </c>
      <c r="B297" s="352" t="s">
        <v>787</v>
      </c>
      <c r="C297" s="352" t="s">
        <v>755</v>
      </c>
      <c r="D297" s="353">
        <v>33302</v>
      </c>
      <c r="E297" s="494">
        <v>0.61599999999999999</v>
      </c>
      <c r="F297" s="494">
        <v>0.56799999999999995</v>
      </c>
      <c r="G297" s="494">
        <v>0.52</v>
      </c>
      <c r="H297" s="494">
        <v>0.47</v>
      </c>
      <c r="I297" s="350">
        <v>0.2</v>
      </c>
      <c r="J297" s="344">
        <v>34162</v>
      </c>
      <c r="K297" s="495">
        <v>0.40500000000000003</v>
      </c>
      <c r="L297" s="354">
        <f t="shared" si="4"/>
        <v>20326.39</v>
      </c>
      <c r="M297" s="354">
        <f>$D297*(1-IF(AND('Категория(опт)'!$B$1="A+ (Категория 1)"),E297,IF(AND('Категория(опт)'!$B$1="A (Категория 2)"),F297,IF(AND('Категория(опт)'!$B$1="B (Категория А+)"),G297,IF(AND('Категория(опт)'!$B$1="C (Категория В)"),H297,"")))))*(1-$I297)*(1-'Категория(опт)'!$B$3)/(IF(AND('Категория(опт)'!$B$6="с НДС"),1,IF(AND('Категория(опт)'!$B$6="без НДС"),1.2,"")))</f>
        <v>11509.171200000003</v>
      </c>
    </row>
    <row r="298" spans="1:13">
      <c r="A298" s="351" t="s">
        <v>788</v>
      </c>
      <c r="B298" s="352" t="s">
        <v>789</v>
      </c>
      <c r="C298" s="352" t="s">
        <v>755</v>
      </c>
      <c r="D298" s="353">
        <v>37500</v>
      </c>
      <c r="E298" s="494">
        <v>0.61599999999999999</v>
      </c>
      <c r="F298" s="494">
        <v>0.56799999999999995</v>
      </c>
      <c r="G298" s="494">
        <v>0.52</v>
      </c>
      <c r="H298" s="494">
        <v>0.47</v>
      </c>
      <c r="I298" s="350">
        <v>0.2</v>
      </c>
      <c r="J298" s="344">
        <v>38462</v>
      </c>
      <c r="K298" s="495">
        <v>0.40500000000000003</v>
      </c>
      <c r="L298" s="354">
        <f t="shared" si="4"/>
        <v>22884.89</v>
      </c>
      <c r="M298" s="354">
        <f>$D298*(1-IF(AND('Категория(опт)'!$B$1="A+ (Категория 1)"),E298,IF(AND('Категория(опт)'!$B$1="A (Категория 2)"),F298,IF(AND('Категория(опт)'!$B$1="B (Категория А+)"),G298,IF(AND('Категория(опт)'!$B$1="C (Категория В)"),H298,"")))))*(1-$I298)*(1-'Категория(опт)'!$B$3)/(IF(AND('Категория(опт)'!$B$6="с НДС"),1,IF(AND('Категория(опт)'!$B$6="без НДС"),1.2,"")))</f>
        <v>12960.000000000002</v>
      </c>
    </row>
    <row r="299" spans="1:13">
      <c r="A299" s="351" t="s">
        <v>790</v>
      </c>
      <c r="B299" s="352" t="s">
        <v>791</v>
      </c>
      <c r="C299" s="352" t="s">
        <v>755</v>
      </c>
      <c r="D299" s="353">
        <v>43067</v>
      </c>
      <c r="E299" s="494">
        <v>0.61599999999999999</v>
      </c>
      <c r="F299" s="494">
        <v>0.56799999999999995</v>
      </c>
      <c r="G299" s="494">
        <v>0.52</v>
      </c>
      <c r="H299" s="494">
        <v>0.47</v>
      </c>
      <c r="I299" s="350">
        <v>0.2</v>
      </c>
      <c r="J299" s="344">
        <v>44084</v>
      </c>
      <c r="K299" s="495">
        <v>0.40500000000000003</v>
      </c>
      <c r="L299" s="354">
        <f t="shared" si="4"/>
        <v>26229.98</v>
      </c>
      <c r="M299" s="354">
        <f>$D299*(1-IF(AND('Категория(опт)'!$B$1="A+ (Категория 1)"),E299,IF(AND('Категория(опт)'!$B$1="A (Категория 2)"),F299,IF(AND('Категория(опт)'!$B$1="B (Категория А+)"),G299,IF(AND('Категория(опт)'!$B$1="C (Категория В)"),H299,"")))))*(1-$I299)*(1-'Категория(опт)'!$B$3)/(IF(AND('Категория(опт)'!$B$6="с НДС"),1,IF(AND('Категория(опт)'!$B$6="без НДС"),1.2,"")))</f>
        <v>14883.955200000004</v>
      </c>
    </row>
    <row r="300" spans="1:13">
      <c r="A300" s="351" t="s">
        <v>792</v>
      </c>
      <c r="B300" s="352" t="s">
        <v>793</v>
      </c>
      <c r="C300" s="352" t="s">
        <v>755</v>
      </c>
      <c r="D300" s="353">
        <v>47792</v>
      </c>
      <c r="E300" s="494">
        <v>0.61599999999999999</v>
      </c>
      <c r="F300" s="494">
        <v>0.56799999999999995</v>
      </c>
      <c r="G300" s="494">
        <v>0.52</v>
      </c>
      <c r="H300" s="494">
        <v>0.47</v>
      </c>
      <c r="I300" s="350">
        <v>0.2</v>
      </c>
      <c r="J300" s="344">
        <v>49030</v>
      </c>
      <c r="K300" s="495">
        <v>0.40500000000000003</v>
      </c>
      <c r="L300" s="354">
        <f t="shared" si="4"/>
        <v>29172.85</v>
      </c>
      <c r="M300" s="354">
        <f>$D300*(1-IF(AND('Категория(опт)'!$B$1="A+ (Категория 1)"),E300,IF(AND('Категория(опт)'!$B$1="A (Категория 2)"),F300,IF(AND('Категория(опт)'!$B$1="B (Категория А+)"),G300,IF(AND('Категория(опт)'!$B$1="C (Категория В)"),H300,"")))))*(1-$I300)*(1-'Категория(опт)'!$B$3)/(IF(AND('Категория(опт)'!$B$6="с НДС"),1,IF(AND('Категория(опт)'!$B$6="без НДС"),1.2,"")))</f>
        <v>16516.915200000003</v>
      </c>
    </row>
    <row r="301" spans="1:13">
      <c r="A301" s="351" t="s">
        <v>794</v>
      </c>
      <c r="B301" s="352" t="s">
        <v>795</v>
      </c>
      <c r="C301" s="352" t="s">
        <v>755</v>
      </c>
      <c r="D301" s="353">
        <v>52119</v>
      </c>
      <c r="E301" s="494">
        <v>0.61599999999999999</v>
      </c>
      <c r="F301" s="494">
        <v>0.56799999999999995</v>
      </c>
      <c r="G301" s="494">
        <v>0.52</v>
      </c>
      <c r="H301" s="494">
        <v>0.47</v>
      </c>
      <c r="I301" s="350">
        <v>0.2</v>
      </c>
      <c r="J301" s="344">
        <v>53471</v>
      </c>
      <c r="K301" s="495">
        <v>0.40500000000000003</v>
      </c>
      <c r="L301" s="354">
        <f t="shared" si="4"/>
        <v>31815.244999999999</v>
      </c>
      <c r="M301" s="354">
        <f>$D301*(1-IF(AND('Категория(опт)'!$B$1="A+ (Категория 1)"),E301,IF(AND('Категория(опт)'!$B$1="A (Категория 2)"),F301,IF(AND('Категория(опт)'!$B$1="B (Категория А+)"),G301,IF(AND('Категория(опт)'!$B$1="C (Категория В)"),H301,"")))))*(1-$I301)*(1-'Категория(опт)'!$B$3)/(IF(AND('Категория(опт)'!$B$6="с НДС"),1,IF(AND('Категория(опт)'!$B$6="без НДС"),1.2,"")))</f>
        <v>18012.326400000002</v>
      </c>
    </row>
    <row r="302" spans="1:13">
      <c r="A302" s="351" t="s">
        <v>796</v>
      </c>
      <c r="B302" s="352" t="s">
        <v>797</v>
      </c>
      <c r="C302" s="352" t="s">
        <v>755</v>
      </c>
      <c r="D302" s="353">
        <v>19012</v>
      </c>
      <c r="E302" s="494">
        <v>0.61599999999999999</v>
      </c>
      <c r="F302" s="494">
        <v>0.56799999999999995</v>
      </c>
      <c r="G302" s="494">
        <v>0.52</v>
      </c>
      <c r="H302" s="494">
        <v>0.47</v>
      </c>
      <c r="I302" s="350">
        <v>0.2</v>
      </c>
      <c r="J302" s="344">
        <v>19089</v>
      </c>
      <c r="K302" s="495">
        <v>0.40500000000000003</v>
      </c>
      <c r="L302" s="354">
        <f t="shared" si="4"/>
        <v>11357.955</v>
      </c>
      <c r="M302" s="354">
        <f>$D302*(1-IF(AND('Категория(опт)'!$B$1="A+ (Категория 1)"),E302,IF(AND('Категория(опт)'!$B$1="A (Категория 2)"),F302,IF(AND('Категория(опт)'!$B$1="B (Категория А+)"),G302,IF(AND('Категория(опт)'!$B$1="C (Категория В)"),H302,"")))))*(1-$I302)*(1-'Категория(опт)'!$B$3)/(IF(AND('Категория(опт)'!$B$6="с НДС"),1,IF(AND('Категория(опт)'!$B$6="без НДС"),1.2,"")))</f>
        <v>6570.5472000000009</v>
      </c>
    </row>
    <row r="303" spans="1:13">
      <c r="A303" s="351" t="s">
        <v>798</v>
      </c>
      <c r="B303" s="352" t="s">
        <v>799</v>
      </c>
      <c r="C303" s="352" t="s">
        <v>755</v>
      </c>
      <c r="D303" s="353">
        <v>21219</v>
      </c>
      <c r="E303" s="494">
        <v>0.61599999999999999</v>
      </c>
      <c r="F303" s="494">
        <v>0.56799999999999995</v>
      </c>
      <c r="G303" s="494">
        <v>0.52</v>
      </c>
      <c r="H303" s="494">
        <v>0.47</v>
      </c>
      <c r="I303" s="350">
        <v>0.2</v>
      </c>
      <c r="J303" s="344">
        <v>21310</v>
      </c>
      <c r="K303" s="495">
        <v>0.40500000000000003</v>
      </c>
      <c r="L303" s="354">
        <f t="shared" si="4"/>
        <v>12679.449999999999</v>
      </c>
      <c r="M303" s="354">
        <f>$D303*(1-IF(AND('Категория(опт)'!$B$1="A+ (Категория 1)"),E303,IF(AND('Категория(опт)'!$B$1="A (Категория 2)"),F303,IF(AND('Категория(опт)'!$B$1="B (Категория А+)"),G303,IF(AND('Категория(опт)'!$B$1="C (Категория В)"),H303,"")))))*(1-$I303)*(1-'Категория(опт)'!$B$3)/(IF(AND('Категория(опт)'!$B$6="с НДС"),1,IF(AND('Категория(опт)'!$B$6="без НДС"),1.2,"")))</f>
        <v>7333.2864000000009</v>
      </c>
    </row>
    <row r="304" spans="1:13">
      <c r="A304" s="351" t="s">
        <v>800</v>
      </c>
      <c r="B304" s="352" t="s">
        <v>801</v>
      </c>
      <c r="C304" s="352" t="s">
        <v>755</v>
      </c>
      <c r="D304" s="353">
        <v>27740</v>
      </c>
      <c r="E304" s="494">
        <v>0.61599999999999999</v>
      </c>
      <c r="F304" s="494">
        <v>0.56799999999999995</v>
      </c>
      <c r="G304" s="494">
        <v>0.52</v>
      </c>
      <c r="H304" s="494">
        <v>0.47</v>
      </c>
      <c r="I304" s="350">
        <v>0.2</v>
      </c>
      <c r="J304" s="344">
        <v>27846</v>
      </c>
      <c r="K304" s="495">
        <v>0.40500000000000003</v>
      </c>
      <c r="L304" s="354">
        <f t="shared" si="4"/>
        <v>16568.37</v>
      </c>
      <c r="M304" s="354">
        <f>$D304*(1-IF(AND('Категория(опт)'!$B$1="A+ (Категория 1)"),E304,IF(AND('Категория(опт)'!$B$1="A (Категория 2)"),F304,IF(AND('Категория(опт)'!$B$1="B (Категория А+)"),G304,IF(AND('Категория(опт)'!$B$1="C (Категория В)"),H304,"")))))*(1-$I304)*(1-'Категория(опт)'!$B$3)/(IF(AND('Категория(опт)'!$B$6="с НДС"),1,IF(AND('Категория(опт)'!$B$6="без НДС"),1.2,"")))</f>
        <v>9586.9440000000013</v>
      </c>
    </row>
    <row r="305" spans="1:13">
      <c r="A305" s="351" t="s">
        <v>802</v>
      </c>
      <c r="B305" s="352" t="s">
        <v>803</v>
      </c>
      <c r="C305" s="352" t="s">
        <v>755</v>
      </c>
      <c r="D305" s="353">
        <v>31878</v>
      </c>
      <c r="E305" s="494">
        <v>0.61599999999999999</v>
      </c>
      <c r="F305" s="494">
        <v>0.56799999999999995</v>
      </c>
      <c r="G305" s="494">
        <v>0.52</v>
      </c>
      <c r="H305" s="494">
        <v>0.47</v>
      </c>
      <c r="I305" s="350">
        <v>0.2</v>
      </c>
      <c r="J305" s="344">
        <v>32004</v>
      </c>
      <c r="K305" s="495">
        <v>0.40500000000000003</v>
      </c>
      <c r="L305" s="354">
        <f t="shared" si="4"/>
        <v>19042.379999999997</v>
      </c>
      <c r="M305" s="354">
        <f>$D305*(1-IF(AND('Категория(опт)'!$B$1="A+ (Категория 1)"),E305,IF(AND('Категория(опт)'!$B$1="A (Категория 2)"),F305,IF(AND('Категория(опт)'!$B$1="B (Категория А+)"),G305,IF(AND('Категория(опт)'!$B$1="C (Категория В)"),H305,"")))))*(1-$I305)*(1-'Категория(опт)'!$B$3)/(IF(AND('Категория(опт)'!$B$6="с НДС"),1,IF(AND('Категория(опт)'!$B$6="без НДС"),1.2,"")))</f>
        <v>11017.036800000002</v>
      </c>
    </row>
    <row r="306" spans="1:13">
      <c r="A306" s="351" t="s">
        <v>804</v>
      </c>
      <c r="B306" s="352" t="s">
        <v>805</v>
      </c>
      <c r="C306" s="352" t="s">
        <v>755</v>
      </c>
      <c r="D306" s="353">
        <v>36060</v>
      </c>
      <c r="E306" s="494">
        <v>0.61599999999999999</v>
      </c>
      <c r="F306" s="494">
        <v>0.56799999999999995</v>
      </c>
      <c r="G306" s="494">
        <v>0.52</v>
      </c>
      <c r="H306" s="494">
        <v>0.47</v>
      </c>
      <c r="I306" s="350">
        <v>0.2</v>
      </c>
      <c r="J306" s="344">
        <v>36209</v>
      </c>
      <c r="K306" s="495">
        <v>0.40500000000000003</v>
      </c>
      <c r="L306" s="354">
        <f t="shared" si="4"/>
        <v>21544.355</v>
      </c>
      <c r="M306" s="354">
        <f>$D306*(1-IF(AND('Категория(опт)'!$B$1="A+ (Категория 1)"),E306,IF(AND('Категория(опт)'!$B$1="A (Категория 2)"),F306,IF(AND('Категория(опт)'!$B$1="B (Категория А+)"),G306,IF(AND('Категория(опт)'!$B$1="C (Категория В)"),H306,"")))))*(1-$I306)*(1-'Категория(опт)'!$B$3)/(IF(AND('Категория(опт)'!$B$6="с НДС"),1,IF(AND('Категория(опт)'!$B$6="без НДС"),1.2,"")))</f>
        <v>12462.336000000003</v>
      </c>
    </row>
    <row r="307" spans="1:13">
      <c r="A307" s="351" t="s">
        <v>806</v>
      </c>
      <c r="B307" s="352" t="s">
        <v>807</v>
      </c>
      <c r="C307" s="352" t="s">
        <v>755</v>
      </c>
      <c r="D307" s="353">
        <v>40612</v>
      </c>
      <c r="E307" s="494">
        <v>0.61599999999999999</v>
      </c>
      <c r="F307" s="494">
        <v>0.56799999999999995</v>
      </c>
      <c r="G307" s="494">
        <v>0.52</v>
      </c>
      <c r="H307" s="494">
        <v>0.47</v>
      </c>
      <c r="I307" s="350">
        <v>0.2</v>
      </c>
      <c r="J307" s="344">
        <v>40777</v>
      </c>
      <c r="K307" s="495">
        <v>0.40500000000000003</v>
      </c>
      <c r="L307" s="354">
        <f t="shared" si="4"/>
        <v>24262.314999999999</v>
      </c>
      <c r="M307" s="354">
        <f>$D307*(1-IF(AND('Категория(опт)'!$B$1="A+ (Категория 1)"),E307,IF(AND('Категория(опт)'!$B$1="A (Категория 2)"),F307,IF(AND('Категория(опт)'!$B$1="B (Категория А+)"),G307,IF(AND('Категория(опт)'!$B$1="C (Категория В)"),H307,"")))))*(1-$I307)*(1-'Категория(опт)'!$B$3)/(IF(AND('Категория(опт)'!$B$6="с НДС"),1,IF(AND('Категория(опт)'!$B$6="без НДС"),1.2,"")))</f>
        <v>14035.507200000002</v>
      </c>
    </row>
    <row r="308" spans="1:13">
      <c r="A308" s="351" t="s">
        <v>808</v>
      </c>
      <c r="B308" s="352" t="s">
        <v>809</v>
      </c>
      <c r="C308" s="352" t="s">
        <v>755</v>
      </c>
      <c r="D308" s="353">
        <v>44608</v>
      </c>
      <c r="E308" s="494">
        <v>0.61599999999999999</v>
      </c>
      <c r="F308" s="494">
        <v>0.56799999999999995</v>
      </c>
      <c r="G308" s="494">
        <v>0.52</v>
      </c>
      <c r="H308" s="494">
        <v>0.47</v>
      </c>
      <c r="I308" s="350">
        <v>0.2</v>
      </c>
      <c r="J308" s="344">
        <v>44777</v>
      </c>
      <c r="K308" s="495">
        <v>0.40500000000000003</v>
      </c>
      <c r="L308" s="354">
        <f t="shared" si="4"/>
        <v>26642.314999999999</v>
      </c>
      <c r="M308" s="354">
        <f>$D308*(1-IF(AND('Категория(опт)'!$B$1="A+ (Категория 1)"),E308,IF(AND('Категория(опт)'!$B$1="A (Категория 2)"),F308,IF(AND('Категория(опт)'!$B$1="B (Категория А+)"),G308,IF(AND('Категория(опт)'!$B$1="C (Категория В)"),H308,"")))))*(1-$I308)*(1-'Категория(опт)'!$B$3)/(IF(AND('Категория(опт)'!$B$6="с НДС"),1,IF(AND('Категория(опт)'!$B$6="без НДС"),1.2,"")))</f>
        <v>15416.524800000003</v>
      </c>
    </row>
    <row r="309" spans="1:13">
      <c r="A309" s="351" t="s">
        <v>810</v>
      </c>
      <c r="B309" s="352" t="s">
        <v>811</v>
      </c>
      <c r="C309" s="352" t="s">
        <v>614</v>
      </c>
      <c r="D309" s="353">
        <v>16083</v>
      </c>
      <c r="E309" s="494">
        <v>0.64</v>
      </c>
      <c r="F309" s="494">
        <v>0.59199999999999997</v>
      </c>
      <c r="G309" s="494">
        <v>0.52</v>
      </c>
      <c r="H309" s="494">
        <v>0.47</v>
      </c>
      <c r="I309" s="350">
        <v>0.2</v>
      </c>
      <c r="J309" s="344">
        <v>13892</v>
      </c>
      <c r="K309" s="495">
        <v>0.36</v>
      </c>
      <c r="L309" s="354">
        <f t="shared" ref="L309:L361" si="5">J309*(1-K309)</f>
        <v>8890.880000000001</v>
      </c>
      <c r="M309" s="354">
        <f>$D309*(1-IF(AND('Категория(опт)'!$B$1="A+ (Категория 1)"),E309,IF(AND('Категория(опт)'!$B$1="A (Категория 2)"),F309,IF(AND('Категория(опт)'!$B$1="B (Категория А+)"),G309,IF(AND('Категория(опт)'!$B$1="C (Категория В)"),H309,"")))))*(1-$I309)*(1-'Категория(опт)'!$B$3)/(IF(AND('Категория(опт)'!$B$6="с НДС"),1,IF(AND('Категория(опт)'!$B$6="без НДС"),1.2,"")))</f>
        <v>5249.4912000000004</v>
      </c>
    </row>
    <row r="310" spans="1:13">
      <c r="A310" s="351" t="s">
        <v>812</v>
      </c>
      <c r="B310" s="352" t="s">
        <v>813</v>
      </c>
      <c r="C310" s="352" t="s">
        <v>614</v>
      </c>
      <c r="D310" s="353">
        <v>17604</v>
      </c>
      <c r="E310" s="494">
        <v>0.64</v>
      </c>
      <c r="F310" s="494">
        <v>0.59199999999999997</v>
      </c>
      <c r="G310" s="494">
        <v>0.52</v>
      </c>
      <c r="H310" s="494">
        <v>0.47</v>
      </c>
      <c r="I310" s="350">
        <v>0.2</v>
      </c>
      <c r="J310" s="344">
        <v>15209</v>
      </c>
      <c r="K310" s="495">
        <v>0.36</v>
      </c>
      <c r="L310" s="354">
        <f t="shared" si="5"/>
        <v>9733.76</v>
      </c>
      <c r="M310" s="354">
        <f>$D310*(1-IF(AND('Категория(опт)'!$B$1="A+ (Категория 1)"),E310,IF(AND('Категория(опт)'!$B$1="A (Категория 2)"),F310,IF(AND('Категория(опт)'!$B$1="B (Категория А+)"),G310,IF(AND('Категория(опт)'!$B$1="C (Категория В)"),H310,"")))))*(1-$I310)*(1-'Категория(опт)'!$B$3)/(IF(AND('Категория(опт)'!$B$6="с НДС"),1,IF(AND('Категория(опт)'!$B$6="без НДС"),1.2,"")))</f>
        <v>5745.9456000000009</v>
      </c>
    </row>
    <row r="311" spans="1:13">
      <c r="A311" s="351" t="s">
        <v>814</v>
      </c>
      <c r="B311" s="352" t="s">
        <v>815</v>
      </c>
      <c r="C311" s="352" t="s">
        <v>614</v>
      </c>
      <c r="D311" s="353">
        <v>23302</v>
      </c>
      <c r="E311" s="494">
        <v>0.64</v>
      </c>
      <c r="F311" s="494">
        <v>0.59199999999999997</v>
      </c>
      <c r="G311" s="494">
        <v>0.52</v>
      </c>
      <c r="H311" s="494">
        <v>0.47</v>
      </c>
      <c r="I311" s="350">
        <v>0.2</v>
      </c>
      <c r="J311" s="344">
        <v>20129</v>
      </c>
      <c r="K311" s="495">
        <v>0.36</v>
      </c>
      <c r="L311" s="354">
        <f t="shared" si="5"/>
        <v>12882.56</v>
      </c>
      <c r="M311" s="354">
        <f>$D311*(1-IF(AND('Категория(опт)'!$B$1="A+ (Категория 1)"),E311,IF(AND('Категория(опт)'!$B$1="A (Категория 2)"),F311,IF(AND('Категория(опт)'!$B$1="B (Категория А+)"),G311,IF(AND('Категория(опт)'!$B$1="C (Категория В)"),H311,"")))))*(1-$I311)*(1-'Категория(опт)'!$B$3)/(IF(AND('Категория(опт)'!$B$6="с НДС"),1,IF(AND('Категория(опт)'!$B$6="без НДС"),1.2,"")))</f>
        <v>7605.7728000000006</v>
      </c>
    </row>
    <row r="312" spans="1:13">
      <c r="A312" s="351" t="s">
        <v>816</v>
      </c>
      <c r="B312" s="352" t="s">
        <v>817</v>
      </c>
      <c r="C312" s="352" t="s">
        <v>614</v>
      </c>
      <c r="D312" s="353">
        <v>25407</v>
      </c>
      <c r="E312" s="494">
        <v>0.64</v>
      </c>
      <c r="F312" s="494">
        <v>0.59199999999999997</v>
      </c>
      <c r="G312" s="494">
        <v>0.52</v>
      </c>
      <c r="H312" s="494">
        <v>0.47</v>
      </c>
      <c r="I312" s="350">
        <v>0.2</v>
      </c>
      <c r="J312" s="344">
        <v>21952</v>
      </c>
      <c r="K312" s="495">
        <v>0.36</v>
      </c>
      <c r="L312" s="354">
        <f t="shared" si="5"/>
        <v>14049.28</v>
      </c>
      <c r="M312" s="354">
        <f>$D312*(1-IF(AND('Категория(опт)'!$B$1="A+ (Категория 1)"),E312,IF(AND('Категория(опт)'!$B$1="A (Категория 2)"),F312,IF(AND('Категория(опт)'!$B$1="B (Категория А+)"),G312,IF(AND('Категория(опт)'!$B$1="C (Категория В)"),H312,"")))))*(1-$I312)*(1-'Категория(опт)'!$B$3)/(IF(AND('Категория(опт)'!$B$6="с НДС"),1,IF(AND('Категория(опт)'!$B$6="без НДС"),1.2,"")))</f>
        <v>8292.8448000000008</v>
      </c>
    </row>
    <row r="313" spans="1:13">
      <c r="A313" s="351" t="s">
        <v>818</v>
      </c>
      <c r="B313" s="352" t="s">
        <v>819</v>
      </c>
      <c r="C313" s="352" t="s">
        <v>614</v>
      </c>
      <c r="D313" s="353">
        <v>28337</v>
      </c>
      <c r="E313" s="494">
        <v>0.64</v>
      </c>
      <c r="F313" s="494">
        <v>0.59199999999999997</v>
      </c>
      <c r="G313" s="494">
        <v>0.52</v>
      </c>
      <c r="H313" s="494">
        <v>0.47</v>
      </c>
      <c r="I313" s="350">
        <v>0.2</v>
      </c>
      <c r="J313" s="344">
        <v>24455</v>
      </c>
      <c r="K313" s="495">
        <v>0.36</v>
      </c>
      <c r="L313" s="354">
        <f t="shared" si="5"/>
        <v>15651.2</v>
      </c>
      <c r="M313" s="354">
        <f>$D313*(1-IF(AND('Категория(опт)'!$B$1="A+ (Категория 1)"),E313,IF(AND('Категория(опт)'!$B$1="A (Категория 2)"),F313,IF(AND('Категория(опт)'!$B$1="B (Категория А+)"),G313,IF(AND('Категория(опт)'!$B$1="C (Категория В)"),H313,"")))))*(1-$I313)*(1-'Категория(опт)'!$B$3)/(IF(AND('Категория(опт)'!$B$6="с НДС"),1,IF(AND('Категория(опт)'!$B$6="без НДС"),1.2,"")))</f>
        <v>9249.1968000000015</v>
      </c>
    </row>
    <row r="314" spans="1:13">
      <c r="A314" s="351" t="s">
        <v>820</v>
      </c>
      <c r="B314" s="352" t="s">
        <v>821</v>
      </c>
      <c r="C314" s="352" t="s">
        <v>614</v>
      </c>
      <c r="D314" s="353">
        <v>31260</v>
      </c>
      <c r="E314" s="494">
        <v>0.64</v>
      </c>
      <c r="F314" s="494">
        <v>0.59199999999999997</v>
      </c>
      <c r="G314" s="494">
        <v>0.52</v>
      </c>
      <c r="H314" s="494">
        <v>0.47</v>
      </c>
      <c r="I314" s="350">
        <v>0.2</v>
      </c>
      <c r="J314" s="344">
        <v>27002</v>
      </c>
      <c r="K314" s="495">
        <v>0.36</v>
      </c>
      <c r="L314" s="354">
        <f t="shared" si="5"/>
        <v>17281.28</v>
      </c>
      <c r="M314" s="354">
        <f>$D314*(1-IF(AND('Категория(опт)'!$B$1="A+ (Категория 1)"),E314,IF(AND('Категория(опт)'!$B$1="A (Категория 2)"),F314,IF(AND('Категория(опт)'!$B$1="B (Категория А+)"),G314,IF(AND('Категория(опт)'!$B$1="C (Категория В)"),H314,"")))))*(1-$I314)*(1-'Категория(опт)'!$B$3)/(IF(AND('Категория(опт)'!$B$6="с НДС"),1,IF(AND('Категория(опт)'!$B$6="без НДС"),1.2,"")))</f>
        <v>10203.264000000003</v>
      </c>
    </row>
    <row r="315" spans="1:13">
      <c r="A315" s="351" t="s">
        <v>822</v>
      </c>
      <c r="B315" s="352" t="s">
        <v>823</v>
      </c>
      <c r="C315" s="352" t="s">
        <v>614</v>
      </c>
      <c r="D315" s="353">
        <v>19384</v>
      </c>
      <c r="E315" s="494">
        <v>0.64</v>
      </c>
      <c r="F315" s="494">
        <v>0.59199999999999997</v>
      </c>
      <c r="G315" s="494">
        <v>0.52</v>
      </c>
      <c r="H315" s="494">
        <v>0.47</v>
      </c>
      <c r="I315" s="350">
        <v>0.2</v>
      </c>
      <c r="J315" s="344">
        <v>16742</v>
      </c>
      <c r="K315" s="495">
        <v>0.36</v>
      </c>
      <c r="L315" s="354">
        <f t="shared" si="5"/>
        <v>10714.880000000001</v>
      </c>
      <c r="M315" s="354">
        <f>$D315*(1-IF(AND('Категория(опт)'!$B$1="A+ (Категория 1)"),E315,IF(AND('Категория(опт)'!$B$1="A (Категория 2)"),F315,IF(AND('Категория(опт)'!$B$1="B (Категория А+)"),G315,IF(AND('Категория(опт)'!$B$1="C (Категория В)"),H315,"")))))*(1-$I315)*(1-'Категория(опт)'!$B$3)/(IF(AND('Категория(опт)'!$B$6="с НДС"),1,IF(AND('Категория(опт)'!$B$6="без НДС"),1.2,"")))</f>
        <v>6326.9376000000011</v>
      </c>
    </row>
    <row r="316" spans="1:13">
      <c r="A316" s="351" t="s">
        <v>824</v>
      </c>
      <c r="B316" s="352" t="s">
        <v>825</v>
      </c>
      <c r="C316" s="352" t="s">
        <v>614</v>
      </c>
      <c r="D316" s="353">
        <v>20967</v>
      </c>
      <c r="E316" s="494">
        <v>0.64</v>
      </c>
      <c r="F316" s="494">
        <v>0.59199999999999997</v>
      </c>
      <c r="G316" s="494">
        <v>0.52</v>
      </c>
      <c r="H316" s="494">
        <v>0.47</v>
      </c>
      <c r="I316" s="350">
        <v>0.2</v>
      </c>
      <c r="J316" s="344">
        <v>18118</v>
      </c>
      <c r="K316" s="495">
        <v>0.36</v>
      </c>
      <c r="L316" s="354">
        <f t="shared" si="5"/>
        <v>11595.52</v>
      </c>
      <c r="M316" s="354">
        <f>$D316*(1-IF(AND('Категория(опт)'!$B$1="A+ (Категория 1)"),E316,IF(AND('Категория(опт)'!$B$1="A (Категория 2)"),F316,IF(AND('Категория(опт)'!$B$1="B (Категория А+)"),G316,IF(AND('Категория(опт)'!$B$1="C (Категория В)"),H316,"")))))*(1-$I316)*(1-'Категория(опт)'!$B$3)/(IF(AND('Категория(опт)'!$B$6="с НДС"),1,IF(AND('Категория(опт)'!$B$6="без НДС"),1.2,"")))</f>
        <v>6843.6288000000004</v>
      </c>
    </row>
    <row r="317" spans="1:13">
      <c r="A317" s="351" t="s">
        <v>826</v>
      </c>
      <c r="B317" s="352" t="s">
        <v>827</v>
      </c>
      <c r="C317" s="352" t="s">
        <v>614</v>
      </c>
      <c r="D317" s="353">
        <v>27695</v>
      </c>
      <c r="E317" s="494">
        <v>0.64</v>
      </c>
      <c r="F317" s="494">
        <v>0.59199999999999997</v>
      </c>
      <c r="G317" s="494">
        <v>0.52</v>
      </c>
      <c r="H317" s="494">
        <v>0.47</v>
      </c>
      <c r="I317" s="350">
        <v>0.2</v>
      </c>
      <c r="J317" s="344">
        <v>23934</v>
      </c>
      <c r="K317" s="495">
        <v>0.36</v>
      </c>
      <c r="L317" s="354">
        <f t="shared" si="5"/>
        <v>15317.76</v>
      </c>
      <c r="M317" s="354">
        <f>$D317*(1-IF(AND('Категория(опт)'!$B$1="A+ (Категория 1)"),E317,IF(AND('Категория(опт)'!$B$1="A (Категория 2)"),F317,IF(AND('Категория(опт)'!$B$1="B (Категория А+)"),G317,IF(AND('Категория(опт)'!$B$1="C (Категория В)"),H317,"")))))*(1-$I317)*(1-'Категория(опт)'!$B$3)/(IF(AND('Категория(опт)'!$B$6="с НДС"),1,IF(AND('Категория(опт)'!$B$6="без НДС"),1.2,"")))</f>
        <v>9039.648000000001</v>
      </c>
    </row>
    <row r="318" spans="1:13">
      <c r="A318" s="351" t="s">
        <v>828</v>
      </c>
      <c r="B318" s="352" t="s">
        <v>829</v>
      </c>
      <c r="C318" s="352" t="s">
        <v>614</v>
      </c>
      <c r="D318" s="353">
        <v>31130</v>
      </c>
      <c r="E318" s="494">
        <v>0.64</v>
      </c>
      <c r="F318" s="494">
        <v>0.59199999999999997</v>
      </c>
      <c r="G318" s="494">
        <v>0.52</v>
      </c>
      <c r="H318" s="494">
        <v>0.47</v>
      </c>
      <c r="I318" s="350">
        <v>0.2</v>
      </c>
      <c r="J318" s="344">
        <v>26901</v>
      </c>
      <c r="K318" s="495">
        <v>0.36</v>
      </c>
      <c r="L318" s="354">
        <f t="shared" si="5"/>
        <v>17216.64</v>
      </c>
      <c r="M318" s="354">
        <f>$D318*(1-IF(AND('Категория(опт)'!$B$1="A+ (Категория 1)"),E318,IF(AND('Категория(опт)'!$B$1="A (Категория 2)"),F318,IF(AND('Категория(опт)'!$B$1="B (Категория А+)"),G318,IF(AND('Категория(опт)'!$B$1="C (Категория В)"),H318,"")))))*(1-$I318)*(1-'Категория(опт)'!$B$3)/(IF(AND('Категория(опт)'!$B$6="с НДС"),1,IF(AND('Категория(опт)'!$B$6="без НДС"),1.2,"")))</f>
        <v>10160.832000000002</v>
      </c>
    </row>
    <row r="319" spans="1:13">
      <c r="A319" s="351" t="s">
        <v>830</v>
      </c>
      <c r="B319" s="352" t="s">
        <v>831</v>
      </c>
      <c r="C319" s="352" t="s">
        <v>614</v>
      </c>
      <c r="D319" s="353">
        <v>34969</v>
      </c>
      <c r="E319" s="494">
        <v>0.64</v>
      </c>
      <c r="F319" s="494">
        <v>0.59199999999999997</v>
      </c>
      <c r="G319" s="494">
        <v>0.52</v>
      </c>
      <c r="H319" s="494">
        <v>0.47</v>
      </c>
      <c r="I319" s="350">
        <v>0.2</v>
      </c>
      <c r="J319" s="344">
        <v>30243</v>
      </c>
      <c r="K319" s="495">
        <v>0.36</v>
      </c>
      <c r="L319" s="354">
        <f t="shared" si="5"/>
        <v>19355.52</v>
      </c>
      <c r="M319" s="354">
        <f>$D319*(1-IF(AND('Категория(опт)'!$B$1="A+ (Категория 1)"),E319,IF(AND('Категория(опт)'!$B$1="A (Категория 2)"),F319,IF(AND('Категория(опт)'!$B$1="B (Категория А+)"),G319,IF(AND('Категория(опт)'!$B$1="C (Категория В)"),H319,"")))))*(1-$I319)*(1-'Категория(опт)'!$B$3)/(IF(AND('Категория(опт)'!$B$6="с НДС"),1,IF(AND('Категория(опт)'!$B$6="без НДС"),1.2,"")))</f>
        <v>11413.881600000001</v>
      </c>
    </row>
    <row r="320" spans="1:13">
      <c r="A320" s="351" t="s">
        <v>832</v>
      </c>
      <c r="B320" s="352" t="s">
        <v>833</v>
      </c>
      <c r="C320" s="352" t="s">
        <v>614</v>
      </c>
      <c r="D320" s="353">
        <v>38807</v>
      </c>
      <c r="E320" s="494">
        <v>0.64</v>
      </c>
      <c r="F320" s="494">
        <v>0.59199999999999997</v>
      </c>
      <c r="G320" s="494">
        <v>0.52</v>
      </c>
      <c r="H320" s="494">
        <v>0.47</v>
      </c>
      <c r="I320" s="350">
        <v>0.2</v>
      </c>
      <c r="J320" s="344">
        <v>33529</v>
      </c>
      <c r="K320" s="495">
        <v>0.36</v>
      </c>
      <c r="L320" s="354">
        <f t="shared" si="5"/>
        <v>21458.560000000001</v>
      </c>
      <c r="M320" s="354">
        <f>$D320*(1-IF(AND('Категория(опт)'!$B$1="A+ (Категория 1)"),E320,IF(AND('Категория(опт)'!$B$1="A (Категория 2)"),F320,IF(AND('Категория(опт)'!$B$1="B (Категория А+)"),G320,IF(AND('Категория(опт)'!$B$1="C (Категория В)"),H320,"")))))*(1-$I320)*(1-'Категория(опт)'!$B$3)/(IF(AND('Категория(опт)'!$B$6="с НДС"),1,IF(AND('Категория(опт)'!$B$6="без НДС"),1.2,"")))</f>
        <v>12666.604800000001</v>
      </c>
    </row>
    <row r="321" spans="1:13">
      <c r="A321" s="351" t="s">
        <v>834</v>
      </c>
      <c r="B321" s="352" t="s">
        <v>835</v>
      </c>
      <c r="C321" s="352" t="s">
        <v>614</v>
      </c>
      <c r="D321" s="353">
        <v>6556</v>
      </c>
      <c r="E321" s="494">
        <v>0.61599999999999999</v>
      </c>
      <c r="F321" s="494">
        <v>0.56799999999999995</v>
      </c>
      <c r="G321" s="494">
        <v>0.52</v>
      </c>
      <c r="H321" s="494">
        <v>0.47</v>
      </c>
      <c r="I321" s="350">
        <v>0.2</v>
      </c>
      <c r="J321" s="344">
        <v>5354</v>
      </c>
      <c r="K321" s="495">
        <v>0.28000000000000003</v>
      </c>
      <c r="L321" s="354">
        <f t="shared" si="5"/>
        <v>3854.8799999999997</v>
      </c>
      <c r="M321" s="354">
        <f>$D321*(1-IF(AND('Категория(опт)'!$B$1="A+ (Категория 1)"),E321,IF(AND('Категория(опт)'!$B$1="A (Категория 2)"),F321,IF(AND('Категория(опт)'!$B$1="B (Категория А+)"),G321,IF(AND('Категория(опт)'!$B$1="C (Категория В)"),H321,"")))))*(1-$I321)*(1-'Категория(опт)'!$B$3)/(IF(AND('Категория(опт)'!$B$6="с НДС"),1,IF(AND('Категория(опт)'!$B$6="без НДС"),1.2,"")))</f>
        <v>2265.7536000000005</v>
      </c>
    </row>
    <row r="322" spans="1:13">
      <c r="A322" s="351" t="s">
        <v>836</v>
      </c>
      <c r="B322" s="352" t="s">
        <v>837</v>
      </c>
      <c r="C322" s="352" t="s">
        <v>614</v>
      </c>
      <c r="D322" s="353">
        <v>7295</v>
      </c>
      <c r="E322" s="494">
        <v>0.61599999999999999</v>
      </c>
      <c r="F322" s="494">
        <v>0.56799999999999995</v>
      </c>
      <c r="G322" s="494">
        <v>0.52</v>
      </c>
      <c r="H322" s="494">
        <v>0.47</v>
      </c>
      <c r="I322" s="350">
        <v>0.2</v>
      </c>
      <c r="J322" s="344">
        <v>5948</v>
      </c>
      <c r="K322" s="495">
        <v>0.28000000000000003</v>
      </c>
      <c r="L322" s="354">
        <f t="shared" si="5"/>
        <v>4282.5599999999995</v>
      </c>
      <c r="M322" s="354">
        <f>$D322*(1-IF(AND('Категория(опт)'!$B$1="A+ (Категория 1)"),E322,IF(AND('Категория(опт)'!$B$1="A (Категория 2)"),F322,IF(AND('Категория(опт)'!$B$1="B (Категория А+)"),G322,IF(AND('Категория(опт)'!$B$1="C (Категория В)"),H322,"")))))*(1-$I322)*(1-'Категория(опт)'!$B$3)/(IF(AND('Категория(опт)'!$B$6="с НДС"),1,IF(AND('Категория(опт)'!$B$6="без НДС"),1.2,"")))</f>
        <v>2521.1520000000005</v>
      </c>
    </row>
    <row r="323" spans="1:13">
      <c r="A323" s="351" t="s">
        <v>838</v>
      </c>
      <c r="B323" s="352" t="s">
        <v>839</v>
      </c>
      <c r="C323" s="352" t="s">
        <v>614</v>
      </c>
      <c r="D323" s="353">
        <v>10779</v>
      </c>
      <c r="E323" s="494">
        <v>0.61599999999999999</v>
      </c>
      <c r="F323" s="494">
        <v>0.56799999999999995</v>
      </c>
      <c r="G323" s="494">
        <v>0.52</v>
      </c>
      <c r="H323" s="494">
        <v>0.47</v>
      </c>
      <c r="I323" s="350">
        <v>0.2</v>
      </c>
      <c r="J323" s="344">
        <v>8798</v>
      </c>
      <c r="K323" s="495">
        <v>0.28000000000000003</v>
      </c>
      <c r="L323" s="354">
        <f t="shared" si="5"/>
        <v>6334.5599999999995</v>
      </c>
      <c r="M323" s="354">
        <f>$D323*(1-IF(AND('Категория(опт)'!$B$1="A+ (Категория 1)"),E323,IF(AND('Категория(опт)'!$B$1="A (Категория 2)"),F323,IF(AND('Категория(опт)'!$B$1="B (Категория А+)"),G323,IF(AND('Категория(опт)'!$B$1="C (Категория В)"),H323,"")))))*(1-$I323)*(1-'Категория(опт)'!$B$3)/(IF(AND('Категория(опт)'!$B$6="с НДС"),1,IF(AND('Категория(опт)'!$B$6="без НДС"),1.2,"")))</f>
        <v>3725.2224000000006</v>
      </c>
    </row>
    <row r="324" spans="1:13">
      <c r="A324" s="351" t="s">
        <v>840</v>
      </c>
      <c r="B324" s="352" t="s">
        <v>841</v>
      </c>
      <c r="C324" s="352" t="s">
        <v>614</v>
      </c>
      <c r="D324" s="353">
        <v>11727</v>
      </c>
      <c r="E324" s="494">
        <v>0.61599999999999999</v>
      </c>
      <c r="F324" s="494">
        <v>0.56799999999999995</v>
      </c>
      <c r="G324" s="494">
        <v>0.52</v>
      </c>
      <c r="H324" s="494">
        <v>0.47</v>
      </c>
      <c r="I324" s="350">
        <v>0.2</v>
      </c>
      <c r="J324" s="344">
        <v>9566</v>
      </c>
      <c r="K324" s="495">
        <v>0.28000000000000003</v>
      </c>
      <c r="L324" s="354">
        <f t="shared" si="5"/>
        <v>6887.5199999999995</v>
      </c>
      <c r="M324" s="354">
        <f>$D324*(1-IF(AND('Категория(опт)'!$B$1="A+ (Категория 1)"),E324,IF(AND('Категория(опт)'!$B$1="A (Категория 2)"),F324,IF(AND('Категория(опт)'!$B$1="B (Категория А+)"),G324,IF(AND('Категория(опт)'!$B$1="C (Категория В)"),H324,"")))))*(1-$I324)*(1-'Категория(опт)'!$B$3)/(IF(AND('Категория(опт)'!$B$6="с НДС"),1,IF(AND('Категория(опт)'!$B$6="без НДС"),1.2,"")))</f>
        <v>4052.8512000000005</v>
      </c>
    </row>
    <row r="325" spans="1:13">
      <c r="A325" s="351" t="s">
        <v>842</v>
      </c>
      <c r="B325" s="352" t="s">
        <v>843</v>
      </c>
      <c r="C325" s="352" t="s">
        <v>614</v>
      </c>
      <c r="D325" s="353">
        <v>13265</v>
      </c>
      <c r="E325" s="494">
        <v>0.61599999999999999</v>
      </c>
      <c r="F325" s="494">
        <v>0.56799999999999995</v>
      </c>
      <c r="G325" s="494">
        <v>0.52</v>
      </c>
      <c r="H325" s="494">
        <v>0.47</v>
      </c>
      <c r="I325" s="350">
        <v>0.2</v>
      </c>
      <c r="J325" s="344">
        <v>10839</v>
      </c>
      <c r="K325" s="495">
        <v>0.28000000000000003</v>
      </c>
      <c r="L325" s="354">
        <f t="shared" si="5"/>
        <v>7804.08</v>
      </c>
      <c r="M325" s="354">
        <f>$D325*(1-IF(AND('Категория(опт)'!$B$1="A+ (Категория 1)"),E325,IF(AND('Категория(опт)'!$B$1="A (Категория 2)"),F325,IF(AND('Категория(опт)'!$B$1="B (Категория А+)"),G325,IF(AND('Категория(опт)'!$B$1="C (Категория В)"),H325,"")))))*(1-$I325)*(1-'Категория(опт)'!$B$3)/(IF(AND('Категория(опт)'!$B$6="с НДС"),1,IF(AND('Категория(опт)'!$B$6="без НДС"),1.2,"")))</f>
        <v>4584.3840000000009</v>
      </c>
    </row>
    <row r="326" spans="1:13">
      <c r="A326" s="351" t="s">
        <v>844</v>
      </c>
      <c r="B326" s="352" t="s">
        <v>845</v>
      </c>
      <c r="C326" s="352" t="s">
        <v>614</v>
      </c>
      <c r="D326" s="353">
        <v>14804</v>
      </c>
      <c r="E326" s="494">
        <v>0.61599999999999999</v>
      </c>
      <c r="F326" s="494">
        <v>0.56799999999999995</v>
      </c>
      <c r="G326" s="494">
        <v>0.52</v>
      </c>
      <c r="H326" s="494">
        <v>0.47</v>
      </c>
      <c r="I326" s="350">
        <v>0.2</v>
      </c>
      <c r="J326" s="344">
        <v>12083</v>
      </c>
      <c r="K326" s="495">
        <v>0.28000000000000003</v>
      </c>
      <c r="L326" s="354">
        <f t="shared" si="5"/>
        <v>8699.76</v>
      </c>
      <c r="M326" s="354">
        <f>$D326*(1-IF(AND('Категория(опт)'!$B$1="A+ (Категория 1)"),E326,IF(AND('Категория(опт)'!$B$1="A (Категория 2)"),F326,IF(AND('Категория(опт)'!$B$1="B (Категория А+)"),G326,IF(AND('Категория(опт)'!$B$1="C (Категория В)"),H326,"")))))*(1-$I326)*(1-'Категория(опт)'!$B$3)/(IF(AND('Категория(опт)'!$B$6="с НДС"),1,IF(AND('Категория(опт)'!$B$6="без НДС"),1.2,"")))</f>
        <v>5116.2624000000005</v>
      </c>
    </row>
    <row r="327" spans="1:13">
      <c r="A327" s="351" t="s">
        <v>846</v>
      </c>
      <c r="B327" s="352" t="s">
        <v>847</v>
      </c>
      <c r="C327" s="352" t="s">
        <v>614</v>
      </c>
      <c r="D327" s="353">
        <v>14075</v>
      </c>
      <c r="E327" s="494">
        <v>0.56799999999999995</v>
      </c>
      <c r="F327" s="494">
        <v>0.54400000000000004</v>
      </c>
      <c r="G327" s="494">
        <v>0.52</v>
      </c>
      <c r="H327" s="494">
        <v>0.47</v>
      </c>
      <c r="I327" s="350">
        <v>0.2</v>
      </c>
      <c r="J327" s="344">
        <v>12155</v>
      </c>
      <c r="K327" s="495">
        <v>0.28000000000000003</v>
      </c>
      <c r="L327" s="354">
        <f t="shared" si="5"/>
        <v>8751.6</v>
      </c>
      <c r="M327" s="354">
        <f>$D327*(1-IF(AND('Категория(опт)'!$B$1="A+ (Категория 1)"),E327,IF(AND('Категория(опт)'!$B$1="A (Категория 2)"),F327,IF(AND('Категория(опт)'!$B$1="B (Категория А+)"),G327,IF(AND('Категория(опт)'!$B$1="C (Категория В)"),H327,"")))))*(1-$I327)*(1-'Категория(опт)'!$B$3)/(IF(AND('Категория(опт)'!$B$6="с НДС"),1,IF(AND('Категория(опт)'!$B$6="без НДС"),1.2,"")))</f>
        <v>5134.5600000000004</v>
      </c>
    </row>
    <row r="328" spans="1:13">
      <c r="A328" s="351" t="s">
        <v>848</v>
      </c>
      <c r="B328" s="352" t="s">
        <v>849</v>
      </c>
      <c r="C328" s="352" t="s">
        <v>614</v>
      </c>
      <c r="D328" s="353">
        <v>15668</v>
      </c>
      <c r="E328" s="494">
        <v>0.56799999999999995</v>
      </c>
      <c r="F328" s="494">
        <v>0.54400000000000004</v>
      </c>
      <c r="G328" s="494">
        <v>0.52</v>
      </c>
      <c r="H328" s="494">
        <v>0.47</v>
      </c>
      <c r="I328" s="350">
        <v>0.2</v>
      </c>
      <c r="J328" s="344">
        <v>13530</v>
      </c>
      <c r="K328" s="495">
        <v>0.28000000000000003</v>
      </c>
      <c r="L328" s="354">
        <f t="shared" si="5"/>
        <v>9741.6</v>
      </c>
      <c r="M328" s="354">
        <f>$D328*(1-IF(AND('Категория(опт)'!$B$1="A+ (Категория 1)"),E328,IF(AND('Категория(опт)'!$B$1="A (Категория 2)"),F328,IF(AND('Категория(опт)'!$B$1="B (Категория А+)"),G328,IF(AND('Категория(опт)'!$B$1="C (Категория В)"),H328,"")))))*(1-$I328)*(1-'Категория(опт)'!$B$3)/(IF(AND('Категория(опт)'!$B$6="с НДС"),1,IF(AND('Категория(опт)'!$B$6="без НДС"),1.2,"")))</f>
        <v>5715.6863999999996</v>
      </c>
    </row>
    <row r="329" spans="1:13">
      <c r="A329" s="351" t="s">
        <v>850</v>
      </c>
      <c r="B329" s="352" t="s">
        <v>851</v>
      </c>
      <c r="C329" s="352" t="s">
        <v>614</v>
      </c>
      <c r="D329" s="353">
        <v>21660</v>
      </c>
      <c r="E329" s="494">
        <v>0.56799999999999995</v>
      </c>
      <c r="F329" s="494">
        <v>0.54400000000000004</v>
      </c>
      <c r="G329" s="494">
        <v>0.52</v>
      </c>
      <c r="H329" s="494">
        <v>0.47</v>
      </c>
      <c r="I329" s="350">
        <v>0.2</v>
      </c>
      <c r="J329" s="344">
        <v>18711</v>
      </c>
      <c r="K329" s="495">
        <v>0.28000000000000003</v>
      </c>
      <c r="L329" s="354">
        <f t="shared" si="5"/>
        <v>13471.92</v>
      </c>
      <c r="M329" s="354">
        <f>$D329*(1-IF(AND('Категория(опт)'!$B$1="A+ (Категория 1)"),E329,IF(AND('Категория(опт)'!$B$1="A (Категория 2)"),F329,IF(AND('Категория(опт)'!$B$1="B (Категория А+)"),G329,IF(AND('Категория(опт)'!$B$1="C (Категория В)"),H329,"")))))*(1-$I329)*(1-'Категория(опт)'!$B$3)/(IF(AND('Категория(опт)'!$B$6="с НДС"),1,IF(AND('Категория(опт)'!$B$6="без НДС"),1.2,"")))</f>
        <v>7901.5679999999993</v>
      </c>
    </row>
    <row r="330" spans="1:13">
      <c r="A330" s="351" t="s">
        <v>852</v>
      </c>
      <c r="B330" s="352" t="s">
        <v>853</v>
      </c>
      <c r="C330" s="352" t="s">
        <v>614</v>
      </c>
      <c r="D330" s="353">
        <v>23643</v>
      </c>
      <c r="E330" s="494">
        <v>0.56799999999999995</v>
      </c>
      <c r="F330" s="494">
        <v>0.54400000000000004</v>
      </c>
      <c r="G330" s="494">
        <v>0.52</v>
      </c>
      <c r="H330" s="494">
        <v>0.47</v>
      </c>
      <c r="I330" s="350">
        <v>0.2</v>
      </c>
      <c r="J330" s="344">
        <v>20433</v>
      </c>
      <c r="K330" s="495">
        <v>0.28000000000000003</v>
      </c>
      <c r="L330" s="354">
        <f t="shared" si="5"/>
        <v>14711.76</v>
      </c>
      <c r="M330" s="354">
        <f>$D330*(1-IF(AND('Категория(опт)'!$B$1="A+ (Категория 1)"),E330,IF(AND('Категория(опт)'!$B$1="A (Категория 2)"),F330,IF(AND('Категория(опт)'!$B$1="B (Категория А+)"),G330,IF(AND('Категория(опт)'!$B$1="C (Категория В)"),H330,"")))))*(1-$I330)*(1-'Категория(опт)'!$B$3)/(IF(AND('Категория(опт)'!$B$6="с НДС"),1,IF(AND('Категория(опт)'!$B$6="без НДС"),1.2,"")))</f>
        <v>8624.9663999999993</v>
      </c>
    </row>
    <row r="331" spans="1:13">
      <c r="A331" s="351" t="s">
        <v>854</v>
      </c>
      <c r="B331" s="352" t="s">
        <v>855</v>
      </c>
      <c r="C331" s="352" t="s">
        <v>614</v>
      </c>
      <c r="D331" s="353">
        <v>26831</v>
      </c>
      <c r="E331" s="494">
        <v>0.56799999999999995</v>
      </c>
      <c r="F331" s="494">
        <v>0.54400000000000004</v>
      </c>
      <c r="G331" s="494">
        <v>0.52</v>
      </c>
      <c r="H331" s="494">
        <v>0.47</v>
      </c>
      <c r="I331" s="350">
        <v>0.2</v>
      </c>
      <c r="J331" s="344">
        <v>23138</v>
      </c>
      <c r="K331" s="495">
        <v>0.28000000000000003</v>
      </c>
      <c r="L331" s="354">
        <f t="shared" si="5"/>
        <v>16659.36</v>
      </c>
      <c r="M331" s="354">
        <f>$D331*(1-IF(AND('Категория(опт)'!$B$1="A+ (Категория 1)"),E331,IF(AND('Категория(опт)'!$B$1="A (Категория 2)"),F331,IF(AND('Категория(опт)'!$B$1="B (Категория А+)"),G331,IF(AND('Категория(опт)'!$B$1="C (Категория В)"),H331,"")))))*(1-$I331)*(1-'Категория(опт)'!$B$3)/(IF(AND('Категория(опт)'!$B$6="с НДС"),1,IF(AND('Категория(опт)'!$B$6="без НДС"),1.2,"")))</f>
        <v>9787.9488000000001</v>
      </c>
    </row>
    <row r="332" spans="1:13">
      <c r="A332" s="351" t="s">
        <v>856</v>
      </c>
      <c r="B332" s="352" t="s">
        <v>857</v>
      </c>
      <c r="C332" s="352" t="s">
        <v>614</v>
      </c>
      <c r="D332" s="353">
        <v>30017</v>
      </c>
      <c r="E332" s="494">
        <v>0.56799999999999995</v>
      </c>
      <c r="F332" s="494">
        <v>0.54400000000000004</v>
      </c>
      <c r="G332" s="494">
        <v>0.52</v>
      </c>
      <c r="H332" s="494">
        <v>0.47</v>
      </c>
      <c r="I332" s="350">
        <v>0.2</v>
      </c>
      <c r="J332" s="344">
        <v>25931</v>
      </c>
      <c r="K332" s="495">
        <v>0.28000000000000003</v>
      </c>
      <c r="L332" s="354">
        <f t="shared" si="5"/>
        <v>18670.32</v>
      </c>
      <c r="M332" s="354">
        <f>$D332*(1-IF(AND('Категория(опт)'!$B$1="A+ (Категория 1)"),E332,IF(AND('Категория(опт)'!$B$1="A (Категория 2)"),F332,IF(AND('Категория(опт)'!$B$1="B (Категория А+)"),G332,IF(AND('Категория(опт)'!$B$1="C (Категория В)"),H332,"")))))*(1-$I332)*(1-'Категория(опт)'!$B$3)/(IF(AND('Категория(опт)'!$B$6="с НДС"),1,IF(AND('Категория(опт)'!$B$6="без НДС"),1.2,"")))</f>
        <v>10950.2016</v>
      </c>
    </row>
    <row r="333" spans="1:13">
      <c r="A333" s="351" t="s">
        <v>858</v>
      </c>
      <c r="B333" s="352" t="s">
        <v>859</v>
      </c>
      <c r="C333" s="352" t="s">
        <v>614</v>
      </c>
      <c r="D333" s="353">
        <v>18016</v>
      </c>
      <c r="E333" s="494">
        <v>0.64</v>
      </c>
      <c r="F333" s="494">
        <v>0.59199999999999997</v>
      </c>
      <c r="G333" s="494">
        <v>0.52</v>
      </c>
      <c r="H333" s="494">
        <v>0.47</v>
      </c>
      <c r="I333" s="350">
        <v>0.2</v>
      </c>
      <c r="J333" s="344">
        <v>15657</v>
      </c>
      <c r="K333" s="495">
        <v>0.36</v>
      </c>
      <c r="L333" s="354">
        <f t="shared" si="5"/>
        <v>10020.48</v>
      </c>
      <c r="M333" s="354">
        <f>$D333*(1-IF(AND('Категория(опт)'!$B$1="A+ (Категория 1)"),E333,IF(AND('Категория(опт)'!$B$1="A (Категория 2)"),F333,IF(AND('Категория(опт)'!$B$1="B (Категория А+)"),G333,IF(AND('Категория(опт)'!$B$1="C (Категория В)"),H333,"")))))*(1-$I333)*(1-'Категория(опт)'!$B$3)/(IF(AND('Категория(опт)'!$B$6="с НДС"),1,IF(AND('Категория(опт)'!$B$6="без НДС"),1.2,"")))</f>
        <v>5880.4224000000004</v>
      </c>
    </row>
    <row r="334" spans="1:13">
      <c r="A334" s="351" t="s">
        <v>860</v>
      </c>
      <c r="B334" s="352" t="s">
        <v>861</v>
      </c>
      <c r="C334" s="352" t="s">
        <v>614</v>
      </c>
      <c r="D334" s="353">
        <v>19803</v>
      </c>
      <c r="E334" s="494">
        <v>0.64</v>
      </c>
      <c r="F334" s="494">
        <v>0.59199999999999997</v>
      </c>
      <c r="G334" s="494">
        <v>0.52</v>
      </c>
      <c r="H334" s="494">
        <v>0.47</v>
      </c>
      <c r="I334" s="350">
        <v>0.2</v>
      </c>
      <c r="J334" s="344">
        <v>17205</v>
      </c>
      <c r="K334" s="495">
        <v>0.36</v>
      </c>
      <c r="L334" s="354">
        <f t="shared" si="5"/>
        <v>11011.2</v>
      </c>
      <c r="M334" s="354">
        <f>$D334*(1-IF(AND('Категория(опт)'!$B$1="A+ (Категория 1)"),E334,IF(AND('Категория(опт)'!$B$1="A (Категория 2)"),F334,IF(AND('Категория(опт)'!$B$1="B (Категория А+)"),G334,IF(AND('Категория(опт)'!$B$1="C (Категория В)"),H334,"")))))*(1-$I334)*(1-'Категория(опт)'!$B$3)/(IF(AND('Категория(опт)'!$B$6="с НДС"),1,IF(AND('Категория(опт)'!$B$6="без НДС"),1.2,"")))</f>
        <v>6463.6992000000009</v>
      </c>
    </row>
    <row r="335" spans="1:13">
      <c r="A335" s="351" t="s">
        <v>862</v>
      </c>
      <c r="B335" s="352" t="s">
        <v>863</v>
      </c>
      <c r="C335" s="352" t="s">
        <v>614</v>
      </c>
      <c r="D335" s="353">
        <v>26454</v>
      </c>
      <c r="E335" s="494">
        <v>0.64</v>
      </c>
      <c r="F335" s="494">
        <v>0.59199999999999997</v>
      </c>
      <c r="G335" s="494">
        <v>0.52</v>
      </c>
      <c r="H335" s="494">
        <v>0.47</v>
      </c>
      <c r="I335" s="350">
        <v>0.2</v>
      </c>
      <c r="J335" s="344">
        <v>22979</v>
      </c>
      <c r="K335" s="495">
        <v>0.36</v>
      </c>
      <c r="L335" s="354">
        <f t="shared" si="5"/>
        <v>14706.56</v>
      </c>
      <c r="M335" s="354">
        <f>$D335*(1-IF(AND('Категория(опт)'!$B$1="A+ (Категория 1)"),E335,IF(AND('Категория(опт)'!$B$1="A (Категория 2)"),F335,IF(AND('Категория(опт)'!$B$1="B (Категория А+)"),G335,IF(AND('Категория(опт)'!$B$1="C (Категория В)"),H335,"")))))*(1-$I335)*(1-'Категория(опт)'!$B$3)/(IF(AND('Категория(опт)'!$B$6="с НДС"),1,IF(AND('Категория(опт)'!$B$6="без НДС"),1.2,"")))</f>
        <v>8634.5856000000003</v>
      </c>
    </row>
    <row r="336" spans="1:13">
      <c r="A336" s="351" t="s">
        <v>864</v>
      </c>
      <c r="B336" s="352" t="s">
        <v>865</v>
      </c>
      <c r="C336" s="352" t="s">
        <v>614</v>
      </c>
      <c r="D336" s="353">
        <v>29080</v>
      </c>
      <c r="E336" s="494">
        <v>0.64</v>
      </c>
      <c r="F336" s="494">
        <v>0.59199999999999997</v>
      </c>
      <c r="G336" s="494">
        <v>0.52</v>
      </c>
      <c r="H336" s="494">
        <v>0.47</v>
      </c>
      <c r="I336" s="350">
        <v>0.2</v>
      </c>
      <c r="J336" s="344">
        <v>25265</v>
      </c>
      <c r="K336" s="495">
        <v>0.36</v>
      </c>
      <c r="L336" s="354">
        <f t="shared" si="5"/>
        <v>16169.6</v>
      </c>
      <c r="M336" s="354">
        <f>$D336*(1-IF(AND('Категория(опт)'!$B$1="A+ (Категория 1)"),E336,IF(AND('Категория(опт)'!$B$1="A (Категория 2)"),F336,IF(AND('Категория(опт)'!$B$1="B (Категория А+)"),G336,IF(AND('Категория(опт)'!$B$1="C (Категория В)"),H336,"")))))*(1-$I336)*(1-'Категория(опт)'!$B$3)/(IF(AND('Категория(опт)'!$B$6="с НДС"),1,IF(AND('Категория(опт)'!$B$6="без НДС"),1.2,"")))</f>
        <v>9491.7120000000014</v>
      </c>
    </row>
    <row r="337" spans="1:13">
      <c r="A337" s="351" t="s">
        <v>866</v>
      </c>
      <c r="B337" s="352" t="s">
        <v>867</v>
      </c>
      <c r="C337" s="352" t="s">
        <v>614</v>
      </c>
      <c r="D337" s="353">
        <v>32558</v>
      </c>
      <c r="E337" s="494">
        <v>0.64</v>
      </c>
      <c r="F337" s="494">
        <v>0.59199999999999997</v>
      </c>
      <c r="G337" s="494">
        <v>0.52</v>
      </c>
      <c r="H337" s="494">
        <v>0.47</v>
      </c>
      <c r="I337" s="350">
        <v>0.2</v>
      </c>
      <c r="J337" s="344">
        <v>28218</v>
      </c>
      <c r="K337" s="495">
        <v>0.36</v>
      </c>
      <c r="L337" s="354">
        <f t="shared" si="5"/>
        <v>18059.52</v>
      </c>
      <c r="M337" s="354">
        <f>$D337*(1-IF(AND('Категория(опт)'!$B$1="A+ (Категория 1)"),E337,IF(AND('Категория(опт)'!$B$1="A (Категория 2)"),F337,IF(AND('Категория(опт)'!$B$1="B (Категория А+)"),G337,IF(AND('Категория(опт)'!$B$1="C (Категория В)"),H337,"")))))*(1-$I337)*(1-'Категория(опт)'!$B$3)/(IF(AND('Категория(опт)'!$B$6="с НДС"),1,IF(AND('Категория(опт)'!$B$6="без НДС"),1.2,"")))</f>
        <v>10626.931200000001</v>
      </c>
    </row>
    <row r="338" spans="1:13">
      <c r="A338" s="351" t="s">
        <v>868</v>
      </c>
      <c r="B338" s="352" t="s">
        <v>869</v>
      </c>
      <c r="C338" s="352" t="s">
        <v>614</v>
      </c>
      <c r="D338" s="353">
        <v>36028</v>
      </c>
      <c r="E338" s="494">
        <v>0.64</v>
      </c>
      <c r="F338" s="494">
        <v>0.59199999999999997</v>
      </c>
      <c r="G338" s="494">
        <v>0.52</v>
      </c>
      <c r="H338" s="494">
        <v>0.47</v>
      </c>
      <c r="I338" s="350">
        <v>0.2</v>
      </c>
      <c r="J338" s="344">
        <v>31301</v>
      </c>
      <c r="K338" s="495">
        <v>0.36</v>
      </c>
      <c r="L338" s="354">
        <f t="shared" si="5"/>
        <v>20032.64</v>
      </c>
      <c r="M338" s="354">
        <f>$D338*(1-IF(AND('Категория(опт)'!$B$1="A+ (Категория 1)"),E338,IF(AND('Категория(опт)'!$B$1="A (Категория 2)"),F338,IF(AND('Категория(опт)'!$B$1="B (Категория А+)"),G338,IF(AND('Категория(опт)'!$B$1="C (Категория В)"),H338,"")))))*(1-$I338)*(1-'Категория(опт)'!$B$3)/(IF(AND('Категория(опт)'!$B$6="с НДС"),1,IF(AND('Категория(опт)'!$B$6="без НДС"),1.2,"")))</f>
        <v>11759.539200000001</v>
      </c>
    </row>
    <row r="339" spans="1:13">
      <c r="A339" s="351" t="s">
        <v>870</v>
      </c>
      <c r="B339" s="352" t="s">
        <v>871</v>
      </c>
      <c r="C339" s="352" t="s">
        <v>614</v>
      </c>
      <c r="D339" s="353">
        <v>19541</v>
      </c>
      <c r="E339" s="494">
        <v>0.64</v>
      </c>
      <c r="F339" s="494">
        <v>0.59199999999999997</v>
      </c>
      <c r="G339" s="494">
        <v>0.52</v>
      </c>
      <c r="H339" s="494">
        <v>0.47</v>
      </c>
      <c r="I339" s="350">
        <v>0.2</v>
      </c>
      <c r="J339" s="344">
        <v>16887</v>
      </c>
      <c r="K339" s="495">
        <v>0.36</v>
      </c>
      <c r="L339" s="354">
        <f t="shared" si="5"/>
        <v>10807.68</v>
      </c>
      <c r="M339" s="354">
        <f>$D339*(1-IF(AND('Категория(опт)'!$B$1="A+ (Категория 1)"),E339,IF(AND('Категория(опт)'!$B$1="A (Категория 2)"),F339,IF(AND('Категория(опт)'!$B$1="B (Категория А+)"),G339,IF(AND('Категория(опт)'!$B$1="C (Категория В)"),H339,"")))))*(1-$I339)*(1-'Категория(опт)'!$B$3)/(IF(AND('Категория(опт)'!$B$6="с НДС"),1,IF(AND('Категория(опт)'!$B$6="без НДС"),1.2,"")))</f>
        <v>6378.1824000000015</v>
      </c>
    </row>
    <row r="340" spans="1:13">
      <c r="A340" s="351" t="s">
        <v>872</v>
      </c>
      <c r="B340" s="352" t="s">
        <v>873</v>
      </c>
      <c r="C340" s="352" t="s">
        <v>614</v>
      </c>
      <c r="D340" s="353">
        <v>21093</v>
      </c>
      <c r="E340" s="494">
        <v>0.64</v>
      </c>
      <c r="F340" s="494">
        <v>0.59199999999999997</v>
      </c>
      <c r="G340" s="494">
        <v>0.52</v>
      </c>
      <c r="H340" s="494">
        <v>0.47</v>
      </c>
      <c r="I340" s="350">
        <v>0.2</v>
      </c>
      <c r="J340" s="344">
        <v>18219</v>
      </c>
      <c r="K340" s="495">
        <v>0.36</v>
      </c>
      <c r="L340" s="354">
        <f t="shared" si="5"/>
        <v>11660.16</v>
      </c>
      <c r="M340" s="354">
        <f>$D340*(1-IF(AND('Категория(опт)'!$B$1="A+ (Категория 1)"),E340,IF(AND('Категория(опт)'!$B$1="A (Категория 2)"),F340,IF(AND('Категория(опт)'!$B$1="B (Категория А+)"),G340,IF(AND('Категория(опт)'!$B$1="C (Категория В)"),H340,"")))))*(1-$I340)*(1-'Категория(опт)'!$B$3)/(IF(AND('Категория(опт)'!$B$6="с НДС"),1,IF(AND('Категория(опт)'!$B$6="без НДС"),1.2,"")))</f>
        <v>6884.7552000000014</v>
      </c>
    </row>
    <row r="341" spans="1:13">
      <c r="A341" s="351" t="s">
        <v>874</v>
      </c>
      <c r="B341" s="352" t="s">
        <v>875</v>
      </c>
      <c r="C341" s="352" t="s">
        <v>614</v>
      </c>
      <c r="D341" s="353">
        <v>27649</v>
      </c>
      <c r="E341" s="494">
        <v>0.64</v>
      </c>
      <c r="F341" s="494">
        <v>0.59199999999999997</v>
      </c>
      <c r="G341" s="494">
        <v>0.52</v>
      </c>
      <c r="H341" s="494">
        <v>0.47</v>
      </c>
      <c r="I341" s="350">
        <v>0.2</v>
      </c>
      <c r="J341" s="344">
        <v>23892</v>
      </c>
      <c r="K341" s="495">
        <v>0.36</v>
      </c>
      <c r="L341" s="354">
        <f t="shared" si="5"/>
        <v>15290.880000000001</v>
      </c>
      <c r="M341" s="354">
        <f>$D341*(1-IF(AND('Категория(опт)'!$B$1="A+ (Категория 1)"),E341,IF(AND('Категория(опт)'!$B$1="A (Категория 2)"),F341,IF(AND('Категория(опт)'!$B$1="B (Категория А+)"),G341,IF(AND('Категория(опт)'!$B$1="C (Категория В)"),H341,"")))))*(1-$I341)*(1-'Категория(опт)'!$B$3)/(IF(AND('Категория(опт)'!$B$6="с НДС"),1,IF(AND('Категория(опт)'!$B$6="без НДС"),1.2,"")))</f>
        <v>9024.633600000001</v>
      </c>
    </row>
    <row r="342" spans="1:13">
      <c r="A342" s="351" t="s">
        <v>876</v>
      </c>
      <c r="B342" s="352" t="s">
        <v>877</v>
      </c>
      <c r="C342" s="352" t="s">
        <v>614</v>
      </c>
      <c r="D342" s="353">
        <v>31147</v>
      </c>
      <c r="E342" s="494">
        <v>0.64</v>
      </c>
      <c r="F342" s="494">
        <v>0.59199999999999997</v>
      </c>
      <c r="G342" s="494">
        <v>0.52</v>
      </c>
      <c r="H342" s="494">
        <v>0.47</v>
      </c>
      <c r="I342" s="350">
        <v>0.2</v>
      </c>
      <c r="J342" s="344">
        <v>26916</v>
      </c>
      <c r="K342" s="495">
        <v>0.36</v>
      </c>
      <c r="L342" s="354">
        <f t="shared" si="5"/>
        <v>17226.240000000002</v>
      </c>
      <c r="M342" s="354">
        <f>$D342*(1-IF(AND('Категория(опт)'!$B$1="A+ (Категория 1)"),E342,IF(AND('Категория(опт)'!$B$1="A (Категория 2)"),F342,IF(AND('Категория(опт)'!$B$1="B (Категория А+)"),G342,IF(AND('Категория(опт)'!$B$1="C (Категория В)"),H342,"")))))*(1-$I342)*(1-'Категория(опт)'!$B$3)/(IF(AND('Категория(опт)'!$B$6="с НДС"),1,IF(AND('Категория(опт)'!$B$6="без НДС"),1.2,"")))</f>
        <v>10166.380800000001</v>
      </c>
    </row>
    <row r="343" spans="1:13">
      <c r="A343" s="351" t="s">
        <v>878</v>
      </c>
      <c r="B343" s="352" t="s">
        <v>879</v>
      </c>
      <c r="C343" s="352" t="s">
        <v>614</v>
      </c>
      <c r="D343" s="353">
        <v>34969</v>
      </c>
      <c r="E343" s="494">
        <v>0.64</v>
      </c>
      <c r="F343" s="494">
        <v>0.59199999999999997</v>
      </c>
      <c r="G343" s="494">
        <v>0.52</v>
      </c>
      <c r="H343" s="494">
        <v>0.47</v>
      </c>
      <c r="I343" s="350">
        <v>0.2</v>
      </c>
      <c r="J343" s="344">
        <v>30243</v>
      </c>
      <c r="K343" s="495">
        <v>0.36</v>
      </c>
      <c r="L343" s="354">
        <f t="shared" si="5"/>
        <v>19355.52</v>
      </c>
      <c r="M343" s="354">
        <f>$D343*(1-IF(AND('Категория(опт)'!$B$1="A+ (Категория 1)"),E343,IF(AND('Категория(опт)'!$B$1="A (Категория 2)"),F343,IF(AND('Категория(опт)'!$B$1="B (Категория А+)"),G343,IF(AND('Категория(опт)'!$B$1="C (Категория В)"),H343,"")))))*(1-$I343)*(1-'Категория(опт)'!$B$3)/(IF(AND('Категория(опт)'!$B$6="с НДС"),1,IF(AND('Категория(опт)'!$B$6="без НДС"),1.2,"")))</f>
        <v>11413.881600000001</v>
      </c>
    </row>
    <row r="344" spans="1:13">
      <c r="A344" s="351" t="s">
        <v>880</v>
      </c>
      <c r="B344" s="352" t="s">
        <v>881</v>
      </c>
      <c r="C344" s="352" t="s">
        <v>614</v>
      </c>
      <c r="D344" s="353">
        <v>38784</v>
      </c>
      <c r="E344" s="494">
        <v>0.64</v>
      </c>
      <c r="F344" s="494">
        <v>0.59199999999999997</v>
      </c>
      <c r="G344" s="494">
        <v>0.52</v>
      </c>
      <c r="H344" s="494">
        <v>0.47</v>
      </c>
      <c r="I344" s="350">
        <v>0.2</v>
      </c>
      <c r="J344" s="344">
        <v>33514</v>
      </c>
      <c r="K344" s="495">
        <v>0.36</v>
      </c>
      <c r="L344" s="354">
        <f t="shared" si="5"/>
        <v>21448.959999999999</v>
      </c>
      <c r="M344" s="354">
        <f>$D344*(1-IF(AND('Категория(опт)'!$B$1="A+ (Категория 1)"),E344,IF(AND('Категория(опт)'!$B$1="A (Категория 2)"),F344,IF(AND('Категория(опт)'!$B$1="B (Категория А+)"),G344,IF(AND('Категория(опт)'!$B$1="C (Категория В)"),H344,"")))))*(1-$I344)*(1-'Категория(опт)'!$B$3)/(IF(AND('Категория(опт)'!$B$6="с НДС"),1,IF(AND('Категория(опт)'!$B$6="без НДС"),1.2,"")))</f>
        <v>12659.097600000001</v>
      </c>
    </row>
    <row r="345" spans="1:13">
      <c r="A345" s="351" t="s">
        <v>882</v>
      </c>
      <c r="B345" s="352" t="s">
        <v>883</v>
      </c>
      <c r="C345" s="352" t="s">
        <v>884</v>
      </c>
      <c r="D345" s="353">
        <v>11858</v>
      </c>
      <c r="E345" s="494">
        <v>0.3</v>
      </c>
      <c r="F345" s="494">
        <v>0.2</v>
      </c>
      <c r="G345" s="494">
        <v>0</v>
      </c>
      <c r="H345" s="494">
        <v>0</v>
      </c>
      <c r="I345" s="350">
        <v>0.36570000000000003</v>
      </c>
      <c r="J345" s="354">
        <v>25218</v>
      </c>
      <c r="K345" s="495">
        <v>0.58199999999999996</v>
      </c>
      <c r="L345" s="354">
        <f t="shared" si="5"/>
        <v>10541.124000000002</v>
      </c>
      <c r="M345" s="354">
        <f>$D345*(1-IF(AND('Категория(опт)'!$B$1="A+ (Категория 1)"),E345,IF(AND('Категория(опт)'!$B$1="A (Категория 2)"),F345,IF(AND('Категория(опт)'!$B$1="B (Категория А+)"),G345,IF(AND('Категория(опт)'!$B$1="C (Категория В)"),H345,"")))))*(1-$I345)*(1-'Категория(опт)'!$B$3)/(IF(AND('Категория(опт)'!$B$6="с НДС"),1,IF(AND('Категория(опт)'!$B$6="без НДС"),1.2,"")))</f>
        <v>6017.2235199999996</v>
      </c>
    </row>
    <row r="346" spans="1:13">
      <c r="A346" s="351" t="s">
        <v>885</v>
      </c>
      <c r="B346" s="352" t="s">
        <v>886</v>
      </c>
      <c r="C346" s="352" t="s">
        <v>884</v>
      </c>
      <c r="D346" s="353">
        <v>12957</v>
      </c>
      <c r="E346" s="494">
        <v>0.3</v>
      </c>
      <c r="F346" s="494">
        <v>0.2</v>
      </c>
      <c r="G346" s="494">
        <v>0</v>
      </c>
      <c r="H346" s="494">
        <v>0</v>
      </c>
      <c r="I346" s="350">
        <v>0.36570000000000003</v>
      </c>
      <c r="J346" s="354">
        <v>27548</v>
      </c>
      <c r="K346" s="495">
        <v>0.58199999999999996</v>
      </c>
      <c r="L346" s="354">
        <f t="shared" si="5"/>
        <v>11515.064</v>
      </c>
      <c r="M346" s="354">
        <f>$D346*(1-IF(AND('Категория(опт)'!$B$1="A+ (Категория 1)"),E346,IF(AND('Категория(опт)'!$B$1="A (Категория 2)"),F346,IF(AND('Категория(опт)'!$B$1="B (Категория А+)"),G346,IF(AND('Категория(опт)'!$B$1="C (Категория В)"),H346,"")))))*(1-$I346)*(1-'Категория(опт)'!$B$3)/(IF(AND('Категория(опт)'!$B$6="с НДС"),1,IF(AND('Категория(опт)'!$B$6="без НДС"),1.2,"")))</f>
        <v>6574.9000800000003</v>
      </c>
    </row>
    <row r="347" spans="1:13">
      <c r="A347" s="351" t="s">
        <v>887</v>
      </c>
      <c r="B347" s="352" t="s">
        <v>888</v>
      </c>
      <c r="C347" s="352" t="s">
        <v>884</v>
      </c>
      <c r="D347" s="353">
        <v>15696</v>
      </c>
      <c r="E347" s="494">
        <v>0.3</v>
      </c>
      <c r="F347" s="494">
        <v>0.2</v>
      </c>
      <c r="G347" s="494">
        <v>0</v>
      </c>
      <c r="H347" s="494">
        <v>0</v>
      </c>
      <c r="I347" s="350">
        <v>0.36570000000000003</v>
      </c>
      <c r="J347" s="354">
        <v>33368</v>
      </c>
      <c r="K347" s="495">
        <v>0.58199999999999996</v>
      </c>
      <c r="L347" s="354">
        <f t="shared" si="5"/>
        <v>13947.824000000001</v>
      </c>
      <c r="M347" s="354">
        <f>$D347*(1-IF(AND('Категория(опт)'!$B$1="A+ (Категория 1)"),E347,IF(AND('Категория(опт)'!$B$1="A (Категория 2)"),F347,IF(AND('Категория(опт)'!$B$1="B (Категория А+)"),G347,IF(AND('Категория(опт)'!$B$1="C (Категория В)"),H347,"")))))*(1-$I347)*(1-'Категория(опт)'!$B$3)/(IF(AND('Категория(опт)'!$B$6="с НДС"),1,IF(AND('Категория(опт)'!$B$6="без НДС"),1.2,"")))</f>
        <v>7964.7782400000006</v>
      </c>
    </row>
    <row r="348" spans="1:13">
      <c r="A348" s="351" t="s">
        <v>889</v>
      </c>
      <c r="B348" s="352" t="s">
        <v>890</v>
      </c>
      <c r="C348" s="352" t="s">
        <v>884</v>
      </c>
      <c r="D348" s="353">
        <v>18547</v>
      </c>
      <c r="E348" s="494">
        <v>0.3</v>
      </c>
      <c r="F348" s="494">
        <v>0.2</v>
      </c>
      <c r="G348" s="494">
        <v>0</v>
      </c>
      <c r="H348" s="494">
        <v>0</v>
      </c>
      <c r="I348" s="350">
        <v>0.36570000000000003</v>
      </c>
      <c r="J348" s="354">
        <v>39432</v>
      </c>
      <c r="K348" s="495">
        <v>0.58199999999999996</v>
      </c>
      <c r="L348" s="354">
        <f t="shared" si="5"/>
        <v>16482.576000000001</v>
      </c>
      <c r="M348" s="354">
        <f>$D348*(1-IF(AND('Категория(опт)'!$B$1="A+ (Категория 1)"),E348,IF(AND('Категория(опт)'!$B$1="A (Категория 2)"),F348,IF(AND('Категория(опт)'!$B$1="B (Категория А+)"),G348,IF(AND('Категория(опт)'!$B$1="C (Категория В)"),H348,"")))))*(1-$I348)*(1-'Категория(опт)'!$B$3)/(IF(AND('Категория(опт)'!$B$6="с НДС"),1,IF(AND('Категория(опт)'!$B$6="без НДС"),1.2,"")))</f>
        <v>9411.4896800000006</v>
      </c>
    </row>
    <row r="349" spans="1:13">
      <c r="A349" s="351" t="s">
        <v>891</v>
      </c>
      <c r="B349" s="352" t="s">
        <v>892</v>
      </c>
      <c r="C349" s="352" t="s">
        <v>884</v>
      </c>
      <c r="D349" s="353">
        <v>20850</v>
      </c>
      <c r="E349" s="494">
        <v>0.3</v>
      </c>
      <c r="F349" s="494">
        <v>0.2</v>
      </c>
      <c r="G349" s="494">
        <v>0</v>
      </c>
      <c r="H349" s="494">
        <v>0</v>
      </c>
      <c r="I349" s="350">
        <v>0.36570000000000003</v>
      </c>
      <c r="J349" s="354">
        <v>44296</v>
      </c>
      <c r="K349" s="495">
        <v>0.58199999999999996</v>
      </c>
      <c r="L349" s="354">
        <f t="shared" si="5"/>
        <v>18515.728000000003</v>
      </c>
      <c r="M349" s="354">
        <f>$D349*(1-IF(AND('Категория(опт)'!$B$1="A+ (Категория 1)"),E349,IF(AND('Категория(опт)'!$B$1="A (Категория 2)"),F349,IF(AND('Категория(опт)'!$B$1="B (Категория А+)"),G349,IF(AND('Категория(опт)'!$B$1="C (Категория В)"),H349,"")))))*(1-$I349)*(1-'Категория(опт)'!$B$3)/(IF(AND('Категория(опт)'!$B$6="с НДС"),1,IF(AND('Категория(опт)'!$B$6="без НДС"),1.2,"")))</f>
        <v>10580.124</v>
      </c>
    </row>
    <row r="350" spans="1:13">
      <c r="A350" s="351" t="s">
        <v>893</v>
      </c>
      <c r="B350" s="352" t="s">
        <v>894</v>
      </c>
      <c r="C350" s="352" t="s">
        <v>884</v>
      </c>
      <c r="D350" s="353">
        <v>22922</v>
      </c>
      <c r="E350" s="494">
        <v>0.3</v>
      </c>
      <c r="F350" s="494">
        <v>0.2</v>
      </c>
      <c r="G350" s="494">
        <v>0</v>
      </c>
      <c r="H350" s="494">
        <v>0</v>
      </c>
      <c r="I350" s="350">
        <v>0.36570000000000003</v>
      </c>
      <c r="J350" s="354">
        <v>48728</v>
      </c>
      <c r="K350" s="495">
        <v>0.58199999999999996</v>
      </c>
      <c r="L350" s="354">
        <f t="shared" si="5"/>
        <v>20368.304</v>
      </c>
      <c r="M350" s="354">
        <f>$D350*(1-IF(AND('Категория(опт)'!$B$1="A+ (Категория 1)"),E350,IF(AND('Категория(опт)'!$B$1="A (Категория 2)"),F350,IF(AND('Категория(опт)'!$B$1="B (Категория А+)"),G350,IF(AND('Категория(опт)'!$B$1="C (Категория В)"),H350,"")))))*(1-$I350)*(1-'Категория(опт)'!$B$3)/(IF(AND('Категория(опт)'!$B$6="с НДС"),1,IF(AND('Категория(опт)'!$B$6="без НДС"),1.2,"")))</f>
        <v>11631.539680000002</v>
      </c>
    </row>
    <row r="351" spans="1:13">
      <c r="A351" s="351" t="s">
        <v>895</v>
      </c>
      <c r="B351" s="352" t="s">
        <v>896</v>
      </c>
      <c r="C351" s="352" t="s">
        <v>884</v>
      </c>
      <c r="D351" s="353">
        <v>25341</v>
      </c>
      <c r="E351" s="494">
        <v>0.3</v>
      </c>
      <c r="F351" s="494">
        <v>0.2</v>
      </c>
      <c r="G351" s="494">
        <v>0</v>
      </c>
      <c r="H351" s="494">
        <v>0</v>
      </c>
      <c r="I351" s="350">
        <v>0.36570000000000003</v>
      </c>
      <c r="J351" s="354">
        <v>53871</v>
      </c>
      <c r="K351" s="495">
        <v>0.58199999999999996</v>
      </c>
      <c r="L351" s="354">
        <f t="shared" si="5"/>
        <v>22518.078000000001</v>
      </c>
      <c r="M351" s="354">
        <f>$D351*(1-IF(AND('Категория(опт)'!$B$1="A+ (Категория 1)"),E351,IF(AND('Категория(опт)'!$B$1="A (Категория 2)"),F351,IF(AND('Категория(опт)'!$B$1="B (Категория А+)"),G351,IF(AND('Категория(опт)'!$B$1="C (Категория В)"),H351,"")))))*(1-$I351)*(1-'Категория(опт)'!$B$3)/(IF(AND('Категория(опт)'!$B$6="с НДС"),1,IF(AND('Категория(опт)'!$B$6="без НДС"),1.2,"")))</f>
        <v>12859.037040000001</v>
      </c>
    </row>
    <row r="352" spans="1:13">
      <c r="A352" s="351" t="s">
        <v>897</v>
      </c>
      <c r="B352" s="352" t="s">
        <v>898</v>
      </c>
      <c r="C352" s="352" t="s">
        <v>884</v>
      </c>
      <c r="D352" s="353">
        <v>11375</v>
      </c>
      <c r="E352" s="494">
        <v>0.3</v>
      </c>
      <c r="F352" s="494">
        <v>0.2</v>
      </c>
      <c r="G352" s="494">
        <v>0</v>
      </c>
      <c r="H352" s="494">
        <v>0</v>
      </c>
      <c r="I352" s="350">
        <v>0.2</v>
      </c>
      <c r="J352" s="354">
        <v>31850</v>
      </c>
      <c r="K352" s="495">
        <v>0.6</v>
      </c>
      <c r="L352" s="354">
        <f t="shared" si="5"/>
        <v>12740</v>
      </c>
      <c r="M352" s="354">
        <f>$D352*(1-IF(AND('Категория(опт)'!$B$1="A+ (Категория 1)"),E352,IF(AND('Категория(опт)'!$B$1="A (Категория 2)"),F352,IF(AND('Категория(опт)'!$B$1="B (Категория А+)"),G352,IF(AND('Категория(опт)'!$B$1="C (Категория В)"),H352,"")))))*(1-$I352)*(1-'Категория(опт)'!$B$3)/(IF(AND('Категория(опт)'!$B$6="с НДС"),1,IF(AND('Категория(опт)'!$B$6="без НДС"),1.2,"")))</f>
        <v>7280</v>
      </c>
    </row>
    <row r="353" spans="1:13">
      <c r="A353" s="351" t="s">
        <v>899</v>
      </c>
      <c r="B353" s="352" t="s">
        <v>900</v>
      </c>
      <c r="C353" s="352" t="s">
        <v>884</v>
      </c>
      <c r="D353" s="353">
        <v>12405</v>
      </c>
      <c r="E353" s="494">
        <v>0.3</v>
      </c>
      <c r="F353" s="494">
        <v>0.2</v>
      </c>
      <c r="G353" s="494">
        <v>0</v>
      </c>
      <c r="H353" s="494">
        <v>0</v>
      </c>
      <c r="I353" s="350">
        <v>0.2</v>
      </c>
      <c r="J353" s="354">
        <v>34731</v>
      </c>
      <c r="K353" s="495">
        <v>0.6</v>
      </c>
      <c r="L353" s="354">
        <f t="shared" si="5"/>
        <v>13892.400000000001</v>
      </c>
      <c r="M353" s="354">
        <f>$D353*(1-IF(AND('Категория(опт)'!$B$1="A+ (Категория 1)"),E353,IF(AND('Категория(опт)'!$B$1="A (Категория 2)"),F353,IF(AND('Категория(опт)'!$B$1="B (Категория А+)"),G353,IF(AND('Категория(опт)'!$B$1="C (Категория В)"),H353,"")))))*(1-$I353)*(1-'Категория(опт)'!$B$3)/(IF(AND('Категория(опт)'!$B$6="с НДС"),1,IF(AND('Категория(опт)'!$B$6="без НДС"),1.2,"")))</f>
        <v>7939.2000000000007</v>
      </c>
    </row>
    <row r="354" spans="1:13">
      <c r="A354" s="351" t="s">
        <v>901</v>
      </c>
      <c r="B354" s="352" t="s">
        <v>902</v>
      </c>
      <c r="C354" s="352" t="s">
        <v>884</v>
      </c>
      <c r="D354" s="353">
        <v>16487</v>
      </c>
      <c r="E354" s="494">
        <v>0.3</v>
      </c>
      <c r="F354" s="494">
        <v>0.2</v>
      </c>
      <c r="G354" s="494">
        <v>0</v>
      </c>
      <c r="H354" s="494">
        <v>0</v>
      </c>
      <c r="I354" s="350">
        <v>0.2</v>
      </c>
      <c r="J354" s="354">
        <v>46164</v>
      </c>
      <c r="K354" s="495">
        <v>0.6</v>
      </c>
      <c r="L354" s="354">
        <f t="shared" si="5"/>
        <v>18465.600000000002</v>
      </c>
      <c r="M354" s="354">
        <f>$D354*(1-IF(AND('Категория(опт)'!$B$1="A+ (Категория 1)"),E354,IF(AND('Категория(опт)'!$B$1="A (Категория 2)"),F354,IF(AND('Категория(опт)'!$B$1="B (Категория А+)"),G354,IF(AND('Категория(опт)'!$B$1="C (Категория В)"),H354,"")))))*(1-$I354)*(1-'Категория(опт)'!$B$3)/(IF(AND('Категория(опт)'!$B$6="с НДС"),1,IF(AND('Категория(опт)'!$B$6="без НДС"),1.2,"")))</f>
        <v>10551.68</v>
      </c>
    </row>
    <row r="355" spans="1:13">
      <c r="A355" s="351" t="s">
        <v>903</v>
      </c>
      <c r="B355" s="352" t="s">
        <v>904</v>
      </c>
      <c r="C355" s="352" t="s">
        <v>884</v>
      </c>
      <c r="D355" s="353">
        <v>18484</v>
      </c>
      <c r="E355" s="494">
        <v>0.3</v>
      </c>
      <c r="F355" s="494">
        <v>0.2</v>
      </c>
      <c r="G355" s="494">
        <v>0</v>
      </c>
      <c r="H355" s="494">
        <v>0</v>
      </c>
      <c r="I355" s="350">
        <v>0.2</v>
      </c>
      <c r="J355" s="354">
        <v>51758</v>
      </c>
      <c r="K355" s="495">
        <v>0.6</v>
      </c>
      <c r="L355" s="354">
        <f t="shared" si="5"/>
        <v>20703.2</v>
      </c>
      <c r="M355" s="354">
        <f>$D355*(1-IF(AND('Категория(опт)'!$B$1="A+ (Категория 1)"),E355,IF(AND('Категория(опт)'!$B$1="A (Категория 2)"),F355,IF(AND('Категория(опт)'!$B$1="B (Категория А+)"),G355,IF(AND('Категория(опт)'!$B$1="C (Категория В)"),H355,"")))))*(1-$I355)*(1-'Категория(опт)'!$B$3)/(IF(AND('Категория(опт)'!$B$6="с НДС"),1,IF(AND('Категория(опт)'!$B$6="без НДС"),1.2,"")))</f>
        <v>11829.760000000002</v>
      </c>
    </row>
    <row r="356" spans="1:13">
      <c r="A356" s="351" t="s">
        <v>905</v>
      </c>
      <c r="B356" s="352" t="s">
        <v>906</v>
      </c>
      <c r="C356" s="352" t="s">
        <v>884</v>
      </c>
      <c r="D356" s="353">
        <v>20664</v>
      </c>
      <c r="E356" s="494">
        <v>0.3</v>
      </c>
      <c r="F356" s="494">
        <v>0.2</v>
      </c>
      <c r="G356" s="494">
        <v>0</v>
      </c>
      <c r="H356" s="494">
        <v>0</v>
      </c>
      <c r="I356" s="350">
        <v>0.2</v>
      </c>
      <c r="J356" s="354">
        <v>57858</v>
      </c>
      <c r="K356" s="495">
        <v>0.6</v>
      </c>
      <c r="L356" s="354">
        <f t="shared" si="5"/>
        <v>23143.200000000001</v>
      </c>
      <c r="M356" s="354">
        <f>$D356*(1-IF(AND('Категория(опт)'!$B$1="A+ (Категория 1)"),E356,IF(AND('Категория(опт)'!$B$1="A (Категория 2)"),F356,IF(AND('Категория(опт)'!$B$1="B (Категория А+)"),G356,IF(AND('Категория(опт)'!$B$1="C (Категория В)"),H356,"")))))*(1-$I356)*(1-'Категория(опт)'!$B$3)/(IF(AND('Категория(опт)'!$B$6="с НДС"),1,IF(AND('Категория(опт)'!$B$6="без НДС"),1.2,"")))</f>
        <v>13224.960000000001</v>
      </c>
    </row>
    <row r="357" spans="1:13">
      <c r="A357" s="351" t="s">
        <v>907</v>
      </c>
      <c r="B357" s="352" t="s">
        <v>908</v>
      </c>
      <c r="C357" s="352" t="s">
        <v>884</v>
      </c>
      <c r="D357" s="353">
        <v>23254</v>
      </c>
      <c r="E357" s="494">
        <v>0.3</v>
      </c>
      <c r="F357" s="494">
        <v>0.2</v>
      </c>
      <c r="G357" s="494">
        <v>0</v>
      </c>
      <c r="H357" s="494">
        <v>0</v>
      </c>
      <c r="I357" s="350">
        <v>0.2</v>
      </c>
      <c r="J357" s="354">
        <v>65112</v>
      </c>
      <c r="K357" s="495">
        <v>0.6</v>
      </c>
      <c r="L357" s="354">
        <f t="shared" si="5"/>
        <v>26044.800000000003</v>
      </c>
      <c r="M357" s="354">
        <f>$D357*(1-IF(AND('Категория(опт)'!$B$1="A+ (Категория 1)"),E357,IF(AND('Категория(опт)'!$B$1="A (Категория 2)"),F357,IF(AND('Категория(опт)'!$B$1="B (Категория А+)"),G357,IF(AND('Категория(опт)'!$B$1="C (Категория В)"),H357,"")))))*(1-$I357)*(1-'Категория(опт)'!$B$3)/(IF(AND('Категория(опт)'!$B$6="с НДС"),1,IF(AND('Категория(опт)'!$B$6="без НДС"),1.2,"")))</f>
        <v>14882.560000000001</v>
      </c>
    </row>
    <row r="358" spans="1:13">
      <c r="A358" s="351" t="s">
        <v>909</v>
      </c>
      <c r="B358" s="352" t="s">
        <v>910</v>
      </c>
      <c r="C358" s="352" t="s">
        <v>884</v>
      </c>
      <c r="D358" s="353">
        <v>25754</v>
      </c>
      <c r="E358" s="494">
        <v>0.3</v>
      </c>
      <c r="F358" s="494">
        <v>0.2</v>
      </c>
      <c r="G358" s="494">
        <v>0</v>
      </c>
      <c r="H358" s="494">
        <v>0</v>
      </c>
      <c r="I358" s="350">
        <v>0.2</v>
      </c>
      <c r="J358" s="354">
        <v>72113</v>
      </c>
      <c r="K358" s="495">
        <v>0.6</v>
      </c>
      <c r="L358" s="354">
        <f t="shared" si="5"/>
        <v>28845.200000000001</v>
      </c>
      <c r="M358" s="354">
        <f>$D358*(1-IF(AND('Категория(опт)'!$B$1="A+ (Категория 1)"),E358,IF(AND('Категория(опт)'!$B$1="A (Категория 2)"),F358,IF(AND('Категория(опт)'!$B$1="B (Категория А+)"),G358,IF(AND('Категория(опт)'!$B$1="C (Категория В)"),H358,"")))))*(1-$I358)*(1-'Категория(опт)'!$B$3)/(IF(AND('Категория(опт)'!$B$6="с НДС"),1,IF(AND('Категория(опт)'!$B$6="без НДС"),1.2,"")))</f>
        <v>16482.560000000001</v>
      </c>
    </row>
    <row r="359" spans="1:13">
      <c r="A359" s="351" t="s">
        <v>911</v>
      </c>
      <c r="B359" s="352" t="s">
        <v>912</v>
      </c>
      <c r="C359" s="352" t="s">
        <v>884</v>
      </c>
      <c r="D359" s="353">
        <v>14631</v>
      </c>
      <c r="E359" s="494">
        <v>0.3</v>
      </c>
      <c r="F359" s="494">
        <v>0.2</v>
      </c>
      <c r="G359" s="494">
        <v>0</v>
      </c>
      <c r="H359" s="494">
        <v>0</v>
      </c>
      <c r="I359" s="350">
        <v>0.31040000000000001</v>
      </c>
      <c r="J359" s="354">
        <v>32205</v>
      </c>
      <c r="K359" s="495">
        <v>0.56100000000000005</v>
      </c>
      <c r="L359" s="354">
        <f t="shared" si="5"/>
        <v>14137.994999999999</v>
      </c>
      <c r="M359" s="354">
        <f>$D359*(1-IF(AND('Категория(опт)'!$B$1="A+ (Категория 1)"),E359,IF(AND('Категория(опт)'!$B$1="A (Категория 2)"),F359,IF(AND('Категория(опт)'!$B$1="B (Категория А+)"),G359,IF(AND('Категория(опт)'!$B$1="C (Категория В)"),H359,"")))))*(1-$I359)*(1-'Категория(опт)'!$B$3)/(IF(AND('Категория(опт)'!$B$6="с НДС"),1,IF(AND('Категория(опт)'!$B$6="без НДС"),1.2,"")))</f>
        <v>8071.6300800000008</v>
      </c>
    </row>
    <row r="360" spans="1:13">
      <c r="A360" s="351" t="s">
        <v>913</v>
      </c>
      <c r="B360" s="352" t="s">
        <v>914</v>
      </c>
      <c r="C360" s="352" t="s">
        <v>884</v>
      </c>
      <c r="D360" s="353">
        <v>15771</v>
      </c>
      <c r="E360" s="494">
        <v>0.3</v>
      </c>
      <c r="F360" s="494">
        <v>0.2</v>
      </c>
      <c r="G360" s="494">
        <v>0</v>
      </c>
      <c r="H360" s="494">
        <v>0</v>
      </c>
      <c r="I360" s="350">
        <v>0.31040000000000001</v>
      </c>
      <c r="J360" s="354">
        <v>34701</v>
      </c>
      <c r="K360" s="495">
        <v>0.56100000000000005</v>
      </c>
      <c r="L360" s="354">
        <f t="shared" si="5"/>
        <v>15233.738999999998</v>
      </c>
      <c r="M360" s="354">
        <f>$D360*(1-IF(AND('Категория(опт)'!$B$1="A+ (Категория 1)"),E360,IF(AND('Категория(опт)'!$B$1="A (Категория 2)"),F360,IF(AND('Категория(опт)'!$B$1="B (Категория А+)"),G360,IF(AND('Категория(опт)'!$B$1="C (Категория В)"),H360,"")))))*(1-$I360)*(1-'Категория(опт)'!$B$3)/(IF(AND('Категория(опт)'!$B$6="с НДС"),1,IF(AND('Категория(опт)'!$B$6="без НДС"),1.2,"")))</f>
        <v>8700.5452800000003</v>
      </c>
    </row>
    <row r="361" spans="1:13">
      <c r="A361" s="351" t="s">
        <v>915</v>
      </c>
      <c r="B361" s="352" t="s">
        <v>916</v>
      </c>
      <c r="C361" s="352" t="s">
        <v>884</v>
      </c>
      <c r="D361" s="353">
        <v>19739</v>
      </c>
      <c r="E361" s="494">
        <v>0.3</v>
      </c>
      <c r="F361" s="494">
        <v>0.2</v>
      </c>
      <c r="G361" s="494">
        <v>0</v>
      </c>
      <c r="H361" s="494">
        <v>0</v>
      </c>
      <c r="I361" s="350">
        <v>0.31040000000000001</v>
      </c>
      <c r="J361" s="354">
        <v>43433</v>
      </c>
      <c r="K361" s="495">
        <v>0.56100000000000005</v>
      </c>
      <c r="L361" s="354">
        <f t="shared" si="5"/>
        <v>19067.086999999996</v>
      </c>
      <c r="M361" s="354">
        <f>$D361*(1-IF(AND('Категория(опт)'!$B$1="A+ (Категория 1)"),E361,IF(AND('Категория(опт)'!$B$1="A (Категория 2)"),F361,IF(AND('Категория(опт)'!$B$1="B (Категория А+)"),G361,IF(AND('Категория(опт)'!$B$1="C (Категория В)"),H361,"")))))*(1-$I361)*(1-'Категория(опт)'!$B$3)/(IF(AND('Категория(опт)'!$B$6="с НДС"),1,IF(AND('Категория(опт)'!$B$6="без НДС"),1.2,"")))</f>
        <v>10889.61152</v>
      </c>
    </row>
    <row r="362" spans="1:13">
      <c r="A362" s="351" t="s">
        <v>917</v>
      </c>
      <c r="B362" s="352" t="s">
        <v>918</v>
      </c>
      <c r="C362" s="352" t="s">
        <v>884</v>
      </c>
      <c r="D362" s="353">
        <v>21604</v>
      </c>
      <c r="E362" s="494">
        <v>0.3</v>
      </c>
      <c r="F362" s="494">
        <v>0.2</v>
      </c>
      <c r="G362" s="494">
        <v>0</v>
      </c>
      <c r="H362" s="494">
        <v>0</v>
      </c>
      <c r="I362" s="350">
        <v>0.31040000000000001</v>
      </c>
      <c r="J362" s="354">
        <v>47545</v>
      </c>
      <c r="K362" s="495">
        <v>0.56100000000000005</v>
      </c>
      <c r="L362" s="354">
        <f t="shared" ref="L362:L414" si="6">J362*(1-K362)</f>
        <v>20872.254999999997</v>
      </c>
      <c r="M362" s="354">
        <f>$D362*(1-IF(AND('Категория(опт)'!$B$1="A+ (Категория 1)"),E362,IF(AND('Категория(опт)'!$B$1="A (Категория 2)"),F362,IF(AND('Категория(опт)'!$B$1="B (Категория А+)"),G362,IF(AND('Категория(опт)'!$B$1="C (Категория В)"),H362,"")))))*(1-$I362)*(1-'Категория(опт)'!$B$3)/(IF(AND('Категория(опт)'!$B$6="с НДС"),1,IF(AND('Категория(опт)'!$B$6="без НДС"),1.2,"")))</f>
        <v>11918.494720000001</v>
      </c>
    </row>
    <row r="363" spans="1:13">
      <c r="A363" s="351" t="s">
        <v>919</v>
      </c>
      <c r="B363" s="352" t="s">
        <v>920</v>
      </c>
      <c r="C363" s="352" t="s">
        <v>884</v>
      </c>
      <c r="D363" s="353">
        <v>23973</v>
      </c>
      <c r="E363" s="494">
        <v>0.3</v>
      </c>
      <c r="F363" s="494">
        <v>0.2</v>
      </c>
      <c r="G363" s="494">
        <v>0</v>
      </c>
      <c r="H363" s="494">
        <v>0</v>
      </c>
      <c r="I363" s="350">
        <v>0.31040000000000001</v>
      </c>
      <c r="J363" s="354">
        <v>52746</v>
      </c>
      <c r="K363" s="495">
        <v>0.56100000000000005</v>
      </c>
      <c r="L363" s="354">
        <f t="shared" si="6"/>
        <v>23155.493999999999</v>
      </c>
      <c r="M363" s="354">
        <f>$D363*(1-IF(AND('Категория(опт)'!$B$1="A+ (Категория 1)"),E363,IF(AND('Категория(опт)'!$B$1="A (Категория 2)"),F363,IF(AND('Категория(опт)'!$B$1="B (Категория А+)"),G363,IF(AND('Категория(опт)'!$B$1="C (Категория В)"),H363,"")))))*(1-$I363)*(1-'Категория(опт)'!$B$3)/(IF(AND('Категория(опт)'!$B$6="с НДС"),1,IF(AND('Категория(опт)'!$B$6="без НДС"),1.2,"")))</f>
        <v>13225.424640000001</v>
      </c>
    </row>
    <row r="364" spans="1:13">
      <c r="A364" s="351" t="s">
        <v>921</v>
      </c>
      <c r="B364" s="352" t="s">
        <v>922</v>
      </c>
      <c r="C364" s="352" t="s">
        <v>884</v>
      </c>
      <c r="D364" s="353">
        <v>26153</v>
      </c>
      <c r="E364" s="494">
        <v>0.3</v>
      </c>
      <c r="F364" s="494">
        <v>0.2</v>
      </c>
      <c r="G364" s="494">
        <v>0</v>
      </c>
      <c r="H364" s="494">
        <v>0</v>
      </c>
      <c r="I364" s="350">
        <v>0.31040000000000001</v>
      </c>
      <c r="J364" s="354">
        <v>57553</v>
      </c>
      <c r="K364" s="495">
        <v>0.56100000000000005</v>
      </c>
      <c r="L364" s="354">
        <f t="shared" si="6"/>
        <v>25265.766999999996</v>
      </c>
      <c r="M364" s="354">
        <f>$D364*(1-IF(AND('Категория(опт)'!$B$1="A+ (Категория 1)"),E364,IF(AND('Категория(опт)'!$B$1="A (Категория 2)"),F364,IF(AND('Категория(опт)'!$B$1="B (Категория А+)"),G364,IF(AND('Категория(опт)'!$B$1="C (Категория В)"),H364,"")))))*(1-$I364)*(1-'Категория(опт)'!$B$3)/(IF(AND('Категория(опт)'!$B$6="с НДС"),1,IF(AND('Категория(опт)'!$B$6="без НДС"),1.2,"")))</f>
        <v>14428.08704</v>
      </c>
    </row>
    <row r="365" spans="1:13">
      <c r="A365" s="351" t="s">
        <v>923</v>
      </c>
      <c r="B365" s="352" t="s">
        <v>924</v>
      </c>
      <c r="C365" s="352" t="s">
        <v>884</v>
      </c>
      <c r="D365" s="353">
        <v>28614</v>
      </c>
      <c r="E365" s="494">
        <v>0.3</v>
      </c>
      <c r="F365" s="494">
        <v>0.2</v>
      </c>
      <c r="G365" s="494">
        <v>0</v>
      </c>
      <c r="H365" s="494">
        <v>0</v>
      </c>
      <c r="I365" s="350">
        <v>0.31040000000000001</v>
      </c>
      <c r="J365" s="354">
        <v>62960</v>
      </c>
      <c r="K365" s="495">
        <v>0.56100000000000005</v>
      </c>
      <c r="L365" s="354">
        <f t="shared" si="6"/>
        <v>27639.439999999995</v>
      </c>
      <c r="M365" s="354">
        <f>$D365*(1-IF(AND('Категория(опт)'!$B$1="A+ (Категория 1)"),E365,IF(AND('Категория(опт)'!$B$1="A (Категория 2)"),F365,IF(AND('Категория(опт)'!$B$1="B (Категория А+)"),G365,IF(AND('Категория(опт)'!$B$1="C (Категория В)"),H365,"")))))*(1-$I365)*(1-'Категория(опт)'!$B$3)/(IF(AND('Категория(опт)'!$B$6="с НДС"),1,IF(AND('Категория(опт)'!$B$6="без НДС"),1.2,"")))</f>
        <v>15785.77152</v>
      </c>
    </row>
    <row r="366" spans="1:13">
      <c r="A366" s="351" t="s">
        <v>925</v>
      </c>
      <c r="B366" s="352" t="s">
        <v>926</v>
      </c>
      <c r="C366" s="352" t="s">
        <v>884</v>
      </c>
      <c r="D366" s="353">
        <v>13354</v>
      </c>
      <c r="E366" s="494">
        <v>0.3</v>
      </c>
      <c r="F366" s="494">
        <v>0.2</v>
      </c>
      <c r="G366" s="494">
        <v>0</v>
      </c>
      <c r="H366" s="494">
        <v>0</v>
      </c>
      <c r="I366" s="350">
        <v>0.2</v>
      </c>
      <c r="J366" s="354">
        <v>31160</v>
      </c>
      <c r="K366" s="495">
        <v>0.52</v>
      </c>
      <c r="L366" s="354">
        <f t="shared" si="6"/>
        <v>14956.8</v>
      </c>
      <c r="M366" s="354">
        <f>$D366*(1-IF(AND('Категория(опт)'!$B$1="A+ (Категория 1)"),E366,IF(AND('Категория(опт)'!$B$1="A (Категория 2)"),F366,IF(AND('Категория(опт)'!$B$1="B (Категория А+)"),G366,IF(AND('Категория(опт)'!$B$1="C (Категория В)"),H366,"")))))*(1-$I366)*(1-'Категория(опт)'!$B$3)/(IF(AND('Категория(опт)'!$B$6="с НДС"),1,IF(AND('Категория(опт)'!$B$6="без НДС"),1.2,"")))</f>
        <v>8546.5600000000013</v>
      </c>
    </row>
    <row r="367" spans="1:13">
      <c r="A367" s="351" t="s">
        <v>927</v>
      </c>
      <c r="B367" s="352" t="s">
        <v>928</v>
      </c>
      <c r="C367" s="352" t="s">
        <v>884</v>
      </c>
      <c r="D367" s="353">
        <v>14834</v>
      </c>
      <c r="E367" s="494">
        <v>0.3</v>
      </c>
      <c r="F367" s="494">
        <v>0.2</v>
      </c>
      <c r="G367" s="494">
        <v>0</v>
      </c>
      <c r="H367" s="494">
        <v>0</v>
      </c>
      <c r="I367" s="350">
        <v>0.2</v>
      </c>
      <c r="J367" s="354">
        <v>34613</v>
      </c>
      <c r="K367" s="495">
        <v>0.52</v>
      </c>
      <c r="L367" s="354">
        <f t="shared" si="6"/>
        <v>16614.239999999998</v>
      </c>
      <c r="M367" s="354">
        <f>$D367*(1-IF(AND('Категория(опт)'!$B$1="A+ (Категория 1)"),E367,IF(AND('Категория(опт)'!$B$1="A (Категория 2)"),F367,IF(AND('Категория(опт)'!$B$1="B (Категория А+)"),G367,IF(AND('Категория(опт)'!$B$1="C (Категория В)"),H367,"")))))*(1-$I367)*(1-'Категория(опт)'!$B$3)/(IF(AND('Категория(опт)'!$B$6="с НДС"),1,IF(AND('Категория(опт)'!$B$6="без НДС"),1.2,"")))</f>
        <v>9493.76</v>
      </c>
    </row>
    <row r="368" spans="1:13">
      <c r="A368" s="351" t="s">
        <v>929</v>
      </c>
      <c r="B368" s="352" t="s">
        <v>930</v>
      </c>
      <c r="C368" s="352" t="s">
        <v>884</v>
      </c>
      <c r="D368" s="353">
        <v>19316</v>
      </c>
      <c r="E368" s="494">
        <v>0.3</v>
      </c>
      <c r="F368" s="494">
        <v>0.2</v>
      </c>
      <c r="G368" s="494">
        <v>0</v>
      </c>
      <c r="H368" s="494">
        <v>0</v>
      </c>
      <c r="I368" s="350">
        <v>0.2</v>
      </c>
      <c r="J368" s="354">
        <v>45070</v>
      </c>
      <c r="K368" s="495">
        <v>0.52</v>
      </c>
      <c r="L368" s="354">
        <f t="shared" si="6"/>
        <v>21633.599999999999</v>
      </c>
      <c r="M368" s="354">
        <f>$D368*(1-IF(AND('Категория(опт)'!$B$1="A+ (Категория 1)"),E368,IF(AND('Категория(опт)'!$B$1="A (Категория 2)"),F368,IF(AND('Категория(опт)'!$B$1="B (Категория А+)"),G368,IF(AND('Категория(опт)'!$B$1="C (Категория В)"),H368,"")))))*(1-$I368)*(1-'Категория(опт)'!$B$3)/(IF(AND('Категория(опт)'!$B$6="с НДС"),1,IF(AND('Категория(опт)'!$B$6="без НДС"),1.2,"")))</f>
        <v>12362.240000000002</v>
      </c>
    </row>
    <row r="369" spans="1:13">
      <c r="A369" s="351" t="s">
        <v>931</v>
      </c>
      <c r="B369" s="352" t="s">
        <v>932</v>
      </c>
      <c r="C369" s="352" t="s">
        <v>884</v>
      </c>
      <c r="D369" s="353">
        <v>21833</v>
      </c>
      <c r="E369" s="494">
        <v>0.3</v>
      </c>
      <c r="F369" s="494">
        <v>0.2</v>
      </c>
      <c r="G369" s="494">
        <v>0</v>
      </c>
      <c r="H369" s="494">
        <v>0</v>
      </c>
      <c r="I369" s="350">
        <v>0.2</v>
      </c>
      <c r="J369" s="354">
        <v>50936</v>
      </c>
      <c r="K369" s="495">
        <v>0.52</v>
      </c>
      <c r="L369" s="354">
        <f t="shared" si="6"/>
        <v>24449.279999999999</v>
      </c>
      <c r="M369" s="354">
        <f>$D369*(1-IF(AND('Категория(опт)'!$B$1="A+ (Категория 1)"),E369,IF(AND('Категория(опт)'!$B$1="A (Категория 2)"),F369,IF(AND('Категория(опт)'!$B$1="B (Категория А+)"),G369,IF(AND('Категория(опт)'!$B$1="C (Категория В)"),H369,"")))))*(1-$I369)*(1-'Категория(опт)'!$B$3)/(IF(AND('Категория(опт)'!$B$6="с НДС"),1,IF(AND('Категория(опт)'!$B$6="без НДС"),1.2,"")))</f>
        <v>13973.120000000003</v>
      </c>
    </row>
    <row r="370" spans="1:13">
      <c r="A370" s="351" t="s">
        <v>933</v>
      </c>
      <c r="B370" s="352" t="s">
        <v>934</v>
      </c>
      <c r="C370" s="352" t="s">
        <v>884</v>
      </c>
      <c r="D370" s="353">
        <v>24798</v>
      </c>
      <c r="E370" s="494">
        <v>0.3</v>
      </c>
      <c r="F370" s="494">
        <v>0.2</v>
      </c>
      <c r="G370" s="494">
        <v>0</v>
      </c>
      <c r="H370" s="494">
        <v>0</v>
      </c>
      <c r="I370" s="350">
        <v>0.2</v>
      </c>
      <c r="J370" s="354">
        <v>57861</v>
      </c>
      <c r="K370" s="495">
        <v>0.52</v>
      </c>
      <c r="L370" s="354">
        <f t="shared" si="6"/>
        <v>27773.279999999999</v>
      </c>
      <c r="M370" s="354">
        <f>$D370*(1-IF(AND('Категория(опт)'!$B$1="A+ (Категория 1)"),E370,IF(AND('Категория(опт)'!$B$1="A (Категория 2)"),F370,IF(AND('Категория(опт)'!$B$1="B (Категория А+)"),G370,IF(AND('Категория(опт)'!$B$1="C (Категория В)"),H370,"")))))*(1-$I370)*(1-'Категория(опт)'!$B$3)/(IF(AND('Категория(опт)'!$B$6="с НДС"),1,IF(AND('Категория(опт)'!$B$6="без НДС"),1.2,"")))</f>
        <v>15870.720000000001</v>
      </c>
    </row>
    <row r="371" spans="1:13">
      <c r="A371" s="351" t="s">
        <v>935</v>
      </c>
      <c r="B371" s="352" t="s">
        <v>936</v>
      </c>
      <c r="C371" s="352" t="s">
        <v>884</v>
      </c>
      <c r="D371" s="353">
        <v>27295</v>
      </c>
      <c r="E371" s="494">
        <v>0.3</v>
      </c>
      <c r="F371" s="494">
        <v>0.2</v>
      </c>
      <c r="G371" s="494">
        <v>0</v>
      </c>
      <c r="H371" s="494">
        <v>0</v>
      </c>
      <c r="I371" s="350">
        <v>0.2</v>
      </c>
      <c r="J371" s="354">
        <v>63689</v>
      </c>
      <c r="K371" s="495">
        <v>0.52</v>
      </c>
      <c r="L371" s="354">
        <f t="shared" si="6"/>
        <v>30570.719999999998</v>
      </c>
      <c r="M371" s="354">
        <f>$D371*(1-IF(AND('Категория(опт)'!$B$1="A+ (Категория 1)"),E371,IF(AND('Категория(опт)'!$B$1="A (Категория 2)"),F371,IF(AND('Категория(опт)'!$B$1="B (Категория А+)"),G371,IF(AND('Категория(опт)'!$B$1="C (Категория В)"),H371,"")))))*(1-$I371)*(1-'Категория(опт)'!$B$3)/(IF(AND('Категория(опт)'!$B$6="с НДС"),1,IF(AND('Категория(опт)'!$B$6="без НДС"),1.2,"")))</f>
        <v>17468.8</v>
      </c>
    </row>
    <row r="372" spans="1:13">
      <c r="A372" s="351" t="s">
        <v>937</v>
      </c>
      <c r="B372" s="352" t="s">
        <v>938</v>
      </c>
      <c r="C372" s="352" t="s">
        <v>884</v>
      </c>
      <c r="D372" s="353">
        <v>30192</v>
      </c>
      <c r="E372" s="494">
        <v>0.3</v>
      </c>
      <c r="F372" s="494">
        <v>0.2</v>
      </c>
      <c r="G372" s="494">
        <v>0</v>
      </c>
      <c r="H372" s="494">
        <v>0</v>
      </c>
      <c r="I372" s="350">
        <v>0.2</v>
      </c>
      <c r="J372" s="354">
        <v>70442</v>
      </c>
      <c r="K372" s="495">
        <v>0.52</v>
      </c>
      <c r="L372" s="354">
        <f t="shared" si="6"/>
        <v>33812.159999999996</v>
      </c>
      <c r="M372" s="354">
        <f>$D372*(1-IF(AND('Категория(опт)'!$B$1="A+ (Категория 1)"),E372,IF(AND('Категория(опт)'!$B$1="A (Категория 2)"),F372,IF(AND('Категория(опт)'!$B$1="B (Категория А+)"),G372,IF(AND('Категория(опт)'!$B$1="C (Категория В)"),H372,"")))))*(1-$I372)*(1-'Категория(опт)'!$B$3)/(IF(AND('Категория(опт)'!$B$6="с НДС"),1,IF(AND('Категория(опт)'!$B$6="без НДС"),1.2,"")))</f>
        <v>19322.88</v>
      </c>
    </row>
    <row r="373" spans="1:13">
      <c r="A373" s="351" t="s">
        <v>939</v>
      </c>
      <c r="B373" s="352" t="s">
        <v>940</v>
      </c>
      <c r="C373" s="352" t="s">
        <v>884</v>
      </c>
      <c r="D373" s="353">
        <v>19200</v>
      </c>
      <c r="E373" s="494">
        <v>0.3</v>
      </c>
      <c r="F373" s="494">
        <v>0.2</v>
      </c>
      <c r="G373" s="494">
        <v>0</v>
      </c>
      <c r="H373" s="494">
        <v>0</v>
      </c>
      <c r="I373" s="350">
        <v>0.30249999999999999</v>
      </c>
      <c r="J373" s="354">
        <v>42737</v>
      </c>
      <c r="K373" s="495">
        <v>0.56100000000000005</v>
      </c>
      <c r="L373" s="354">
        <f t="shared" si="6"/>
        <v>18761.542999999998</v>
      </c>
      <c r="M373" s="354">
        <f>$D373*(1-IF(AND('Категория(опт)'!$B$1="A+ (Категория 1)"),E373,IF(AND('Категория(опт)'!$B$1="A (Категория 2)"),F373,IF(AND('Категория(опт)'!$B$1="B (Категория А+)"),G373,IF(AND('Категория(опт)'!$B$1="C (Категория В)"),H373,"")))))*(1-$I373)*(1-'Категория(опт)'!$B$3)/(IF(AND('Категория(опт)'!$B$6="с НДС"),1,IF(AND('Категория(опт)'!$B$6="без НДС"),1.2,"")))</f>
        <v>10713.6</v>
      </c>
    </row>
    <row r="374" spans="1:13">
      <c r="A374" s="351" t="s">
        <v>941</v>
      </c>
      <c r="B374" s="352" t="s">
        <v>942</v>
      </c>
      <c r="C374" s="352" t="s">
        <v>884</v>
      </c>
      <c r="D374" s="353">
        <v>20921</v>
      </c>
      <c r="E374" s="494">
        <v>0.3</v>
      </c>
      <c r="F374" s="494">
        <v>0.2</v>
      </c>
      <c r="G374" s="494">
        <v>0</v>
      </c>
      <c r="H374" s="494">
        <v>0</v>
      </c>
      <c r="I374" s="350">
        <v>0.30249999999999999</v>
      </c>
      <c r="J374" s="354">
        <v>46568</v>
      </c>
      <c r="K374" s="495">
        <v>0.56100000000000005</v>
      </c>
      <c r="L374" s="354">
        <f t="shared" si="6"/>
        <v>20443.351999999999</v>
      </c>
      <c r="M374" s="354">
        <f>$D374*(1-IF(AND('Категория(опт)'!$B$1="A+ (Категория 1)"),E374,IF(AND('Категория(опт)'!$B$1="A (Категория 2)"),F374,IF(AND('Категория(опт)'!$B$1="B (Категория А+)"),G374,IF(AND('Категория(опт)'!$B$1="C (Категория В)"),H374,"")))))*(1-$I374)*(1-'Категория(опт)'!$B$3)/(IF(AND('Категория(опт)'!$B$6="с НДС"),1,IF(AND('Категория(опт)'!$B$6="без НДС"),1.2,"")))</f>
        <v>11673.918</v>
      </c>
    </row>
    <row r="375" spans="1:13">
      <c r="A375" s="351" t="s">
        <v>943</v>
      </c>
      <c r="B375" s="352" t="s">
        <v>944</v>
      </c>
      <c r="C375" s="352" t="s">
        <v>884</v>
      </c>
      <c r="D375" s="353">
        <v>27165</v>
      </c>
      <c r="E375" s="494">
        <v>0.3</v>
      </c>
      <c r="F375" s="494">
        <v>0.2</v>
      </c>
      <c r="G375" s="494">
        <v>0</v>
      </c>
      <c r="H375" s="494">
        <v>0</v>
      </c>
      <c r="I375" s="350">
        <v>0.30249999999999999</v>
      </c>
      <c r="J375" s="354">
        <v>60463</v>
      </c>
      <c r="K375" s="495">
        <v>0.56100000000000005</v>
      </c>
      <c r="L375" s="354">
        <f t="shared" si="6"/>
        <v>26543.256999999998</v>
      </c>
      <c r="M375" s="354">
        <f>$D375*(1-IF(AND('Категория(опт)'!$B$1="A+ (Категория 1)"),E375,IF(AND('Категория(опт)'!$B$1="A (Категория 2)"),F375,IF(AND('Категория(опт)'!$B$1="B (Категория А+)"),G375,IF(AND('Категория(опт)'!$B$1="C (Категория В)"),H375,"")))))*(1-$I375)*(1-'Категория(опт)'!$B$3)/(IF(AND('Категория(опт)'!$B$6="с НДС"),1,IF(AND('Категория(опт)'!$B$6="без НДС"),1.2,"")))</f>
        <v>15158.07</v>
      </c>
    </row>
    <row r="376" spans="1:13">
      <c r="A376" s="351" t="s">
        <v>945</v>
      </c>
      <c r="B376" s="352" t="s">
        <v>946</v>
      </c>
      <c r="C376" s="352" t="s">
        <v>884</v>
      </c>
      <c r="D376" s="353">
        <v>29892</v>
      </c>
      <c r="E376" s="494">
        <v>0.3</v>
      </c>
      <c r="F376" s="494">
        <v>0.2</v>
      </c>
      <c r="G376" s="494">
        <v>0</v>
      </c>
      <c r="H376" s="494">
        <v>0</v>
      </c>
      <c r="I376" s="350">
        <v>0.30249999999999999</v>
      </c>
      <c r="J376" s="354">
        <v>66530</v>
      </c>
      <c r="K376" s="495">
        <v>0.56100000000000005</v>
      </c>
      <c r="L376" s="354">
        <f t="shared" si="6"/>
        <v>29206.669999999995</v>
      </c>
      <c r="M376" s="354">
        <f>$D376*(1-IF(AND('Категория(опт)'!$B$1="A+ (Категория 1)"),E376,IF(AND('Категория(опт)'!$B$1="A (Категория 2)"),F376,IF(AND('Категория(опт)'!$B$1="B (Категория А+)"),G376,IF(AND('Категория(опт)'!$B$1="C (Категория В)"),H376,"")))))*(1-$I376)*(1-'Категория(опт)'!$B$3)/(IF(AND('Категория(опт)'!$B$6="с НДС"),1,IF(AND('Категория(опт)'!$B$6="без НДС"),1.2,"")))</f>
        <v>16679.736000000001</v>
      </c>
    </row>
    <row r="377" spans="1:13">
      <c r="A377" s="351" t="s">
        <v>947</v>
      </c>
      <c r="B377" s="352" t="s">
        <v>948</v>
      </c>
      <c r="C377" s="352" t="s">
        <v>884</v>
      </c>
      <c r="D377" s="353">
        <v>33184</v>
      </c>
      <c r="E377" s="494">
        <v>0.3</v>
      </c>
      <c r="F377" s="494">
        <v>0.2</v>
      </c>
      <c r="G377" s="494">
        <v>0</v>
      </c>
      <c r="H377" s="494">
        <v>0</v>
      </c>
      <c r="I377" s="350">
        <v>0.30249999999999999</v>
      </c>
      <c r="J377" s="354">
        <v>73832</v>
      </c>
      <c r="K377" s="495">
        <v>0.56100000000000005</v>
      </c>
      <c r="L377" s="354">
        <f t="shared" si="6"/>
        <v>32412.247999999996</v>
      </c>
      <c r="M377" s="354">
        <f>$D377*(1-IF(AND('Категория(опт)'!$B$1="A+ (Категория 1)"),E377,IF(AND('Категория(опт)'!$B$1="A (Категория 2)"),F377,IF(AND('Категория(опт)'!$B$1="B (Категория А+)"),G377,IF(AND('Категория(опт)'!$B$1="C (Категория В)"),H377,"")))))*(1-$I377)*(1-'Категория(опт)'!$B$3)/(IF(AND('Категория(опт)'!$B$6="с НДС"),1,IF(AND('Категория(опт)'!$B$6="без НДС"),1.2,"")))</f>
        <v>18516.672000000002</v>
      </c>
    </row>
    <row r="378" spans="1:13">
      <c r="A378" s="351" t="s">
        <v>949</v>
      </c>
      <c r="B378" s="352" t="s">
        <v>950</v>
      </c>
      <c r="C378" s="352" t="s">
        <v>884</v>
      </c>
      <c r="D378" s="353">
        <v>36421</v>
      </c>
      <c r="E378" s="494">
        <v>0.3</v>
      </c>
      <c r="F378" s="494">
        <v>0.2</v>
      </c>
      <c r="G378" s="494">
        <v>0</v>
      </c>
      <c r="H378" s="494">
        <v>0</v>
      </c>
      <c r="I378" s="350">
        <v>0.30249999999999999</v>
      </c>
      <c r="J378" s="354">
        <v>81062</v>
      </c>
      <c r="K378" s="495">
        <v>0.56100000000000005</v>
      </c>
      <c r="L378" s="354">
        <f t="shared" si="6"/>
        <v>35586.217999999993</v>
      </c>
      <c r="M378" s="354">
        <f>$D378*(1-IF(AND('Категория(опт)'!$B$1="A+ (Категория 1)"),E378,IF(AND('Категория(опт)'!$B$1="A (Категория 2)"),F378,IF(AND('Категория(опт)'!$B$1="B (Категория А+)"),G378,IF(AND('Категория(опт)'!$B$1="C (Категория В)"),H378,"")))))*(1-$I378)*(1-'Категория(опт)'!$B$3)/(IF(AND('Категория(опт)'!$B$6="с НДС"),1,IF(AND('Категория(опт)'!$B$6="без НДС"),1.2,"")))</f>
        <v>20322.918000000001</v>
      </c>
    </row>
    <row r="379" spans="1:13">
      <c r="A379" s="351" t="s">
        <v>951</v>
      </c>
      <c r="B379" s="352" t="s">
        <v>952</v>
      </c>
      <c r="C379" s="352" t="s">
        <v>884</v>
      </c>
      <c r="D379" s="353">
        <v>39895</v>
      </c>
      <c r="E379" s="494">
        <v>0.3</v>
      </c>
      <c r="F379" s="494">
        <v>0.2</v>
      </c>
      <c r="G379" s="494">
        <v>0</v>
      </c>
      <c r="H379" s="494">
        <v>0</v>
      </c>
      <c r="I379" s="350">
        <v>0.30249999999999999</v>
      </c>
      <c r="J379" s="354">
        <v>88780</v>
      </c>
      <c r="K379" s="495">
        <v>0.56100000000000005</v>
      </c>
      <c r="L379" s="354">
        <f t="shared" si="6"/>
        <v>38974.42</v>
      </c>
      <c r="M379" s="354">
        <f>$D379*(1-IF(AND('Категория(опт)'!$B$1="A+ (Категория 1)"),E379,IF(AND('Категория(опт)'!$B$1="A (Категория 2)"),F379,IF(AND('Категория(опт)'!$B$1="B (Категория А+)"),G379,IF(AND('Категория(опт)'!$B$1="C (Категория В)"),H379,"")))))*(1-$I379)*(1-'Категория(опт)'!$B$3)/(IF(AND('Категория(опт)'!$B$6="с НДС"),1,IF(AND('Категория(опт)'!$B$6="без НДС"),1.2,"")))</f>
        <v>22261.41</v>
      </c>
    </row>
    <row r="380" spans="1:13">
      <c r="A380" s="351" t="s">
        <v>953</v>
      </c>
      <c r="B380" s="352" t="s">
        <v>954</v>
      </c>
      <c r="C380" s="352" t="s">
        <v>884</v>
      </c>
      <c r="D380" s="353">
        <v>17777</v>
      </c>
      <c r="E380" s="494">
        <v>0.3</v>
      </c>
      <c r="F380" s="494">
        <v>0.2</v>
      </c>
      <c r="G380" s="494">
        <v>0</v>
      </c>
      <c r="H380" s="494">
        <v>0</v>
      </c>
      <c r="I380" s="350">
        <v>0.2</v>
      </c>
      <c r="J380" s="354">
        <v>41481</v>
      </c>
      <c r="K380" s="495">
        <v>0.52</v>
      </c>
      <c r="L380" s="354">
        <f t="shared" si="6"/>
        <v>19910.88</v>
      </c>
      <c r="M380" s="354">
        <f>$D380*(1-IF(AND('Категория(опт)'!$B$1="A+ (Категория 1)"),E380,IF(AND('Категория(опт)'!$B$1="A (Категория 2)"),F380,IF(AND('Категория(опт)'!$B$1="B (Категория А+)"),G380,IF(AND('Категория(опт)'!$B$1="C (Категория В)"),H380,"")))))*(1-$I380)*(1-'Категория(опт)'!$B$3)/(IF(AND('Категория(опт)'!$B$6="с НДС"),1,IF(AND('Категория(опт)'!$B$6="без НДС"),1.2,"")))</f>
        <v>11377.28</v>
      </c>
    </row>
    <row r="381" spans="1:13">
      <c r="A381" s="351" t="s">
        <v>955</v>
      </c>
      <c r="B381" s="352" t="s">
        <v>956</v>
      </c>
      <c r="C381" s="352" t="s">
        <v>884</v>
      </c>
      <c r="D381" s="353">
        <v>19770</v>
      </c>
      <c r="E381" s="494">
        <v>0.3</v>
      </c>
      <c r="F381" s="494">
        <v>0.2</v>
      </c>
      <c r="G381" s="494">
        <v>0</v>
      </c>
      <c r="H381" s="494">
        <v>0</v>
      </c>
      <c r="I381" s="350">
        <v>0.2</v>
      </c>
      <c r="J381" s="354">
        <v>46132</v>
      </c>
      <c r="K381" s="495">
        <v>0.52</v>
      </c>
      <c r="L381" s="354">
        <f t="shared" si="6"/>
        <v>22143.360000000001</v>
      </c>
      <c r="M381" s="354">
        <f>$D381*(1-IF(AND('Категория(опт)'!$B$1="A+ (Категория 1)"),E381,IF(AND('Категория(опт)'!$B$1="A (Категория 2)"),F381,IF(AND('Категория(опт)'!$B$1="B (Категория А+)"),G381,IF(AND('Категория(опт)'!$B$1="C (Категория В)"),H381,"")))))*(1-$I381)*(1-'Категория(опт)'!$B$3)/(IF(AND('Категория(опт)'!$B$6="с НДС"),1,IF(AND('Категория(опт)'!$B$6="без НДС"),1.2,"")))</f>
        <v>12652.800000000001</v>
      </c>
    </row>
    <row r="382" spans="1:13">
      <c r="A382" s="351" t="s">
        <v>957</v>
      </c>
      <c r="B382" s="352" t="s">
        <v>958</v>
      </c>
      <c r="C382" s="352" t="s">
        <v>884</v>
      </c>
      <c r="D382" s="353">
        <v>26519</v>
      </c>
      <c r="E382" s="494">
        <v>0.3</v>
      </c>
      <c r="F382" s="494">
        <v>0.2</v>
      </c>
      <c r="G382" s="494">
        <v>0</v>
      </c>
      <c r="H382" s="494">
        <v>0</v>
      </c>
      <c r="I382" s="350">
        <v>0.2</v>
      </c>
      <c r="J382" s="354">
        <v>61875</v>
      </c>
      <c r="K382" s="495">
        <v>0.52</v>
      </c>
      <c r="L382" s="354">
        <f t="shared" si="6"/>
        <v>29700</v>
      </c>
      <c r="M382" s="354">
        <f>$D382*(1-IF(AND('Категория(опт)'!$B$1="A+ (Категория 1)"),E382,IF(AND('Категория(опт)'!$B$1="A (Категория 2)"),F382,IF(AND('Категория(опт)'!$B$1="B (Категория А+)"),G382,IF(AND('Категория(опт)'!$B$1="C (Категория В)"),H382,"")))))*(1-$I382)*(1-'Категория(опт)'!$B$3)/(IF(AND('Категория(опт)'!$B$6="с НДС"),1,IF(AND('Категория(опт)'!$B$6="без НДС"),1.2,"")))</f>
        <v>16972.16</v>
      </c>
    </row>
    <row r="383" spans="1:13">
      <c r="A383" s="351" t="s">
        <v>959</v>
      </c>
      <c r="B383" s="352" t="s">
        <v>960</v>
      </c>
      <c r="C383" s="352" t="s">
        <v>884</v>
      </c>
      <c r="D383" s="353">
        <v>29307</v>
      </c>
      <c r="E383" s="494">
        <v>0.3</v>
      </c>
      <c r="F383" s="494">
        <v>0.2</v>
      </c>
      <c r="G383" s="494">
        <v>0</v>
      </c>
      <c r="H383" s="494">
        <v>0</v>
      </c>
      <c r="I383" s="350">
        <v>0.2</v>
      </c>
      <c r="J383" s="354">
        <v>68377</v>
      </c>
      <c r="K383" s="495">
        <v>0.52</v>
      </c>
      <c r="L383" s="354">
        <f t="shared" si="6"/>
        <v>32820.959999999999</v>
      </c>
      <c r="M383" s="354">
        <f>$D383*(1-IF(AND('Категория(опт)'!$B$1="A+ (Категория 1)"),E383,IF(AND('Категория(опт)'!$B$1="A (Категория 2)"),F383,IF(AND('Категория(опт)'!$B$1="B (Категория А+)"),G383,IF(AND('Категория(опт)'!$B$1="C (Категория В)"),H383,"")))))*(1-$I383)*(1-'Категория(опт)'!$B$3)/(IF(AND('Категория(опт)'!$B$6="с НДС"),1,IF(AND('Категория(опт)'!$B$6="без НДС"),1.2,"")))</f>
        <v>18756.480000000003</v>
      </c>
    </row>
    <row r="384" spans="1:13">
      <c r="A384" s="351" t="s">
        <v>961</v>
      </c>
      <c r="B384" s="352" t="s">
        <v>962</v>
      </c>
      <c r="C384" s="352" t="s">
        <v>884</v>
      </c>
      <c r="D384" s="353">
        <v>33069</v>
      </c>
      <c r="E384" s="494">
        <v>0.3</v>
      </c>
      <c r="F384" s="494">
        <v>0.2</v>
      </c>
      <c r="G384" s="494">
        <v>0</v>
      </c>
      <c r="H384" s="494">
        <v>0</v>
      </c>
      <c r="I384" s="350">
        <v>0.2</v>
      </c>
      <c r="J384" s="354">
        <v>77156</v>
      </c>
      <c r="K384" s="495">
        <v>0.52</v>
      </c>
      <c r="L384" s="354">
        <f t="shared" si="6"/>
        <v>37034.879999999997</v>
      </c>
      <c r="M384" s="354">
        <f>$D384*(1-IF(AND('Категория(опт)'!$B$1="A+ (Категория 1)"),E384,IF(AND('Категория(опт)'!$B$1="A (Категория 2)"),F384,IF(AND('Категория(опт)'!$B$1="B (Категория А+)"),G384,IF(AND('Категория(опт)'!$B$1="C (Категория В)"),H384,"")))))*(1-$I384)*(1-'Категория(опт)'!$B$3)/(IF(AND('Категория(опт)'!$B$6="с НДС"),1,IF(AND('Категория(опт)'!$B$6="без НДС"),1.2,"")))</f>
        <v>21164.160000000003</v>
      </c>
    </row>
    <row r="385" spans="1:13">
      <c r="A385" s="351" t="s">
        <v>963</v>
      </c>
      <c r="B385" s="352" t="s">
        <v>964</v>
      </c>
      <c r="C385" s="352" t="s">
        <v>884</v>
      </c>
      <c r="D385" s="353">
        <v>36788</v>
      </c>
      <c r="E385" s="494">
        <v>0.3</v>
      </c>
      <c r="F385" s="494">
        <v>0.2</v>
      </c>
      <c r="G385" s="494">
        <v>0</v>
      </c>
      <c r="H385" s="494">
        <v>0</v>
      </c>
      <c r="I385" s="350">
        <v>0.2</v>
      </c>
      <c r="J385" s="354">
        <v>85839</v>
      </c>
      <c r="K385" s="495">
        <v>0.52</v>
      </c>
      <c r="L385" s="354">
        <f t="shared" si="6"/>
        <v>41202.720000000001</v>
      </c>
      <c r="M385" s="354">
        <f>$D385*(1-IF(AND('Категория(опт)'!$B$1="A+ (Категория 1)"),E385,IF(AND('Категория(опт)'!$B$1="A (Категория 2)"),F385,IF(AND('Категория(опт)'!$B$1="B (Категория А+)"),G385,IF(AND('Категория(опт)'!$B$1="C (Категория В)"),H385,"")))))*(1-$I385)*(1-'Категория(опт)'!$B$3)/(IF(AND('Категория(опт)'!$B$6="с НДС"),1,IF(AND('Категория(опт)'!$B$6="без НДС"),1.2,"")))</f>
        <v>23544.320000000003</v>
      </c>
    </row>
    <row r="386" spans="1:13">
      <c r="A386" s="351" t="s">
        <v>965</v>
      </c>
      <c r="B386" s="352" t="s">
        <v>966</v>
      </c>
      <c r="C386" s="352" t="s">
        <v>884</v>
      </c>
      <c r="D386" s="353">
        <v>40706</v>
      </c>
      <c r="E386" s="494">
        <v>0.3</v>
      </c>
      <c r="F386" s="494">
        <v>0.2</v>
      </c>
      <c r="G386" s="494">
        <v>0</v>
      </c>
      <c r="H386" s="494">
        <v>0</v>
      </c>
      <c r="I386" s="350">
        <v>0.2</v>
      </c>
      <c r="J386" s="354">
        <v>94984</v>
      </c>
      <c r="K386" s="495">
        <v>0.52</v>
      </c>
      <c r="L386" s="354">
        <f t="shared" si="6"/>
        <v>45592.32</v>
      </c>
      <c r="M386" s="354">
        <f>$D386*(1-IF(AND('Категория(опт)'!$B$1="A+ (Категория 1)"),E386,IF(AND('Категория(опт)'!$B$1="A (Категория 2)"),F386,IF(AND('Категория(опт)'!$B$1="B (Категория А+)"),G386,IF(AND('Категория(опт)'!$B$1="C (Категория В)"),H386,"")))))*(1-$I386)*(1-'Категория(опт)'!$B$3)/(IF(AND('Категория(опт)'!$B$6="с НДС"),1,IF(AND('Категория(опт)'!$B$6="без НДС"),1.2,"")))</f>
        <v>26051.840000000004</v>
      </c>
    </row>
    <row r="387" spans="1:13">
      <c r="A387" s="351" t="s">
        <v>967</v>
      </c>
      <c r="B387" s="352" t="s">
        <v>968</v>
      </c>
      <c r="C387" s="352" t="s">
        <v>614</v>
      </c>
      <c r="D387" s="353">
        <v>14763</v>
      </c>
      <c r="E387" s="494">
        <v>0.6</v>
      </c>
      <c r="F387" s="494">
        <v>0.57499999999999996</v>
      </c>
      <c r="G387" s="494">
        <v>0.5</v>
      </c>
      <c r="H387" s="494">
        <v>0.45</v>
      </c>
      <c r="I387" s="350">
        <v>0.2</v>
      </c>
      <c r="J387" s="344">
        <v>15356</v>
      </c>
      <c r="K387" s="495">
        <v>0.40500000000000003</v>
      </c>
      <c r="L387" s="354">
        <f t="shared" si="6"/>
        <v>9136.82</v>
      </c>
      <c r="M387" s="354">
        <f>$D387*(1-IF(AND('Категория(опт)'!$B$1="A+ (Категория 1)"),E387,IF(AND('Категория(опт)'!$B$1="A (Категория 2)"),F387,IF(AND('Категория(опт)'!$B$1="B (Категория А+)"),G387,IF(AND('Категория(опт)'!$B$1="C (Категория В)"),H387,"")))))*(1-$I387)*(1-'Категория(опт)'!$B$3)/(IF(AND('Категория(опт)'!$B$6="с НДС"),1,IF(AND('Категория(опт)'!$B$6="без НДС"),1.2,"")))</f>
        <v>5019.420000000001</v>
      </c>
    </row>
    <row r="388" spans="1:13">
      <c r="A388" s="351" t="s">
        <v>969</v>
      </c>
      <c r="B388" s="352" t="s">
        <v>970</v>
      </c>
      <c r="C388" s="352" t="s">
        <v>614</v>
      </c>
      <c r="D388" s="353">
        <v>16690</v>
      </c>
      <c r="E388" s="494">
        <v>0.6</v>
      </c>
      <c r="F388" s="494">
        <v>0.57499999999999996</v>
      </c>
      <c r="G388" s="494">
        <v>0.5</v>
      </c>
      <c r="H388" s="494">
        <v>0.45</v>
      </c>
      <c r="I388" s="350">
        <v>0.2</v>
      </c>
      <c r="J388" s="344">
        <v>17357</v>
      </c>
      <c r="K388" s="495">
        <v>0.40500000000000003</v>
      </c>
      <c r="L388" s="354">
        <f t="shared" si="6"/>
        <v>10327.414999999999</v>
      </c>
      <c r="M388" s="354">
        <f>$D388*(1-IF(AND('Категория(опт)'!$B$1="A+ (Категория 1)"),E388,IF(AND('Категория(опт)'!$B$1="A (Категория 2)"),F388,IF(AND('Категория(опт)'!$B$1="B (Категория А+)"),G388,IF(AND('Категория(опт)'!$B$1="C (Категория В)"),H388,"")))))*(1-$I388)*(1-'Категория(опт)'!$B$3)/(IF(AND('Категория(опт)'!$B$6="с НДС"),1,IF(AND('Категория(опт)'!$B$6="без НДС"),1.2,"")))</f>
        <v>5674.6000000000013</v>
      </c>
    </row>
    <row r="389" spans="1:13">
      <c r="A389" s="351" t="s">
        <v>971</v>
      </c>
      <c r="B389" s="352" t="s">
        <v>972</v>
      </c>
      <c r="C389" s="352" t="s">
        <v>614</v>
      </c>
      <c r="D389" s="353">
        <v>21477</v>
      </c>
      <c r="E389" s="494">
        <v>0.6</v>
      </c>
      <c r="F389" s="494">
        <v>0.57499999999999996</v>
      </c>
      <c r="G389" s="494">
        <v>0.5</v>
      </c>
      <c r="H389" s="494">
        <v>0.45</v>
      </c>
      <c r="I389" s="350">
        <v>0.2</v>
      </c>
      <c r="J389" s="344">
        <v>22334</v>
      </c>
      <c r="K389" s="495">
        <v>0.40500000000000003</v>
      </c>
      <c r="L389" s="354">
        <f t="shared" si="6"/>
        <v>13288.73</v>
      </c>
      <c r="M389" s="354">
        <f>$D389*(1-IF(AND('Категория(опт)'!$B$1="A+ (Категория 1)"),E389,IF(AND('Категория(опт)'!$B$1="A (Категория 2)"),F389,IF(AND('Категория(опт)'!$B$1="B (Категория А+)"),G389,IF(AND('Категория(опт)'!$B$1="C (Категория В)"),H389,"")))))*(1-$I389)*(1-'Категория(опт)'!$B$3)/(IF(AND('Категория(опт)'!$B$6="с НДС"),1,IF(AND('Категория(опт)'!$B$6="без НДС"),1.2,"")))</f>
        <v>7302.18</v>
      </c>
    </row>
    <row r="390" spans="1:13">
      <c r="A390" s="351" t="s">
        <v>973</v>
      </c>
      <c r="B390" s="352" t="s">
        <v>974</v>
      </c>
      <c r="C390" s="352" t="s">
        <v>614</v>
      </c>
      <c r="D390" s="353">
        <v>23999</v>
      </c>
      <c r="E390" s="494">
        <v>0.6</v>
      </c>
      <c r="F390" s="494">
        <v>0.57499999999999996</v>
      </c>
      <c r="G390" s="494">
        <v>0.5</v>
      </c>
      <c r="H390" s="494">
        <v>0.45</v>
      </c>
      <c r="I390" s="350">
        <v>0.2</v>
      </c>
      <c r="J390" s="344">
        <v>24964</v>
      </c>
      <c r="K390" s="495">
        <v>0.40500000000000003</v>
      </c>
      <c r="L390" s="354">
        <f t="shared" si="6"/>
        <v>14853.58</v>
      </c>
      <c r="M390" s="354">
        <f>$D390*(1-IF(AND('Категория(опт)'!$B$1="A+ (Категория 1)"),E390,IF(AND('Категория(опт)'!$B$1="A (Категория 2)"),F390,IF(AND('Категория(опт)'!$B$1="B (Категория А+)"),G390,IF(AND('Категория(опт)'!$B$1="C (Категория В)"),H390,"")))))*(1-$I390)*(1-'Категория(опт)'!$B$3)/(IF(AND('Категория(опт)'!$B$6="с НДС"),1,IF(AND('Категория(опт)'!$B$6="без НДС"),1.2,"")))</f>
        <v>8159.6600000000008</v>
      </c>
    </row>
    <row r="391" spans="1:13">
      <c r="A391" s="351" t="s">
        <v>975</v>
      </c>
      <c r="B391" s="352" t="s">
        <v>976</v>
      </c>
      <c r="C391" s="352" t="s">
        <v>614</v>
      </c>
      <c r="D391" s="353">
        <v>27287</v>
      </c>
      <c r="E391" s="494">
        <v>0.6</v>
      </c>
      <c r="F391" s="494">
        <v>0.57499999999999996</v>
      </c>
      <c r="G391" s="494">
        <v>0.5</v>
      </c>
      <c r="H391" s="494">
        <v>0.45</v>
      </c>
      <c r="I391" s="350">
        <v>0.2</v>
      </c>
      <c r="J391" s="344">
        <v>28334</v>
      </c>
      <c r="K391" s="495">
        <v>0.40500000000000003</v>
      </c>
      <c r="L391" s="354">
        <f t="shared" si="6"/>
        <v>16858.73</v>
      </c>
      <c r="M391" s="354">
        <f>$D391*(1-IF(AND('Категория(опт)'!$B$1="A+ (Категория 1)"),E391,IF(AND('Категория(опт)'!$B$1="A (Категория 2)"),F391,IF(AND('Категория(опт)'!$B$1="B (Категория А+)"),G391,IF(AND('Категория(опт)'!$B$1="C (Категория В)"),H391,"")))))*(1-$I391)*(1-'Категория(опт)'!$B$3)/(IF(AND('Категория(опт)'!$B$6="с НДС"),1,IF(AND('Категория(опт)'!$B$6="без НДС"),1.2,"")))</f>
        <v>9277.58</v>
      </c>
    </row>
    <row r="392" spans="1:13">
      <c r="A392" s="351" t="s">
        <v>977</v>
      </c>
      <c r="B392" s="352" t="s">
        <v>978</v>
      </c>
      <c r="C392" s="352" t="s">
        <v>614</v>
      </c>
      <c r="D392" s="353">
        <v>30278</v>
      </c>
      <c r="E392" s="494">
        <v>0.6</v>
      </c>
      <c r="F392" s="494">
        <v>0.57499999999999996</v>
      </c>
      <c r="G392" s="494">
        <v>0.5</v>
      </c>
      <c r="H392" s="494">
        <v>0.45</v>
      </c>
      <c r="I392" s="350">
        <v>0.2</v>
      </c>
      <c r="J392" s="344">
        <v>31484</v>
      </c>
      <c r="K392" s="495">
        <v>0.40500000000000003</v>
      </c>
      <c r="L392" s="354">
        <f t="shared" si="6"/>
        <v>18732.98</v>
      </c>
      <c r="M392" s="354">
        <f>$D392*(1-IF(AND('Категория(опт)'!$B$1="A+ (Категория 1)"),E392,IF(AND('Категория(опт)'!$B$1="A (Категория 2)"),F392,IF(AND('Категория(опт)'!$B$1="B (Категория А+)"),G392,IF(AND('Категория(опт)'!$B$1="C (Категория В)"),H392,"")))))*(1-$I392)*(1-'Категория(опт)'!$B$3)/(IF(AND('Категория(опт)'!$B$6="с НДС"),1,IF(AND('Категория(опт)'!$B$6="без НДС"),1.2,"")))</f>
        <v>10294.520000000002</v>
      </c>
    </row>
    <row r="393" spans="1:13">
      <c r="A393" s="351" t="s">
        <v>979</v>
      </c>
      <c r="B393" s="352" t="s">
        <v>980</v>
      </c>
      <c r="C393" s="352" t="s">
        <v>614</v>
      </c>
      <c r="D393" s="353">
        <v>32340</v>
      </c>
      <c r="E393" s="494">
        <v>0.6</v>
      </c>
      <c r="F393" s="494">
        <v>0.57499999999999996</v>
      </c>
      <c r="G393" s="494">
        <v>0.5</v>
      </c>
      <c r="H393" s="494">
        <v>0.45</v>
      </c>
      <c r="I393" s="350">
        <v>0.2</v>
      </c>
      <c r="J393" s="344">
        <v>33626</v>
      </c>
      <c r="K393" s="495">
        <v>0.40500000000000003</v>
      </c>
      <c r="L393" s="354">
        <f t="shared" si="6"/>
        <v>20007.469999999998</v>
      </c>
      <c r="M393" s="354">
        <f>$D393*(1-IF(AND('Категория(опт)'!$B$1="A+ (Категория 1)"),E393,IF(AND('Категория(опт)'!$B$1="A (Категория 2)"),F393,IF(AND('Категория(опт)'!$B$1="B (Категория А+)"),G393,IF(AND('Категория(опт)'!$B$1="C (Категория В)"),H393,"")))))*(1-$I393)*(1-'Категория(опт)'!$B$3)/(IF(AND('Категория(опт)'!$B$6="с НДС"),1,IF(AND('Категория(опт)'!$B$6="без НДС"),1.2,"")))</f>
        <v>10995.600000000002</v>
      </c>
    </row>
    <row r="394" spans="1:13">
      <c r="A394" s="351" t="s">
        <v>981</v>
      </c>
      <c r="B394" s="352" t="s">
        <v>982</v>
      </c>
      <c r="C394" s="352" t="s">
        <v>614</v>
      </c>
      <c r="D394" s="353">
        <v>17420</v>
      </c>
      <c r="E394" s="494">
        <v>0.6</v>
      </c>
      <c r="F394" s="494">
        <v>0.57499999999999996</v>
      </c>
      <c r="G394" s="494">
        <v>0.5</v>
      </c>
      <c r="H394" s="494">
        <v>0.45</v>
      </c>
      <c r="I394" s="350">
        <v>0.2</v>
      </c>
      <c r="J394" s="344">
        <v>18317</v>
      </c>
      <c r="K394" s="495">
        <v>0.40500000000000003</v>
      </c>
      <c r="L394" s="354">
        <f t="shared" si="6"/>
        <v>10898.615</v>
      </c>
      <c r="M394" s="354">
        <f>$D394*(1-IF(AND('Категория(опт)'!$B$1="A+ (Категория 1)"),E394,IF(AND('Категория(опт)'!$B$1="A (Категория 2)"),F394,IF(AND('Категория(опт)'!$B$1="B (Категория А+)"),G394,IF(AND('Категория(опт)'!$B$1="C (Категория В)"),H394,"")))))*(1-$I394)*(1-'Категория(опт)'!$B$3)/(IF(AND('Категория(опт)'!$B$6="с НДС"),1,IF(AND('Категория(опт)'!$B$6="без НДС"),1.2,"")))</f>
        <v>5922.8000000000011</v>
      </c>
    </row>
    <row r="395" spans="1:13">
      <c r="A395" s="351" t="s">
        <v>983</v>
      </c>
      <c r="B395" s="352" t="s">
        <v>984</v>
      </c>
      <c r="C395" s="352" t="s">
        <v>614</v>
      </c>
      <c r="D395" s="353">
        <v>18729</v>
      </c>
      <c r="E395" s="494">
        <v>0.6</v>
      </c>
      <c r="F395" s="494">
        <v>0.57499999999999996</v>
      </c>
      <c r="G395" s="494">
        <v>0.5</v>
      </c>
      <c r="H395" s="494">
        <v>0.45</v>
      </c>
      <c r="I395" s="350">
        <v>0.2</v>
      </c>
      <c r="J395" s="344">
        <v>19688</v>
      </c>
      <c r="K395" s="495">
        <v>0.40500000000000003</v>
      </c>
      <c r="L395" s="354">
        <f t="shared" si="6"/>
        <v>11714.359999999999</v>
      </c>
      <c r="M395" s="354">
        <f>$D395*(1-IF(AND('Категория(опт)'!$B$1="A+ (Категория 1)"),E395,IF(AND('Категория(опт)'!$B$1="A (Категория 2)"),F395,IF(AND('Категория(опт)'!$B$1="B (Категория А+)"),G395,IF(AND('Категория(опт)'!$B$1="C (Категория В)"),H395,"")))))*(1-$I395)*(1-'Категория(опт)'!$B$3)/(IF(AND('Категория(опт)'!$B$6="с НДС"),1,IF(AND('Категория(опт)'!$B$6="без НДС"),1.2,"")))</f>
        <v>6367.8600000000006</v>
      </c>
    </row>
    <row r="396" spans="1:13">
      <c r="A396" s="351" t="s">
        <v>985</v>
      </c>
      <c r="B396" s="352" t="s">
        <v>986</v>
      </c>
      <c r="C396" s="352" t="s">
        <v>614</v>
      </c>
      <c r="D396" s="353">
        <v>24390</v>
      </c>
      <c r="E396" s="494">
        <v>0.6</v>
      </c>
      <c r="F396" s="494">
        <v>0.57499999999999996</v>
      </c>
      <c r="G396" s="494">
        <v>0.5</v>
      </c>
      <c r="H396" s="494">
        <v>0.45</v>
      </c>
      <c r="I396" s="350">
        <v>0.2</v>
      </c>
      <c r="J396" s="344">
        <v>25641</v>
      </c>
      <c r="K396" s="495">
        <v>0.40500000000000003</v>
      </c>
      <c r="L396" s="354">
        <f t="shared" si="6"/>
        <v>15256.394999999999</v>
      </c>
      <c r="M396" s="354">
        <f>$D396*(1-IF(AND('Категория(опт)'!$B$1="A+ (Категория 1)"),E396,IF(AND('Категория(опт)'!$B$1="A (Категория 2)"),F396,IF(AND('Категория(опт)'!$B$1="B (Категория А+)"),G396,IF(AND('Категория(опт)'!$B$1="C (Категория В)"),H396,"")))))*(1-$I396)*(1-'Категория(опт)'!$B$3)/(IF(AND('Категория(опт)'!$B$6="с НДС"),1,IF(AND('Категория(опт)'!$B$6="без НДС"),1.2,"")))</f>
        <v>8292.6000000000022</v>
      </c>
    </row>
    <row r="397" spans="1:13">
      <c r="A397" s="351" t="s">
        <v>987</v>
      </c>
      <c r="B397" s="352" t="s">
        <v>988</v>
      </c>
      <c r="C397" s="352" t="s">
        <v>614</v>
      </c>
      <c r="D397" s="353">
        <v>27423</v>
      </c>
      <c r="E397" s="494">
        <v>0.6</v>
      </c>
      <c r="F397" s="494">
        <v>0.57499999999999996</v>
      </c>
      <c r="G397" s="494">
        <v>0.5</v>
      </c>
      <c r="H397" s="494">
        <v>0.45</v>
      </c>
      <c r="I397" s="350">
        <v>0.2</v>
      </c>
      <c r="J397" s="344">
        <v>28838</v>
      </c>
      <c r="K397" s="495">
        <v>0.40500000000000003</v>
      </c>
      <c r="L397" s="354">
        <f t="shared" si="6"/>
        <v>17158.61</v>
      </c>
      <c r="M397" s="354">
        <f>$D397*(1-IF(AND('Категория(опт)'!$B$1="A+ (Категория 1)"),E397,IF(AND('Категория(опт)'!$B$1="A (Категория 2)"),F397,IF(AND('Категория(опт)'!$B$1="B (Категория А+)"),G397,IF(AND('Категория(опт)'!$B$1="C (Категория В)"),H397,"")))))*(1-$I397)*(1-'Категория(опт)'!$B$3)/(IF(AND('Категория(опт)'!$B$6="с НДС"),1,IF(AND('Категория(опт)'!$B$6="без НДС"),1.2,"")))</f>
        <v>9323.8200000000015</v>
      </c>
    </row>
    <row r="398" spans="1:13">
      <c r="A398" s="351" t="s">
        <v>989</v>
      </c>
      <c r="B398" s="352" t="s">
        <v>990</v>
      </c>
      <c r="C398" s="352" t="s">
        <v>614</v>
      </c>
      <c r="D398" s="353">
        <v>30870</v>
      </c>
      <c r="E398" s="494">
        <v>0.6</v>
      </c>
      <c r="F398" s="494">
        <v>0.57499999999999996</v>
      </c>
      <c r="G398" s="494">
        <v>0.5</v>
      </c>
      <c r="H398" s="494">
        <v>0.45</v>
      </c>
      <c r="I398" s="350">
        <v>0.2</v>
      </c>
      <c r="J398" s="344">
        <v>32429</v>
      </c>
      <c r="K398" s="495">
        <v>0.40500000000000003</v>
      </c>
      <c r="L398" s="354">
        <f t="shared" si="6"/>
        <v>19295.254999999997</v>
      </c>
      <c r="M398" s="354">
        <f>$D398*(1-IF(AND('Категория(опт)'!$B$1="A+ (Категория 1)"),E398,IF(AND('Категория(опт)'!$B$1="A (Категория 2)"),F398,IF(AND('Категория(опт)'!$B$1="B (Категория А+)"),G398,IF(AND('Категория(опт)'!$B$1="C (Категория В)"),H398,"")))))*(1-$I398)*(1-'Категория(опт)'!$B$3)/(IF(AND('Категория(опт)'!$B$6="с НДС"),1,IF(AND('Категория(опт)'!$B$6="без НДС"),1.2,"")))</f>
        <v>10495.800000000003</v>
      </c>
    </row>
    <row r="399" spans="1:13">
      <c r="A399" s="351" t="s">
        <v>991</v>
      </c>
      <c r="B399" s="352" t="s">
        <v>992</v>
      </c>
      <c r="C399" s="352" t="s">
        <v>614</v>
      </c>
      <c r="D399" s="353">
        <v>34181</v>
      </c>
      <c r="E399" s="494">
        <v>0.6</v>
      </c>
      <c r="F399" s="494">
        <v>0.57499999999999996</v>
      </c>
      <c r="G399" s="494">
        <v>0.5</v>
      </c>
      <c r="H399" s="494">
        <v>0.45</v>
      </c>
      <c r="I399" s="350">
        <v>0.2</v>
      </c>
      <c r="J399" s="344">
        <v>35942</v>
      </c>
      <c r="K399" s="495">
        <v>0.40500000000000003</v>
      </c>
      <c r="L399" s="354">
        <f t="shared" si="6"/>
        <v>21385.489999999998</v>
      </c>
      <c r="M399" s="354">
        <f>$D399*(1-IF(AND('Категория(опт)'!$B$1="A+ (Категория 1)"),E399,IF(AND('Категория(опт)'!$B$1="A (Категория 2)"),F399,IF(AND('Категория(опт)'!$B$1="B (Категория А+)"),G399,IF(AND('Категория(опт)'!$B$1="C (Категория В)"),H399,"")))))*(1-$I399)*(1-'Категория(опт)'!$B$3)/(IF(AND('Категория(опт)'!$B$6="с НДС"),1,IF(AND('Категория(опт)'!$B$6="без НДС"),1.2,"")))</f>
        <v>11621.54</v>
      </c>
    </row>
    <row r="400" spans="1:13">
      <c r="A400" s="351" t="s">
        <v>993</v>
      </c>
      <c r="B400" s="352" t="s">
        <v>994</v>
      </c>
      <c r="C400" s="352" t="s">
        <v>614</v>
      </c>
      <c r="D400" s="353">
        <v>37461</v>
      </c>
      <c r="E400" s="494">
        <v>0.6</v>
      </c>
      <c r="F400" s="494">
        <v>0.57499999999999996</v>
      </c>
      <c r="G400" s="494">
        <v>0.5</v>
      </c>
      <c r="H400" s="494">
        <v>0.45</v>
      </c>
      <c r="I400" s="350">
        <v>0.2</v>
      </c>
      <c r="J400" s="344">
        <v>39391</v>
      </c>
      <c r="K400" s="495">
        <v>0.40500000000000003</v>
      </c>
      <c r="L400" s="354">
        <f t="shared" si="6"/>
        <v>23437.645</v>
      </c>
      <c r="M400" s="354">
        <f>$D400*(1-IF(AND('Категория(опт)'!$B$1="A+ (Категория 1)"),E400,IF(AND('Категория(опт)'!$B$1="A (Категория 2)"),F400,IF(AND('Категория(опт)'!$B$1="B (Категория А+)"),G400,IF(AND('Категория(опт)'!$B$1="C (Категория В)"),H400,"")))))*(1-$I400)*(1-'Категория(опт)'!$B$3)/(IF(AND('Категория(опт)'!$B$6="с НДС"),1,IF(AND('Категория(опт)'!$B$6="без НДС"),1.2,"")))</f>
        <v>12736.740000000002</v>
      </c>
    </row>
    <row r="401" spans="1:13">
      <c r="A401" s="351" t="s">
        <v>995</v>
      </c>
      <c r="B401" s="352" t="s">
        <v>996</v>
      </c>
      <c r="C401" s="352" t="s">
        <v>614</v>
      </c>
      <c r="D401" s="353">
        <v>20449</v>
      </c>
      <c r="E401" s="494">
        <v>0.6</v>
      </c>
      <c r="F401" s="494">
        <v>0.57499999999999996</v>
      </c>
      <c r="G401" s="494">
        <v>0.5</v>
      </c>
      <c r="H401" s="494">
        <v>0.45</v>
      </c>
      <c r="I401" s="350">
        <v>0.2</v>
      </c>
      <c r="J401" s="344">
        <v>21625</v>
      </c>
      <c r="K401" s="495">
        <v>0.40500000000000003</v>
      </c>
      <c r="L401" s="354">
        <f t="shared" si="6"/>
        <v>12866.875</v>
      </c>
      <c r="M401" s="354">
        <f>$D401*(1-IF(AND('Категория(опт)'!$B$1="A+ (Категория 1)"),E401,IF(AND('Категория(опт)'!$B$1="A (Категория 2)"),F401,IF(AND('Категория(опт)'!$B$1="B (Категория А+)"),G401,IF(AND('Категория(опт)'!$B$1="C (Категория В)"),H401,"")))))*(1-$I401)*(1-'Категория(опт)'!$B$3)/(IF(AND('Категория(опт)'!$B$6="с НДС"),1,IF(AND('Категория(опт)'!$B$6="без НДС"),1.2,"")))</f>
        <v>6952.6600000000008</v>
      </c>
    </row>
    <row r="402" spans="1:13">
      <c r="A402" s="351" t="s">
        <v>997</v>
      </c>
      <c r="B402" s="352" t="s">
        <v>998</v>
      </c>
      <c r="C402" s="352" t="s">
        <v>614</v>
      </c>
      <c r="D402" s="353">
        <v>23437</v>
      </c>
      <c r="E402" s="494">
        <v>0.6</v>
      </c>
      <c r="F402" s="494">
        <v>0.57499999999999996</v>
      </c>
      <c r="G402" s="494">
        <v>0.5</v>
      </c>
      <c r="H402" s="494">
        <v>0.45</v>
      </c>
      <c r="I402" s="350">
        <v>0.2</v>
      </c>
      <c r="J402" s="344">
        <v>24775</v>
      </c>
      <c r="K402" s="495">
        <v>0.40500000000000003</v>
      </c>
      <c r="L402" s="354">
        <f t="shared" si="6"/>
        <v>14741.125</v>
      </c>
      <c r="M402" s="354">
        <f>$D402*(1-IF(AND('Категория(опт)'!$B$1="A+ (Категория 1)"),E402,IF(AND('Категория(опт)'!$B$1="A (Категория 2)"),F402,IF(AND('Категория(опт)'!$B$1="B (Категория А+)"),G402,IF(AND('Категория(опт)'!$B$1="C (Категория В)"),H402,"")))))*(1-$I402)*(1-'Категория(опт)'!$B$3)/(IF(AND('Категория(опт)'!$B$6="с НДС"),1,IF(AND('Категория(опт)'!$B$6="без НДС"),1.2,"")))</f>
        <v>7968.5800000000008</v>
      </c>
    </row>
    <row r="403" spans="1:13">
      <c r="A403" s="351" t="s">
        <v>999</v>
      </c>
      <c r="B403" s="352" t="s">
        <v>1000</v>
      </c>
      <c r="C403" s="352" t="s">
        <v>614</v>
      </c>
      <c r="D403" s="353">
        <v>29644</v>
      </c>
      <c r="E403" s="494">
        <v>0.6</v>
      </c>
      <c r="F403" s="494">
        <v>0.57499999999999996</v>
      </c>
      <c r="G403" s="494">
        <v>0.5</v>
      </c>
      <c r="H403" s="494">
        <v>0.45</v>
      </c>
      <c r="I403" s="350">
        <v>0.2</v>
      </c>
      <c r="J403" s="344">
        <v>31343</v>
      </c>
      <c r="K403" s="495">
        <v>0.40500000000000003</v>
      </c>
      <c r="L403" s="354">
        <f t="shared" si="6"/>
        <v>18649.084999999999</v>
      </c>
      <c r="M403" s="354">
        <f>$D403*(1-IF(AND('Категория(опт)'!$B$1="A+ (Категория 1)"),E403,IF(AND('Категория(опт)'!$B$1="A (Категория 2)"),F403,IF(AND('Категория(опт)'!$B$1="B (Категория А+)"),G403,IF(AND('Категория(опт)'!$B$1="C (Категория В)"),H403,"")))))*(1-$I403)*(1-'Категория(опт)'!$B$3)/(IF(AND('Категория(опт)'!$B$6="с НДС"),1,IF(AND('Категория(опт)'!$B$6="без НДС"),1.2,"")))</f>
        <v>10078.960000000001</v>
      </c>
    </row>
    <row r="404" spans="1:13">
      <c r="A404" s="351" t="s">
        <v>1001</v>
      </c>
      <c r="B404" s="352" t="s">
        <v>1002</v>
      </c>
      <c r="C404" s="352" t="s">
        <v>614</v>
      </c>
      <c r="D404" s="353">
        <v>32979</v>
      </c>
      <c r="E404" s="494">
        <v>0.6</v>
      </c>
      <c r="F404" s="494">
        <v>0.57499999999999996</v>
      </c>
      <c r="G404" s="494">
        <v>0.5</v>
      </c>
      <c r="H404" s="494">
        <v>0.45</v>
      </c>
      <c r="I404" s="350">
        <v>0.2</v>
      </c>
      <c r="J404" s="344">
        <v>34871</v>
      </c>
      <c r="K404" s="495">
        <v>0.40500000000000003</v>
      </c>
      <c r="L404" s="354">
        <f t="shared" si="6"/>
        <v>20748.244999999999</v>
      </c>
      <c r="M404" s="354">
        <f>$D404*(1-IF(AND('Категория(опт)'!$B$1="A+ (Категория 1)"),E404,IF(AND('Категория(опт)'!$B$1="A (Категория 2)"),F404,IF(AND('Категория(опт)'!$B$1="B (Категория А+)"),G404,IF(AND('Категория(опт)'!$B$1="C (Категория В)"),H404,"")))))*(1-$I404)*(1-'Категория(опт)'!$B$3)/(IF(AND('Категория(опт)'!$B$6="с НДС"),1,IF(AND('Категория(опт)'!$B$6="без НДС"),1.2,"")))</f>
        <v>11212.86</v>
      </c>
    </row>
    <row r="405" spans="1:13">
      <c r="A405" s="351" t="s">
        <v>1003</v>
      </c>
      <c r="B405" s="352" t="s">
        <v>1004</v>
      </c>
      <c r="C405" s="352" t="s">
        <v>614</v>
      </c>
      <c r="D405" s="353">
        <v>37210</v>
      </c>
      <c r="E405" s="494">
        <v>0.6</v>
      </c>
      <c r="F405" s="494">
        <v>0.57499999999999996</v>
      </c>
      <c r="G405" s="494">
        <v>0.5</v>
      </c>
      <c r="H405" s="494">
        <v>0.45</v>
      </c>
      <c r="I405" s="350">
        <v>0.2</v>
      </c>
      <c r="J405" s="344">
        <v>39359</v>
      </c>
      <c r="K405" s="495">
        <v>0.40500000000000003</v>
      </c>
      <c r="L405" s="354">
        <f t="shared" si="6"/>
        <v>23418.605</v>
      </c>
      <c r="M405" s="354">
        <f>$D405*(1-IF(AND('Категория(опт)'!$B$1="A+ (Категория 1)"),E405,IF(AND('Категория(опт)'!$B$1="A (Категория 2)"),F405,IF(AND('Категория(опт)'!$B$1="B (Категория А+)"),G405,IF(AND('Категория(опт)'!$B$1="C (Категория В)"),H405,"")))))*(1-$I405)*(1-'Категория(опт)'!$B$3)/(IF(AND('Категория(опт)'!$B$6="с НДС"),1,IF(AND('Категория(опт)'!$B$6="без НДС"),1.2,"")))</f>
        <v>12651.400000000001</v>
      </c>
    </row>
    <row r="406" spans="1:13">
      <c r="A406" s="351" t="s">
        <v>1005</v>
      </c>
      <c r="B406" s="352" t="s">
        <v>1006</v>
      </c>
      <c r="C406" s="352" t="s">
        <v>614</v>
      </c>
      <c r="D406" s="353">
        <v>41220</v>
      </c>
      <c r="E406" s="494">
        <v>0.6</v>
      </c>
      <c r="F406" s="494">
        <v>0.57499999999999996</v>
      </c>
      <c r="G406" s="494">
        <v>0.5</v>
      </c>
      <c r="H406" s="494">
        <v>0.45</v>
      </c>
      <c r="I406" s="350">
        <v>0.2</v>
      </c>
      <c r="J406" s="344">
        <v>43580</v>
      </c>
      <c r="K406" s="495">
        <v>0.40500000000000003</v>
      </c>
      <c r="L406" s="354">
        <f t="shared" si="6"/>
        <v>25930.1</v>
      </c>
      <c r="M406" s="354">
        <f>$D406*(1-IF(AND('Категория(опт)'!$B$1="A+ (Категория 1)"),E406,IF(AND('Категория(опт)'!$B$1="A (Категория 2)"),F406,IF(AND('Категория(опт)'!$B$1="B (Категория А+)"),G406,IF(AND('Категория(опт)'!$B$1="C (Категория В)"),H406,"")))))*(1-$I406)*(1-'Категория(опт)'!$B$3)/(IF(AND('Категория(опт)'!$B$6="с НДС"),1,IF(AND('Категория(опт)'!$B$6="без НДС"),1.2,"")))</f>
        <v>14014.800000000003</v>
      </c>
    </row>
    <row r="407" spans="1:13">
      <c r="A407" s="351" t="s">
        <v>1007</v>
      </c>
      <c r="B407" s="352" t="s">
        <v>1008</v>
      </c>
      <c r="C407" s="352" t="s">
        <v>614</v>
      </c>
      <c r="D407" s="353">
        <v>46884</v>
      </c>
      <c r="E407" s="494">
        <v>0.6</v>
      </c>
      <c r="F407" s="494">
        <v>0.57499999999999996</v>
      </c>
      <c r="G407" s="494">
        <v>0.5</v>
      </c>
      <c r="H407" s="494">
        <v>0.45</v>
      </c>
      <c r="I407" s="350">
        <v>0.2</v>
      </c>
      <c r="J407" s="344">
        <v>49565</v>
      </c>
      <c r="K407" s="495">
        <v>0.40500000000000003</v>
      </c>
      <c r="L407" s="354">
        <f t="shared" si="6"/>
        <v>29491.174999999999</v>
      </c>
      <c r="M407" s="354">
        <f>$D407*(1-IF(AND('Категория(опт)'!$B$1="A+ (Категория 1)"),E407,IF(AND('Категория(опт)'!$B$1="A (Категория 2)"),F407,IF(AND('Категория(опт)'!$B$1="B (Категория А+)"),G407,IF(AND('Категория(опт)'!$B$1="C (Категория В)"),H407,"")))))*(1-$I407)*(1-'Категория(опт)'!$B$3)/(IF(AND('Категория(опт)'!$B$6="с НДС"),1,IF(AND('Категория(опт)'!$B$6="без НДС"),1.2,"")))</f>
        <v>15940.560000000001</v>
      </c>
    </row>
    <row r="408" spans="1:13">
      <c r="A408" s="351" t="s">
        <v>1009</v>
      </c>
      <c r="B408" s="352" t="s">
        <v>1010</v>
      </c>
      <c r="C408" s="352" t="s">
        <v>614</v>
      </c>
      <c r="D408" s="353">
        <v>25416</v>
      </c>
      <c r="E408" s="494">
        <v>0.6</v>
      </c>
      <c r="F408" s="494">
        <v>0.57499999999999996</v>
      </c>
      <c r="G408" s="494">
        <v>0.5</v>
      </c>
      <c r="H408" s="494">
        <v>0.45</v>
      </c>
      <c r="I408" s="350">
        <v>0.2</v>
      </c>
      <c r="J408" s="344">
        <v>26870</v>
      </c>
      <c r="K408" s="495">
        <v>0.40500000000000003</v>
      </c>
      <c r="L408" s="354">
        <f t="shared" si="6"/>
        <v>15987.65</v>
      </c>
      <c r="M408" s="354">
        <f>$D408*(1-IF(AND('Категория(опт)'!$B$1="A+ (Категория 1)"),E408,IF(AND('Категория(опт)'!$B$1="A (Категория 2)"),F408,IF(AND('Категория(опт)'!$B$1="B (Категория А+)"),G408,IF(AND('Категория(опт)'!$B$1="C (Категория В)"),H408,"")))))*(1-$I408)*(1-'Категория(опт)'!$B$3)/(IF(AND('Категория(опт)'!$B$6="с НДС"),1,IF(AND('Категория(опт)'!$B$6="без НДС"),1.2,"")))</f>
        <v>8641.44</v>
      </c>
    </row>
    <row r="409" spans="1:13">
      <c r="A409" s="351" t="s">
        <v>1011</v>
      </c>
      <c r="B409" s="352" t="s">
        <v>1012</v>
      </c>
      <c r="C409" s="352" t="s">
        <v>614</v>
      </c>
      <c r="D409" s="353">
        <v>26868</v>
      </c>
      <c r="E409" s="494">
        <v>0.6</v>
      </c>
      <c r="F409" s="494">
        <v>0.57499999999999996</v>
      </c>
      <c r="G409" s="494">
        <v>0.5</v>
      </c>
      <c r="H409" s="494">
        <v>0.45</v>
      </c>
      <c r="I409" s="350">
        <v>0.2</v>
      </c>
      <c r="J409" s="344">
        <v>28397</v>
      </c>
      <c r="K409" s="495">
        <v>0.40500000000000003</v>
      </c>
      <c r="L409" s="354">
        <f t="shared" si="6"/>
        <v>16896.215</v>
      </c>
      <c r="M409" s="354">
        <f>$D409*(1-IF(AND('Категория(опт)'!$B$1="A+ (Категория 1)"),E409,IF(AND('Категория(опт)'!$B$1="A (Категория 2)"),F409,IF(AND('Категория(опт)'!$B$1="B (Категория А+)"),G409,IF(AND('Категория(опт)'!$B$1="C (Категория В)"),H409,"")))))*(1-$I409)*(1-'Категория(опт)'!$B$3)/(IF(AND('Категория(опт)'!$B$6="с НДС"),1,IF(AND('Категория(опт)'!$B$6="без НДС"),1.2,"")))</f>
        <v>9135.1200000000008</v>
      </c>
    </row>
    <row r="410" spans="1:13">
      <c r="A410" s="351" t="s">
        <v>1013</v>
      </c>
      <c r="B410" s="352" t="s">
        <v>1014</v>
      </c>
      <c r="C410" s="352" t="s">
        <v>614</v>
      </c>
      <c r="D410" s="353">
        <v>35212</v>
      </c>
      <c r="E410" s="494">
        <v>0.6</v>
      </c>
      <c r="F410" s="494">
        <v>0.57499999999999996</v>
      </c>
      <c r="G410" s="494">
        <v>0.5</v>
      </c>
      <c r="H410" s="494">
        <v>0.45</v>
      </c>
      <c r="I410" s="350">
        <v>0.2</v>
      </c>
      <c r="J410" s="344">
        <v>37217</v>
      </c>
      <c r="K410" s="495">
        <v>0.40500000000000003</v>
      </c>
      <c r="L410" s="354">
        <f t="shared" si="6"/>
        <v>22144.114999999998</v>
      </c>
      <c r="M410" s="354">
        <f>$D410*(1-IF(AND('Категория(опт)'!$B$1="A+ (Категория 1)"),E410,IF(AND('Категория(опт)'!$B$1="A (Категория 2)"),F410,IF(AND('Категория(опт)'!$B$1="B (Категория А+)"),G410,IF(AND('Категория(опт)'!$B$1="C (Категория В)"),H410,"")))))*(1-$I410)*(1-'Категория(опт)'!$B$3)/(IF(AND('Категория(опт)'!$B$6="с НДС"),1,IF(AND('Категория(опт)'!$B$6="без НДС"),1.2,"")))</f>
        <v>11972.080000000002</v>
      </c>
    </row>
    <row r="411" spans="1:13">
      <c r="A411" s="351" t="s">
        <v>1015</v>
      </c>
      <c r="B411" s="352" t="s">
        <v>1016</v>
      </c>
      <c r="C411" s="352" t="s">
        <v>614</v>
      </c>
      <c r="D411" s="353">
        <v>39313</v>
      </c>
      <c r="E411" s="494">
        <v>0.6</v>
      </c>
      <c r="F411" s="494">
        <v>0.57499999999999996</v>
      </c>
      <c r="G411" s="494">
        <v>0.5</v>
      </c>
      <c r="H411" s="494">
        <v>0.45</v>
      </c>
      <c r="I411" s="350">
        <v>0.2</v>
      </c>
      <c r="J411" s="344">
        <v>41564</v>
      </c>
      <c r="K411" s="495">
        <v>0.40500000000000003</v>
      </c>
      <c r="L411" s="354">
        <f t="shared" si="6"/>
        <v>24730.579999999998</v>
      </c>
      <c r="M411" s="354">
        <f>$D411*(1-IF(AND('Категория(опт)'!$B$1="A+ (Категория 1)"),E411,IF(AND('Категория(опт)'!$B$1="A (Категория 2)"),F411,IF(AND('Категория(опт)'!$B$1="B (Категория А+)"),G411,IF(AND('Категория(опт)'!$B$1="C (Категория В)"),H411,"")))))*(1-$I411)*(1-'Категория(опт)'!$B$3)/(IF(AND('Категория(опт)'!$B$6="с НДС"),1,IF(AND('Категория(опт)'!$B$6="без НДС"),1.2,"")))</f>
        <v>13366.420000000002</v>
      </c>
    </row>
    <row r="412" spans="1:13">
      <c r="A412" s="351" t="s">
        <v>1017</v>
      </c>
      <c r="B412" s="352" t="s">
        <v>1018</v>
      </c>
      <c r="C412" s="352" t="s">
        <v>614</v>
      </c>
      <c r="D412" s="353">
        <v>44651</v>
      </c>
      <c r="E412" s="494">
        <v>0.6</v>
      </c>
      <c r="F412" s="494">
        <v>0.57499999999999996</v>
      </c>
      <c r="G412" s="494">
        <v>0.5</v>
      </c>
      <c r="H412" s="494">
        <v>0.45</v>
      </c>
      <c r="I412" s="350">
        <v>0.2</v>
      </c>
      <c r="J412" s="344">
        <v>47234</v>
      </c>
      <c r="K412" s="495">
        <v>0.40500000000000003</v>
      </c>
      <c r="L412" s="354">
        <f t="shared" si="6"/>
        <v>28104.23</v>
      </c>
      <c r="M412" s="354">
        <f>$D412*(1-IF(AND('Категория(опт)'!$B$1="A+ (Категория 1)"),E412,IF(AND('Категория(опт)'!$B$1="A (Категория 2)"),F412,IF(AND('Категория(опт)'!$B$1="B (Категория А+)"),G412,IF(AND('Категория(опт)'!$B$1="C (Категория В)"),H412,"")))))*(1-$I412)*(1-'Категория(опт)'!$B$3)/(IF(AND('Категория(опт)'!$B$6="с НДС"),1,IF(AND('Категория(опт)'!$B$6="без НДС"),1.2,"")))</f>
        <v>15181.340000000004</v>
      </c>
    </row>
    <row r="413" spans="1:13">
      <c r="A413" s="351" t="s">
        <v>1019</v>
      </c>
      <c r="B413" s="352" t="s">
        <v>1020</v>
      </c>
      <c r="C413" s="352" t="s">
        <v>614</v>
      </c>
      <c r="D413" s="353">
        <v>49826</v>
      </c>
      <c r="E413" s="494">
        <v>0.6</v>
      </c>
      <c r="F413" s="494">
        <v>0.57499999999999996</v>
      </c>
      <c r="G413" s="494">
        <v>0.5</v>
      </c>
      <c r="H413" s="494">
        <v>0.45</v>
      </c>
      <c r="I413" s="350">
        <v>0.2</v>
      </c>
      <c r="J413" s="344">
        <v>52668</v>
      </c>
      <c r="K413" s="495">
        <v>0.40500000000000003</v>
      </c>
      <c r="L413" s="354">
        <f t="shared" si="6"/>
        <v>31337.46</v>
      </c>
      <c r="M413" s="354">
        <f>$D413*(1-IF(AND('Категория(опт)'!$B$1="A+ (Категория 1)"),E413,IF(AND('Категория(опт)'!$B$1="A (Категория 2)"),F413,IF(AND('Категория(опт)'!$B$1="B (Категория А+)"),G413,IF(AND('Категория(опт)'!$B$1="C (Категория В)"),H413,"")))))*(1-$I413)*(1-'Категория(опт)'!$B$3)/(IF(AND('Категория(опт)'!$B$6="с НДС"),1,IF(AND('Категория(опт)'!$B$6="без НДС"),1.2,"")))</f>
        <v>16940.840000000004</v>
      </c>
    </row>
    <row r="414" spans="1:13">
      <c r="A414" s="351" t="s">
        <v>1021</v>
      </c>
      <c r="B414" s="352" t="s">
        <v>1022</v>
      </c>
      <c r="C414" s="352" t="s">
        <v>614</v>
      </c>
      <c r="D414" s="353">
        <v>57703</v>
      </c>
      <c r="E414" s="494">
        <v>0.6</v>
      </c>
      <c r="F414" s="494">
        <v>0.57499999999999996</v>
      </c>
      <c r="G414" s="494">
        <v>0.5</v>
      </c>
      <c r="H414" s="494">
        <v>0.45</v>
      </c>
      <c r="I414" s="350">
        <v>0.2</v>
      </c>
      <c r="J414" s="344">
        <v>61000</v>
      </c>
      <c r="K414" s="495">
        <v>0.40500000000000003</v>
      </c>
      <c r="L414" s="354">
        <f t="shared" si="6"/>
        <v>36295</v>
      </c>
      <c r="M414" s="354">
        <f>$D414*(1-IF(AND('Категория(опт)'!$B$1="A+ (Категория 1)"),E414,IF(AND('Категория(опт)'!$B$1="A (Категория 2)"),F414,IF(AND('Категория(опт)'!$B$1="B (Категория А+)"),G414,IF(AND('Категория(опт)'!$B$1="C (Категория В)"),H414,"")))))*(1-$I414)*(1-'Категория(опт)'!$B$3)/(IF(AND('Категория(опт)'!$B$6="с НДС"),1,IF(AND('Категория(опт)'!$B$6="без НДС"),1.2,"")))</f>
        <v>19619.02</v>
      </c>
    </row>
  </sheetData>
  <mergeCells count="2">
    <mergeCell ref="D1:I1"/>
    <mergeCell ref="J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1"/>
  </sheetPr>
  <dimension ref="A1:M95"/>
  <sheetViews>
    <sheetView zoomScale="70" zoomScaleNormal="70" workbookViewId="0">
      <selection activeCell="I16" sqref="I16:I79"/>
    </sheetView>
  </sheetViews>
  <sheetFormatPr defaultColWidth="8.7109375" defaultRowHeight="15"/>
  <cols>
    <col min="1" max="1" width="8.7109375" style="352"/>
    <col min="2" max="2" width="55.28515625" style="352" bestFit="1" customWidth="1"/>
    <col min="3" max="3" width="14.28515625" style="352" bestFit="1" customWidth="1"/>
    <col min="4" max="4" width="17.28515625" style="359" customWidth="1"/>
    <col min="5" max="8" width="7.42578125" style="359" customWidth="1"/>
    <col min="9" max="9" width="13.28515625" style="371" customWidth="1"/>
    <col min="10" max="10" width="10" style="359" bestFit="1" customWidth="1"/>
    <col min="11" max="11" width="7.42578125" style="359" bestFit="1" customWidth="1"/>
    <col min="12" max="12" width="16.7109375" style="359" bestFit="1" customWidth="1"/>
    <col min="13" max="13" width="13.42578125" style="359" bestFit="1" customWidth="1"/>
    <col min="14" max="16384" width="8.7109375" style="359"/>
  </cols>
  <sheetData>
    <row r="1" spans="1:13">
      <c r="D1" s="505" t="s">
        <v>190</v>
      </c>
      <c r="E1" s="505"/>
      <c r="F1" s="505"/>
      <c r="G1" s="505"/>
      <c r="H1" s="505"/>
      <c r="I1" s="505"/>
      <c r="J1" s="506" t="s">
        <v>191</v>
      </c>
      <c r="K1" s="506"/>
      <c r="L1" s="358"/>
    </row>
    <row r="2" spans="1:13">
      <c r="D2" s="360" t="s">
        <v>192</v>
      </c>
      <c r="E2" s="361" t="s">
        <v>7</v>
      </c>
      <c r="F2" s="361" t="s">
        <v>6</v>
      </c>
      <c r="G2" s="361" t="s">
        <v>8</v>
      </c>
      <c r="H2" s="361" t="s">
        <v>9</v>
      </c>
      <c r="I2" s="362" t="s">
        <v>193</v>
      </c>
      <c r="J2" s="363"/>
      <c r="K2" s="364" t="s">
        <v>194</v>
      </c>
      <c r="L2" s="363" t="s">
        <v>34</v>
      </c>
      <c r="M2" s="365" t="s">
        <v>31</v>
      </c>
    </row>
    <row r="3" spans="1:13">
      <c r="A3" s="352" t="s">
        <v>1023</v>
      </c>
      <c r="B3" s="352" t="s">
        <v>1024</v>
      </c>
      <c r="D3" s="366">
        <v>7424</v>
      </c>
      <c r="E3" s="367">
        <v>0.49</v>
      </c>
      <c r="F3" s="367">
        <v>0.49</v>
      </c>
      <c r="G3" s="367">
        <v>0.49</v>
      </c>
      <c r="H3" s="367">
        <v>0.49</v>
      </c>
      <c r="I3" s="362">
        <v>0</v>
      </c>
      <c r="J3" s="363">
        <v>7182</v>
      </c>
      <c r="K3" s="368">
        <v>0</v>
      </c>
      <c r="L3" s="354">
        <f>J3*(1-K3)</f>
        <v>7182</v>
      </c>
      <c r="M3" s="354">
        <f>$D3*(1-IF(AND('Категория(опт)'!$B$1="A+ (Категория 1)"),E3,IF(AND('Категория(опт)'!$B$1="A (Категория 2)"),F3,IF(AND('Категория(опт)'!$B$1="B (Категория А+)"),G3,IF(AND('Категория(опт)'!$B$1="C (Категория В)"),H3,"")))))*(1-$I3)*(1-'Категория(опт)'!$B$3)/(IF(AND('Категория(опт)'!$B$6="с НДС"),1,IF(AND('Категория(опт)'!$B$6="без НДС"),1.2,"")))</f>
        <v>3786.2400000000002</v>
      </c>
    </row>
    <row r="4" spans="1:13">
      <c r="A4" s="352" t="s">
        <v>1025</v>
      </c>
      <c r="B4" s="352" t="s">
        <v>1026</v>
      </c>
      <c r="D4" s="366">
        <v>8802</v>
      </c>
      <c r="E4" s="367">
        <v>0.49</v>
      </c>
      <c r="F4" s="367">
        <v>0.49</v>
      </c>
      <c r="G4" s="367">
        <v>0.49</v>
      </c>
      <c r="H4" s="367">
        <v>0.49</v>
      </c>
      <c r="I4" s="362">
        <v>0</v>
      </c>
      <c r="J4" s="363">
        <v>8673</v>
      </c>
      <c r="K4" s="368">
        <v>0</v>
      </c>
      <c r="L4" s="354">
        <f t="shared" ref="L4:L67" si="0">J4*(1-K4)</f>
        <v>8673</v>
      </c>
      <c r="M4" s="354">
        <f>$D4*(1-IF(AND('Категория(опт)'!$B$1="A+ (Категория 1)"),E4,IF(AND('Категория(опт)'!$B$1="A (Категория 2)"),F4,IF(AND('Категория(опт)'!$B$1="B (Категория А+)"),G4,IF(AND('Категория(опт)'!$B$1="C (Категория В)"),H4,"")))))*(1-$I4)*(1-'Категория(опт)'!$B$3)/(IF(AND('Категория(опт)'!$B$6="с НДС"),1,IF(AND('Категория(опт)'!$B$6="без НДС"),1.2,"")))</f>
        <v>4489.0200000000004</v>
      </c>
    </row>
    <row r="5" spans="1:13">
      <c r="A5" s="352" t="s">
        <v>1027</v>
      </c>
      <c r="B5" s="352" t="s">
        <v>1028</v>
      </c>
      <c r="D5" s="366">
        <v>6451</v>
      </c>
      <c r="E5" s="367">
        <v>0.49</v>
      </c>
      <c r="F5" s="367">
        <v>0.49</v>
      </c>
      <c r="G5" s="367">
        <v>0.49</v>
      </c>
      <c r="H5" s="367">
        <v>0.49</v>
      </c>
      <c r="I5" s="362">
        <v>0</v>
      </c>
      <c r="J5" s="363">
        <v>7560</v>
      </c>
      <c r="K5" s="368">
        <v>0</v>
      </c>
      <c r="L5" s="354">
        <f t="shared" si="0"/>
        <v>7560</v>
      </c>
      <c r="M5" s="354">
        <f>$D5*(1-IF(AND('Категория(опт)'!$B$1="A+ (Категория 1)"),E5,IF(AND('Категория(опт)'!$B$1="A (Категория 2)"),F5,IF(AND('Категория(опт)'!$B$1="B (Категория А+)"),G5,IF(AND('Категория(опт)'!$B$1="C (Категория В)"),H5,"")))))*(1-$I5)*(1-'Категория(опт)'!$B$3)/(IF(AND('Категория(опт)'!$B$6="с НДС"),1,IF(AND('Категория(опт)'!$B$6="без НДС"),1.2,"")))</f>
        <v>3290.01</v>
      </c>
    </row>
    <row r="6" spans="1:13">
      <c r="A6" s="352" t="s">
        <v>1029</v>
      </c>
      <c r="B6" s="352" t="s">
        <v>1030</v>
      </c>
      <c r="D6" s="369">
        <v>6695</v>
      </c>
      <c r="E6" s="370">
        <v>0.49</v>
      </c>
      <c r="F6" s="370">
        <v>0.49</v>
      </c>
      <c r="G6" s="370">
        <v>0.49</v>
      </c>
      <c r="H6" s="370">
        <v>0.49</v>
      </c>
      <c r="I6" s="364">
        <v>0</v>
      </c>
      <c r="J6" s="358">
        <v>7801.5</v>
      </c>
      <c r="K6" s="368">
        <v>0</v>
      </c>
      <c r="L6" s="354">
        <f t="shared" si="0"/>
        <v>7801.5</v>
      </c>
      <c r="M6" s="354">
        <f>$D6*(1-IF(AND('Категория(опт)'!$B$1="A+ (Категория 1)"),E6,IF(AND('Категория(опт)'!$B$1="A (Категория 2)"),F6,IF(AND('Категория(опт)'!$B$1="B (Категория А+)"),G6,IF(AND('Категория(опт)'!$B$1="C (Категория В)"),H6,"")))))*(1-$I6)*(1-'Категория(опт)'!$B$3)/(IF(AND('Категория(опт)'!$B$6="с НДС"),1,IF(AND('Категория(опт)'!$B$6="без НДС"),1.2,"")))</f>
        <v>3414.4500000000003</v>
      </c>
    </row>
    <row r="7" spans="1:13">
      <c r="A7" s="352" t="s">
        <v>1031</v>
      </c>
      <c r="B7" s="352" t="s">
        <v>1032</v>
      </c>
      <c r="D7" s="369">
        <v>7119</v>
      </c>
      <c r="E7" s="370">
        <v>0.49</v>
      </c>
      <c r="F7" s="370">
        <v>0.49</v>
      </c>
      <c r="G7" s="370">
        <v>0.49</v>
      </c>
      <c r="H7" s="370">
        <v>0.49</v>
      </c>
      <c r="I7" s="364">
        <v>0</v>
      </c>
      <c r="J7" s="358">
        <v>8788.5</v>
      </c>
      <c r="K7" s="368">
        <v>0</v>
      </c>
      <c r="L7" s="354">
        <f t="shared" si="0"/>
        <v>8788.5</v>
      </c>
      <c r="M7" s="354">
        <f>$D7*(1-IF(AND('Категория(опт)'!$B$1="A+ (Категория 1)"),E7,IF(AND('Категория(опт)'!$B$1="A (Категория 2)"),F7,IF(AND('Категория(опт)'!$B$1="B (Категория А+)"),G7,IF(AND('Категория(опт)'!$B$1="C (Категория В)"),H7,"")))))*(1-$I7)*(1-'Категория(опт)'!$B$3)/(IF(AND('Категория(опт)'!$B$6="с НДС"),1,IF(AND('Категория(опт)'!$B$6="без НДС"),1.2,"")))</f>
        <v>3630.69</v>
      </c>
    </row>
    <row r="8" spans="1:13">
      <c r="A8" s="352" t="s">
        <v>1033</v>
      </c>
      <c r="B8" s="352" t="s">
        <v>1034</v>
      </c>
      <c r="D8" s="369">
        <v>7676</v>
      </c>
      <c r="E8" s="370">
        <v>0.49</v>
      </c>
      <c r="F8" s="370">
        <v>0.49</v>
      </c>
      <c r="G8" s="370">
        <v>0.49</v>
      </c>
      <c r="H8" s="370">
        <v>0.49</v>
      </c>
      <c r="I8" s="364">
        <v>0</v>
      </c>
      <c r="J8" s="358">
        <v>9292.5</v>
      </c>
      <c r="K8" s="368">
        <v>0</v>
      </c>
      <c r="L8" s="354">
        <f t="shared" si="0"/>
        <v>9292.5</v>
      </c>
      <c r="M8" s="354">
        <f>$D8*(1-IF(AND('Категория(опт)'!$B$1="A+ (Категория 1)"),E8,IF(AND('Категория(опт)'!$B$1="A (Категория 2)"),F8,IF(AND('Категория(опт)'!$B$1="B (Категория А+)"),G8,IF(AND('Категория(опт)'!$B$1="C (Категория В)"),H8,"")))))*(1-$I8)*(1-'Категория(опт)'!$B$3)/(IF(AND('Категория(опт)'!$B$6="с НДС"),1,IF(AND('Категория(опт)'!$B$6="без НДС"),1.2,"")))</f>
        <v>3914.76</v>
      </c>
    </row>
    <row r="9" spans="1:13">
      <c r="A9" s="352" t="s">
        <v>1035</v>
      </c>
      <c r="B9" s="352" t="s">
        <v>1036</v>
      </c>
      <c r="D9" s="369">
        <v>8002</v>
      </c>
      <c r="E9" s="370">
        <v>0.49</v>
      </c>
      <c r="F9" s="370">
        <v>0.49</v>
      </c>
      <c r="G9" s="370">
        <v>0.49</v>
      </c>
      <c r="H9" s="370">
        <v>0.49</v>
      </c>
      <c r="I9" s="364">
        <v>0</v>
      </c>
      <c r="J9" s="358">
        <v>9534</v>
      </c>
      <c r="K9" s="368">
        <v>0</v>
      </c>
      <c r="L9" s="354">
        <f t="shared" si="0"/>
        <v>9534</v>
      </c>
      <c r="M9" s="354">
        <f>$D9*(1-IF(AND('Категория(опт)'!$B$1="A+ (Категория 1)"),E9,IF(AND('Категория(опт)'!$B$1="A (Категория 2)"),F9,IF(AND('Категория(опт)'!$B$1="B (Категория А+)"),G9,IF(AND('Категория(опт)'!$B$1="C (Категория В)"),H9,"")))))*(1-$I9)*(1-'Категория(опт)'!$B$3)/(IF(AND('Категория(опт)'!$B$6="с НДС"),1,IF(AND('Категория(опт)'!$B$6="без НДС"),1.2,"")))</f>
        <v>4081.02</v>
      </c>
    </row>
    <row r="10" spans="1:13">
      <c r="A10" s="352" t="s">
        <v>1037</v>
      </c>
      <c r="B10" s="352" t="s">
        <v>1038</v>
      </c>
      <c r="D10" s="369">
        <v>9786</v>
      </c>
      <c r="E10" s="370">
        <v>0.49</v>
      </c>
      <c r="F10" s="370">
        <v>0.49</v>
      </c>
      <c r="G10" s="370">
        <v>0.49</v>
      </c>
      <c r="H10" s="370">
        <v>0.49</v>
      </c>
      <c r="I10" s="364">
        <v>0</v>
      </c>
      <c r="J10" s="358">
        <v>11518.5</v>
      </c>
      <c r="K10" s="368">
        <v>0</v>
      </c>
      <c r="L10" s="354">
        <f t="shared" si="0"/>
        <v>11518.5</v>
      </c>
      <c r="M10" s="354">
        <f>$D10*(1-IF(AND('Категория(опт)'!$B$1="A+ (Категория 1)"),E10,IF(AND('Категория(опт)'!$B$1="A (Категория 2)"),F10,IF(AND('Категория(опт)'!$B$1="B (Категория А+)"),G10,IF(AND('Категория(опт)'!$B$1="C (Категория В)"),H10,"")))))*(1-$I10)*(1-'Категория(опт)'!$B$3)/(IF(AND('Категория(опт)'!$B$6="с НДС"),1,IF(AND('Категория(опт)'!$B$6="без НДС"),1.2,"")))</f>
        <v>4990.8599999999997</v>
      </c>
    </row>
    <row r="11" spans="1:13">
      <c r="A11" s="352" t="s">
        <v>1039</v>
      </c>
      <c r="B11" s="352" t="s">
        <v>1040</v>
      </c>
      <c r="D11" s="369">
        <v>10915</v>
      </c>
      <c r="E11" s="370">
        <v>0.49</v>
      </c>
      <c r="F11" s="370">
        <v>0.49</v>
      </c>
      <c r="G11" s="370">
        <v>0.49</v>
      </c>
      <c r="H11" s="370">
        <v>0.49</v>
      </c>
      <c r="I11" s="364">
        <v>0</v>
      </c>
      <c r="J11" s="358">
        <v>12873</v>
      </c>
      <c r="K11" s="368">
        <v>0</v>
      </c>
      <c r="L11" s="354">
        <f t="shared" si="0"/>
        <v>12873</v>
      </c>
      <c r="M11" s="354">
        <f>$D11*(1-IF(AND('Категория(опт)'!$B$1="A+ (Категория 1)"),E11,IF(AND('Категория(опт)'!$B$1="A (Категория 2)"),F11,IF(AND('Категория(опт)'!$B$1="B (Категория А+)"),G11,IF(AND('Категория(опт)'!$B$1="C (Категория В)"),H11,"")))))*(1-$I11)*(1-'Категория(опт)'!$B$3)/(IF(AND('Категория(опт)'!$B$6="с НДС"),1,IF(AND('Категория(опт)'!$B$6="без НДС"),1.2,"")))</f>
        <v>5566.6500000000005</v>
      </c>
    </row>
    <row r="12" spans="1:13">
      <c r="A12" s="352" t="s">
        <v>1041</v>
      </c>
      <c r="B12" s="352" t="s">
        <v>1042</v>
      </c>
      <c r="D12" s="369">
        <v>6353</v>
      </c>
      <c r="E12" s="370">
        <v>0.49</v>
      </c>
      <c r="F12" s="370">
        <v>0.49</v>
      </c>
      <c r="G12" s="370">
        <v>0.49</v>
      </c>
      <c r="H12" s="370">
        <v>0.49</v>
      </c>
      <c r="I12" s="364">
        <v>0</v>
      </c>
      <c r="J12" s="358">
        <v>5418</v>
      </c>
      <c r="K12" s="368">
        <v>0.15</v>
      </c>
      <c r="L12" s="354">
        <f t="shared" si="0"/>
        <v>4605.3</v>
      </c>
      <c r="M12" s="354">
        <f>$D12*(1-IF(AND('Категория(опт)'!$B$1="A+ (Категория 1)"),E12,IF(AND('Категория(опт)'!$B$1="A (Категория 2)"),F12,IF(AND('Категория(опт)'!$B$1="B (Категория А+)"),G12,IF(AND('Категория(опт)'!$B$1="C (Категория В)"),H12,"")))))*(1-$I12)*(1-'Категория(опт)'!$B$3)/(IF(AND('Категория(опт)'!$B$6="с НДС"),1,IF(AND('Категория(опт)'!$B$6="без НДС"),1.2,"")))</f>
        <v>3240.03</v>
      </c>
    </row>
    <row r="13" spans="1:13">
      <c r="A13" s="352" t="s">
        <v>1043</v>
      </c>
      <c r="B13" s="352" t="s">
        <v>1044</v>
      </c>
      <c r="D13" s="369">
        <v>10266</v>
      </c>
      <c r="E13" s="370">
        <v>0.49</v>
      </c>
      <c r="F13" s="370">
        <v>0.49</v>
      </c>
      <c r="G13" s="370">
        <v>0.49</v>
      </c>
      <c r="H13" s="370">
        <v>0.49</v>
      </c>
      <c r="I13" s="364">
        <v>0</v>
      </c>
      <c r="J13" s="358">
        <v>8505</v>
      </c>
      <c r="K13" s="368">
        <v>0.15</v>
      </c>
      <c r="L13" s="354">
        <f t="shared" si="0"/>
        <v>7229.25</v>
      </c>
      <c r="M13" s="354">
        <f>$D13*(1-IF(AND('Категория(опт)'!$B$1="A+ (Категория 1)"),E13,IF(AND('Категория(опт)'!$B$1="A (Категория 2)"),F13,IF(AND('Категория(опт)'!$B$1="B (Категория А+)"),G13,IF(AND('Категория(опт)'!$B$1="C (Категория В)"),H13,"")))))*(1-$I13)*(1-'Категория(опт)'!$B$3)/(IF(AND('Категория(опт)'!$B$6="с НДС"),1,IF(AND('Категория(опт)'!$B$6="без НДС"),1.2,"")))</f>
        <v>5235.66</v>
      </c>
    </row>
    <row r="14" spans="1:13">
      <c r="A14" s="352" t="s">
        <v>1045</v>
      </c>
      <c r="B14" s="352" t="s">
        <v>1046</v>
      </c>
      <c r="D14" s="369">
        <v>10850</v>
      </c>
      <c r="E14" s="370">
        <v>0.49</v>
      </c>
      <c r="F14" s="370">
        <v>0.49</v>
      </c>
      <c r="G14" s="370">
        <v>0.49</v>
      </c>
      <c r="H14" s="370">
        <v>0.49</v>
      </c>
      <c r="I14" s="364">
        <v>0</v>
      </c>
      <c r="J14" s="358">
        <v>9051</v>
      </c>
      <c r="K14" s="368">
        <v>0.15</v>
      </c>
      <c r="L14" s="354">
        <f t="shared" si="0"/>
        <v>7693.3499999999995</v>
      </c>
      <c r="M14" s="354">
        <f>$D14*(1-IF(AND('Категория(опт)'!$B$1="A+ (Категория 1)"),E14,IF(AND('Категория(опт)'!$B$1="A (Категория 2)"),F14,IF(AND('Категория(опт)'!$B$1="B (Категория А+)"),G14,IF(AND('Категория(опт)'!$B$1="C (Категория В)"),H14,"")))))*(1-$I14)*(1-'Категория(опт)'!$B$3)/(IF(AND('Категория(опт)'!$B$6="с НДС"),1,IF(AND('Категория(опт)'!$B$6="без НДС"),1.2,"")))</f>
        <v>5533.5</v>
      </c>
    </row>
    <row r="15" spans="1:13">
      <c r="A15" s="352" t="s">
        <v>1047</v>
      </c>
      <c r="B15" s="352" t="s">
        <v>1048</v>
      </c>
      <c r="D15" s="369">
        <v>11626</v>
      </c>
      <c r="E15" s="370">
        <v>0.49</v>
      </c>
      <c r="F15" s="370">
        <v>0.49</v>
      </c>
      <c r="G15" s="370">
        <v>0.49</v>
      </c>
      <c r="H15" s="370">
        <v>0.49</v>
      </c>
      <c r="I15" s="364">
        <v>0</v>
      </c>
      <c r="J15" s="358">
        <v>9607.5</v>
      </c>
      <c r="K15" s="368">
        <v>0.15</v>
      </c>
      <c r="L15" s="354">
        <f t="shared" si="0"/>
        <v>8166.375</v>
      </c>
      <c r="M15" s="354">
        <f>$D15*(1-IF(AND('Категория(опт)'!$B$1="A+ (Категория 1)"),E15,IF(AND('Категория(опт)'!$B$1="A (Категория 2)"),F15,IF(AND('Категория(опт)'!$B$1="B (Категория А+)"),G15,IF(AND('Категория(опт)'!$B$1="C (Категория В)"),H15,"")))))*(1-$I15)*(1-'Категория(опт)'!$B$3)/(IF(AND('Категория(опт)'!$B$6="с НДС"),1,IF(AND('Категория(опт)'!$B$6="без НДС"),1.2,"")))</f>
        <v>5929.26</v>
      </c>
    </row>
    <row r="16" spans="1:13">
      <c r="A16" s="352" t="s">
        <v>1049</v>
      </c>
      <c r="B16" s="352" t="s">
        <v>1050</v>
      </c>
      <c r="C16" s="352" t="s">
        <v>197</v>
      </c>
      <c r="D16" s="369">
        <v>10650</v>
      </c>
      <c r="E16" s="370">
        <v>0</v>
      </c>
      <c r="F16" s="370">
        <v>0</v>
      </c>
      <c r="G16" s="370">
        <v>0</v>
      </c>
      <c r="H16" s="370">
        <v>0</v>
      </c>
      <c r="I16" s="496">
        <v>0.312</v>
      </c>
      <c r="J16" s="358">
        <v>23444</v>
      </c>
      <c r="K16" s="467">
        <v>0.51200000000000001</v>
      </c>
      <c r="L16" s="354">
        <f t="shared" si="0"/>
        <v>11440.672</v>
      </c>
      <c r="M16" s="354">
        <f>$D16*(1-IF(AND('Категория(опт)'!$B$1="A+ (Категория 1)"),E16,IF(AND('Категория(опт)'!$B$1="A (Категория 2)"),F16,IF(AND('Категория(опт)'!$B$1="B (Категория А+)"),G16,IF(AND('Категория(опт)'!$B$1="C (Категория В)"),H16,"")))))*(1-$I16)*(1-'Категория(опт)'!$B$3)/(IF(AND('Категория(опт)'!$B$6="с НДС"),1,IF(AND('Категория(опт)'!$B$6="без НДС"),1.2,"")))</f>
        <v>7327.2</v>
      </c>
    </row>
    <row r="17" spans="1:13">
      <c r="A17" s="352" t="s">
        <v>1051</v>
      </c>
      <c r="B17" s="352" t="s">
        <v>1052</v>
      </c>
      <c r="C17" s="352" t="s">
        <v>197</v>
      </c>
      <c r="D17" s="369">
        <v>11776</v>
      </c>
      <c r="E17" s="370">
        <v>0</v>
      </c>
      <c r="F17" s="370">
        <v>0</v>
      </c>
      <c r="G17" s="370">
        <v>0</v>
      </c>
      <c r="H17" s="370">
        <v>0</v>
      </c>
      <c r="I17" s="496">
        <v>0.312</v>
      </c>
      <c r="J17" s="358">
        <v>25921</v>
      </c>
      <c r="K17" s="467">
        <v>0.51200000000000001</v>
      </c>
      <c r="L17" s="354">
        <f t="shared" si="0"/>
        <v>12649.448</v>
      </c>
      <c r="M17" s="354">
        <f>$D17*(1-IF(AND('Категория(опт)'!$B$1="A+ (Категория 1)"),E17,IF(AND('Категория(опт)'!$B$1="A (Категория 2)"),F17,IF(AND('Категория(опт)'!$B$1="B (Категория А+)"),G17,IF(AND('Категория(опт)'!$B$1="C (Категория В)"),H17,"")))))*(1-$I17)*(1-'Категория(опт)'!$B$3)/(IF(AND('Категория(опт)'!$B$6="с НДС"),1,IF(AND('Категория(опт)'!$B$6="без НДС"),1.2,"")))</f>
        <v>8101.887999999999</v>
      </c>
    </row>
    <row r="18" spans="1:13">
      <c r="A18" s="352" t="s">
        <v>1053</v>
      </c>
      <c r="B18" s="352" t="s">
        <v>1054</v>
      </c>
      <c r="C18" s="352" t="s">
        <v>197</v>
      </c>
      <c r="D18" s="369">
        <v>12804</v>
      </c>
      <c r="E18" s="370">
        <v>0</v>
      </c>
      <c r="F18" s="370">
        <v>0</v>
      </c>
      <c r="G18" s="370">
        <v>0</v>
      </c>
      <c r="H18" s="370">
        <v>0</v>
      </c>
      <c r="I18" s="496">
        <v>0.312</v>
      </c>
      <c r="J18" s="358">
        <v>28184</v>
      </c>
      <c r="K18" s="467">
        <v>0.51200000000000001</v>
      </c>
      <c r="L18" s="354">
        <f t="shared" si="0"/>
        <v>13753.791999999999</v>
      </c>
      <c r="M18" s="354">
        <f>$D18*(1-IF(AND('Категория(опт)'!$B$1="A+ (Категория 1)"),E18,IF(AND('Категория(опт)'!$B$1="A (Категория 2)"),F18,IF(AND('Категория(опт)'!$B$1="B (Категория А+)"),G18,IF(AND('Категория(опт)'!$B$1="C (Категория В)"),H18,"")))))*(1-$I18)*(1-'Категория(опт)'!$B$3)/(IF(AND('Категория(опт)'!$B$6="с НДС"),1,IF(AND('Категория(опт)'!$B$6="без НДС"),1.2,"")))</f>
        <v>8809.152</v>
      </c>
    </row>
    <row r="19" spans="1:13">
      <c r="A19" s="352" t="s">
        <v>1055</v>
      </c>
      <c r="B19" s="352" t="s">
        <v>1056</v>
      </c>
      <c r="C19" s="352" t="s">
        <v>197</v>
      </c>
      <c r="D19" s="369">
        <v>13846</v>
      </c>
      <c r="E19" s="370">
        <v>0</v>
      </c>
      <c r="F19" s="370">
        <v>0</v>
      </c>
      <c r="G19" s="370">
        <v>0</v>
      </c>
      <c r="H19" s="370">
        <v>0</v>
      </c>
      <c r="I19" s="496">
        <v>0.312</v>
      </c>
      <c r="J19" s="358">
        <v>30478</v>
      </c>
      <c r="K19" s="467">
        <v>0.51200000000000001</v>
      </c>
      <c r="L19" s="354">
        <f t="shared" si="0"/>
        <v>14873.263999999999</v>
      </c>
      <c r="M19" s="354">
        <f>$D19*(1-IF(AND('Категория(опт)'!$B$1="A+ (Категория 1)"),E19,IF(AND('Категория(опт)'!$B$1="A (Категория 2)"),F19,IF(AND('Категория(опт)'!$B$1="B (Категория А+)"),G19,IF(AND('Категория(опт)'!$B$1="C (Категория В)"),H19,"")))))*(1-$I19)*(1-'Категория(опт)'!$B$3)/(IF(AND('Категория(опт)'!$B$6="с НДС"),1,IF(AND('Категория(опт)'!$B$6="без НДС"),1.2,"")))</f>
        <v>9526.0479999999989</v>
      </c>
    </row>
    <row r="20" spans="1:13">
      <c r="A20" s="352" t="s">
        <v>1057</v>
      </c>
      <c r="B20" s="352" t="s">
        <v>1058</v>
      </c>
      <c r="C20" s="352" t="s">
        <v>197</v>
      </c>
      <c r="D20" s="369">
        <v>12549</v>
      </c>
      <c r="E20" s="370">
        <v>0</v>
      </c>
      <c r="F20" s="370">
        <v>0</v>
      </c>
      <c r="G20" s="370">
        <v>0</v>
      </c>
      <c r="H20" s="370">
        <v>0</v>
      </c>
      <c r="I20" s="496">
        <v>0.32800000000000001</v>
      </c>
      <c r="J20" s="358">
        <v>27622</v>
      </c>
      <c r="K20" s="467">
        <v>0.52300000000000002</v>
      </c>
      <c r="L20" s="354">
        <f t="shared" si="0"/>
        <v>13175.694</v>
      </c>
      <c r="M20" s="354">
        <f>$D20*(1-IF(AND('Категория(опт)'!$B$1="A+ (Категория 1)"),E20,IF(AND('Категория(опт)'!$B$1="A (Категория 2)"),F20,IF(AND('Категория(опт)'!$B$1="B (Категория А+)"),G20,IF(AND('Категория(опт)'!$B$1="C (Категория В)"),H20,"")))))*(1-$I20)*(1-'Категория(опт)'!$B$3)/(IF(AND('Категория(опт)'!$B$6="с НДС"),1,IF(AND('Категория(опт)'!$B$6="без НДС"),1.2,"")))</f>
        <v>8432.9279999999999</v>
      </c>
    </row>
    <row r="21" spans="1:13">
      <c r="A21" s="352" t="s">
        <v>1059</v>
      </c>
      <c r="B21" s="352" t="s">
        <v>1060</v>
      </c>
      <c r="C21" s="352" t="s">
        <v>197</v>
      </c>
      <c r="D21" s="369">
        <v>13846</v>
      </c>
      <c r="E21" s="370">
        <v>0</v>
      </c>
      <c r="F21" s="370">
        <v>0</v>
      </c>
      <c r="G21" s="370">
        <v>0</v>
      </c>
      <c r="H21" s="370">
        <v>0</v>
      </c>
      <c r="I21" s="496">
        <v>0.32800000000000001</v>
      </c>
      <c r="J21" s="358">
        <v>30478</v>
      </c>
      <c r="K21" s="467">
        <v>0.52300000000000002</v>
      </c>
      <c r="L21" s="354">
        <f t="shared" si="0"/>
        <v>14538.005999999999</v>
      </c>
      <c r="M21" s="354">
        <f>$D21*(1-IF(AND('Категория(опт)'!$B$1="A+ (Категория 1)"),E21,IF(AND('Категория(опт)'!$B$1="A (Категория 2)"),F21,IF(AND('Категория(опт)'!$B$1="B (Категория А+)"),G21,IF(AND('Категория(опт)'!$B$1="C (Категория В)"),H21,"")))))*(1-$I21)*(1-'Категория(опт)'!$B$3)/(IF(AND('Категория(опт)'!$B$6="с НДС"),1,IF(AND('Категория(опт)'!$B$6="без НДС"),1.2,"")))</f>
        <v>9304.5119999999988</v>
      </c>
    </row>
    <row r="22" spans="1:13">
      <c r="A22" s="352" t="s">
        <v>1061</v>
      </c>
      <c r="B22" s="352" t="s">
        <v>1062</v>
      </c>
      <c r="C22" s="352" t="s">
        <v>197</v>
      </c>
      <c r="D22" s="369">
        <v>14874</v>
      </c>
      <c r="E22" s="370">
        <v>0</v>
      </c>
      <c r="F22" s="370">
        <v>0</v>
      </c>
      <c r="G22" s="370">
        <v>0</v>
      </c>
      <c r="H22" s="370">
        <v>0</v>
      </c>
      <c r="I22" s="496">
        <v>0.32800000000000001</v>
      </c>
      <c r="J22" s="358">
        <v>32743</v>
      </c>
      <c r="K22" s="467">
        <v>0.52300000000000002</v>
      </c>
      <c r="L22" s="354">
        <f t="shared" si="0"/>
        <v>15618.411</v>
      </c>
      <c r="M22" s="354">
        <f>$D22*(1-IF(AND('Категория(опт)'!$B$1="A+ (Категория 1)"),E22,IF(AND('Категория(опт)'!$B$1="A (Категория 2)"),F22,IF(AND('Категория(опт)'!$B$1="B (Категория А+)"),G22,IF(AND('Категория(опт)'!$B$1="C (Категория В)"),H22,"")))))*(1-$I22)*(1-'Категория(опт)'!$B$3)/(IF(AND('Категория(опт)'!$B$6="с НДС"),1,IF(AND('Категория(опт)'!$B$6="без НДС"),1.2,"")))</f>
        <v>9995.3279999999995</v>
      </c>
    </row>
    <row r="23" spans="1:13">
      <c r="A23" s="352" t="s">
        <v>1063</v>
      </c>
      <c r="B23" s="352" t="s">
        <v>1064</v>
      </c>
      <c r="C23" s="352" t="s">
        <v>197</v>
      </c>
      <c r="D23" s="369">
        <v>15924</v>
      </c>
      <c r="E23" s="370">
        <v>0</v>
      </c>
      <c r="F23" s="370">
        <v>0</v>
      </c>
      <c r="G23" s="370">
        <v>0</v>
      </c>
      <c r="H23" s="370">
        <v>0</v>
      </c>
      <c r="I23" s="496">
        <v>0.32800000000000001</v>
      </c>
      <c r="J23" s="358">
        <v>35053</v>
      </c>
      <c r="K23" s="467">
        <v>0.52300000000000002</v>
      </c>
      <c r="L23" s="354">
        <f t="shared" si="0"/>
        <v>16720.280999999999</v>
      </c>
      <c r="M23" s="354">
        <f>$D23*(1-IF(AND('Категория(опт)'!$B$1="A+ (Категория 1)"),E23,IF(AND('Категория(опт)'!$B$1="A (Категория 2)"),F23,IF(AND('Категория(опт)'!$B$1="B (Категория А+)"),G23,IF(AND('Категория(опт)'!$B$1="C (Категория В)"),H23,"")))))*(1-$I23)*(1-'Категория(опт)'!$B$3)/(IF(AND('Категория(опт)'!$B$6="с НДС"),1,IF(AND('Категория(опт)'!$B$6="без НДС"),1.2,"")))</f>
        <v>10700.927999999998</v>
      </c>
    </row>
    <row r="24" spans="1:13">
      <c r="A24" s="352" t="s">
        <v>1065</v>
      </c>
      <c r="B24" s="352" t="s">
        <v>1066</v>
      </c>
      <c r="C24" s="352" t="s">
        <v>197</v>
      </c>
      <c r="D24" s="369">
        <v>15324</v>
      </c>
      <c r="E24" s="370">
        <v>0</v>
      </c>
      <c r="F24" s="370">
        <v>0</v>
      </c>
      <c r="G24" s="370">
        <v>0</v>
      </c>
      <c r="H24" s="370">
        <v>0</v>
      </c>
      <c r="I24" s="496">
        <v>0.312</v>
      </c>
      <c r="J24" s="358">
        <v>33731</v>
      </c>
      <c r="K24" s="467">
        <v>0.51300000000000001</v>
      </c>
      <c r="L24" s="354">
        <f t="shared" si="0"/>
        <v>16426.996999999999</v>
      </c>
      <c r="M24" s="354">
        <f>$D24*(1-IF(AND('Категория(опт)'!$B$1="A+ (Категория 1)"),E24,IF(AND('Категория(опт)'!$B$1="A (Категория 2)"),F24,IF(AND('Категория(опт)'!$B$1="B (Категория А+)"),G24,IF(AND('Категория(опт)'!$B$1="C (Категория В)"),H24,"")))))*(1-$I24)*(1-'Категория(опт)'!$B$3)/(IF(AND('Категория(опт)'!$B$6="с НДС"),1,IF(AND('Категория(опт)'!$B$6="без НДС"),1.2,"")))</f>
        <v>10542.911999999998</v>
      </c>
    </row>
    <row r="25" spans="1:13">
      <c r="A25" s="352" t="s">
        <v>1067</v>
      </c>
      <c r="B25" s="352" t="s">
        <v>1068</v>
      </c>
      <c r="C25" s="352" t="s">
        <v>197</v>
      </c>
      <c r="D25" s="369">
        <v>16622</v>
      </c>
      <c r="E25" s="370">
        <v>0</v>
      </c>
      <c r="F25" s="370">
        <v>0</v>
      </c>
      <c r="G25" s="370">
        <v>0</v>
      </c>
      <c r="H25" s="370">
        <v>0</v>
      </c>
      <c r="I25" s="496">
        <v>0.312</v>
      </c>
      <c r="J25" s="358">
        <v>36586</v>
      </c>
      <c r="K25" s="467">
        <v>0.51300000000000001</v>
      </c>
      <c r="L25" s="354">
        <f t="shared" si="0"/>
        <v>17817.381999999998</v>
      </c>
      <c r="M25" s="354">
        <f>$D25*(1-IF(AND('Категория(опт)'!$B$1="A+ (Категория 1)"),E25,IF(AND('Категория(опт)'!$B$1="A (Категория 2)"),F25,IF(AND('Категория(опт)'!$B$1="B (Категория А+)"),G25,IF(AND('Категория(опт)'!$B$1="C (Категория В)"),H25,"")))))*(1-$I25)*(1-'Категория(опт)'!$B$3)/(IF(AND('Категория(опт)'!$B$6="с НДС"),1,IF(AND('Категория(опт)'!$B$6="без НДС"),1.2,"")))</f>
        <v>11435.936</v>
      </c>
    </row>
    <row r="26" spans="1:13">
      <c r="A26" s="352" t="s">
        <v>1069</v>
      </c>
      <c r="B26" s="352" t="s">
        <v>1070</v>
      </c>
      <c r="C26" s="352" t="s">
        <v>197</v>
      </c>
      <c r="D26" s="369">
        <v>17648</v>
      </c>
      <c r="E26" s="370">
        <v>0</v>
      </c>
      <c r="F26" s="370">
        <v>0</v>
      </c>
      <c r="G26" s="370">
        <v>0</v>
      </c>
      <c r="H26" s="370">
        <v>0</v>
      </c>
      <c r="I26" s="496">
        <v>0.312</v>
      </c>
      <c r="J26" s="358">
        <v>38851</v>
      </c>
      <c r="K26" s="467">
        <v>0.51300000000000001</v>
      </c>
      <c r="L26" s="354">
        <f t="shared" si="0"/>
        <v>18920.436999999998</v>
      </c>
      <c r="M26" s="354">
        <f>$D26*(1-IF(AND('Категория(опт)'!$B$1="A+ (Категория 1)"),E26,IF(AND('Категория(опт)'!$B$1="A (Категория 2)"),F26,IF(AND('Категория(опт)'!$B$1="B (Категория А+)"),G26,IF(AND('Категория(опт)'!$B$1="C (Категория В)"),H26,"")))))*(1-$I26)*(1-'Категория(опт)'!$B$3)/(IF(AND('Категория(опт)'!$B$6="с НДС"),1,IF(AND('Категория(опт)'!$B$6="без НДС"),1.2,"")))</f>
        <v>12141.823999999999</v>
      </c>
    </row>
    <row r="27" spans="1:13">
      <c r="A27" s="352" t="s">
        <v>1071</v>
      </c>
      <c r="B27" s="352" t="s">
        <v>1072</v>
      </c>
      <c r="C27" s="352" t="s">
        <v>197</v>
      </c>
      <c r="D27" s="369">
        <v>18692</v>
      </c>
      <c r="E27" s="370">
        <v>0</v>
      </c>
      <c r="F27" s="370">
        <v>0</v>
      </c>
      <c r="G27" s="370">
        <v>0</v>
      </c>
      <c r="H27" s="370">
        <v>0</v>
      </c>
      <c r="I27" s="496">
        <v>0.312</v>
      </c>
      <c r="J27" s="358">
        <v>41145</v>
      </c>
      <c r="K27" s="467">
        <v>0.51300000000000001</v>
      </c>
      <c r="L27" s="354">
        <f t="shared" si="0"/>
        <v>20037.614999999998</v>
      </c>
      <c r="M27" s="354">
        <f>$D27*(1-IF(AND('Категория(опт)'!$B$1="A+ (Категория 1)"),E27,IF(AND('Категория(опт)'!$B$1="A (Категория 2)"),F27,IF(AND('Категория(опт)'!$B$1="B (Категория А+)"),G27,IF(AND('Категория(опт)'!$B$1="C (Категория В)"),H27,"")))))*(1-$I27)*(1-'Категория(опт)'!$B$3)/(IF(AND('Категория(опт)'!$B$6="с НДС"),1,IF(AND('Категория(опт)'!$B$6="без НДС"),1.2,"")))</f>
        <v>12860.096</v>
      </c>
    </row>
    <row r="28" spans="1:13">
      <c r="A28" s="352" t="s">
        <v>1073</v>
      </c>
      <c r="B28" s="352" t="s">
        <v>1074</v>
      </c>
      <c r="C28" s="352" t="s">
        <v>197</v>
      </c>
      <c r="D28" s="369">
        <v>20265</v>
      </c>
      <c r="E28" s="370">
        <v>0</v>
      </c>
      <c r="F28" s="370">
        <v>0</v>
      </c>
      <c r="G28" s="370">
        <v>0</v>
      </c>
      <c r="H28" s="370">
        <v>0</v>
      </c>
      <c r="I28" s="496">
        <v>0.312</v>
      </c>
      <c r="J28" s="358">
        <v>44609</v>
      </c>
      <c r="K28" s="467">
        <v>0.51200000000000001</v>
      </c>
      <c r="L28" s="354">
        <f t="shared" si="0"/>
        <v>21769.191999999999</v>
      </c>
      <c r="M28" s="354">
        <f>$D28*(1-IF(AND('Категория(опт)'!$B$1="A+ (Категория 1)"),E28,IF(AND('Категория(опт)'!$B$1="A (Категория 2)"),F28,IF(AND('Категория(опт)'!$B$1="B (Категория А+)"),G28,IF(AND('Категория(опт)'!$B$1="C (Категория В)"),H28,"")))))*(1-$I28)*(1-'Категория(опт)'!$B$3)/(IF(AND('Категория(опт)'!$B$6="с НДС"),1,IF(AND('Категория(опт)'!$B$6="без НДС"),1.2,"")))</f>
        <v>13942.32</v>
      </c>
    </row>
    <row r="29" spans="1:13">
      <c r="A29" s="352" t="s">
        <v>1075</v>
      </c>
      <c r="B29" s="352" t="s">
        <v>1076</v>
      </c>
      <c r="C29" s="352" t="s">
        <v>197</v>
      </c>
      <c r="D29" s="369">
        <v>21805</v>
      </c>
      <c r="E29" s="370">
        <v>0</v>
      </c>
      <c r="F29" s="370">
        <v>0</v>
      </c>
      <c r="G29" s="370">
        <v>0</v>
      </c>
      <c r="H29" s="370">
        <v>0</v>
      </c>
      <c r="I29" s="496">
        <v>0.312</v>
      </c>
      <c r="J29" s="358">
        <v>47998</v>
      </c>
      <c r="K29" s="467">
        <v>0.51200000000000001</v>
      </c>
      <c r="L29" s="354">
        <f t="shared" si="0"/>
        <v>23423.024000000001</v>
      </c>
      <c r="M29" s="354">
        <f>$D29*(1-IF(AND('Категория(опт)'!$B$1="A+ (Категория 1)"),E29,IF(AND('Категория(опт)'!$B$1="A (Категория 2)"),F29,IF(AND('Категория(опт)'!$B$1="B (Категория А+)"),G29,IF(AND('Категория(опт)'!$B$1="C (Категория В)"),H29,"")))))*(1-$I29)*(1-'Категория(опт)'!$B$3)/(IF(AND('Категория(опт)'!$B$6="с НДС"),1,IF(AND('Категория(опт)'!$B$6="без НДС"),1.2,"")))</f>
        <v>15001.839999999998</v>
      </c>
    </row>
    <row r="30" spans="1:13">
      <c r="A30" s="352" t="s">
        <v>1077</v>
      </c>
      <c r="B30" s="352" t="s">
        <v>1078</v>
      </c>
      <c r="C30" s="352" t="s">
        <v>197</v>
      </c>
      <c r="D30" s="369">
        <v>22853</v>
      </c>
      <c r="E30" s="370">
        <v>0</v>
      </c>
      <c r="F30" s="370">
        <v>0</v>
      </c>
      <c r="G30" s="370">
        <v>0</v>
      </c>
      <c r="H30" s="370">
        <v>0</v>
      </c>
      <c r="I30" s="496">
        <v>0.312</v>
      </c>
      <c r="J30" s="358">
        <v>50308</v>
      </c>
      <c r="K30" s="467">
        <v>0.51200000000000001</v>
      </c>
      <c r="L30" s="354">
        <f t="shared" si="0"/>
        <v>24550.304</v>
      </c>
      <c r="M30" s="354">
        <f>$D30*(1-IF(AND('Категория(опт)'!$B$1="A+ (Категория 1)"),E30,IF(AND('Категория(опт)'!$B$1="A (Категория 2)"),F30,IF(AND('Категория(опт)'!$B$1="B (Категория А+)"),G30,IF(AND('Категория(опт)'!$B$1="C (Категория В)"),H30,"")))))*(1-$I30)*(1-'Категория(опт)'!$B$3)/(IF(AND('Категория(опт)'!$B$6="с НДС"),1,IF(AND('Категория(опт)'!$B$6="без НДС"),1.2,"")))</f>
        <v>15722.864</v>
      </c>
    </row>
    <row r="31" spans="1:13">
      <c r="A31" s="352" t="s">
        <v>1079</v>
      </c>
      <c r="B31" s="352" t="s">
        <v>1080</v>
      </c>
      <c r="C31" s="352" t="s">
        <v>197</v>
      </c>
      <c r="D31" s="369">
        <v>23896</v>
      </c>
      <c r="E31" s="370">
        <v>0</v>
      </c>
      <c r="F31" s="370">
        <v>0</v>
      </c>
      <c r="G31" s="370">
        <v>0</v>
      </c>
      <c r="H31" s="370">
        <v>0</v>
      </c>
      <c r="I31" s="496">
        <v>0.312</v>
      </c>
      <c r="J31" s="358">
        <v>52602</v>
      </c>
      <c r="K31" s="467">
        <v>0.51200000000000001</v>
      </c>
      <c r="L31" s="354">
        <f t="shared" si="0"/>
        <v>25669.775999999998</v>
      </c>
      <c r="M31" s="354">
        <f>$D31*(1-IF(AND('Категория(опт)'!$B$1="A+ (Категория 1)"),E31,IF(AND('Категория(опт)'!$B$1="A (Категория 2)"),F31,IF(AND('Категория(опт)'!$B$1="B (Категория А+)"),G31,IF(AND('Категория(опт)'!$B$1="C (Категория В)"),H31,"")))))*(1-$I31)*(1-'Категория(опт)'!$B$3)/(IF(AND('Категория(опт)'!$B$6="с НДС"),1,IF(AND('Категория(опт)'!$B$6="без НДС"),1.2,"")))</f>
        <v>16440.448</v>
      </c>
    </row>
    <row r="32" spans="1:13">
      <c r="A32" s="352" t="s">
        <v>1081</v>
      </c>
      <c r="B32" s="352" t="s">
        <v>1082</v>
      </c>
      <c r="C32" s="352" t="s">
        <v>197</v>
      </c>
      <c r="D32" s="369">
        <v>24249</v>
      </c>
      <c r="E32" s="370">
        <v>0</v>
      </c>
      <c r="F32" s="370">
        <v>0</v>
      </c>
      <c r="G32" s="370">
        <v>0</v>
      </c>
      <c r="H32" s="370">
        <v>0</v>
      </c>
      <c r="I32" s="496">
        <v>0.32800000000000001</v>
      </c>
      <c r="J32" s="358">
        <v>53377</v>
      </c>
      <c r="K32" s="467">
        <v>0.52300000000000002</v>
      </c>
      <c r="L32" s="354">
        <f t="shared" si="0"/>
        <v>25460.828999999998</v>
      </c>
      <c r="M32" s="354">
        <f>$D32*(1-IF(AND('Категория(опт)'!$B$1="A+ (Категория 1)"),E32,IF(AND('Категория(опт)'!$B$1="A (Категория 2)"),F32,IF(AND('Категория(опт)'!$B$1="B (Категория А+)"),G32,IF(AND('Категория(опт)'!$B$1="C (Категория В)"),H32,"")))))*(1-$I32)*(1-'Категория(опт)'!$B$3)/(IF(AND('Категория(опт)'!$B$6="с НДС"),1,IF(AND('Категория(опт)'!$B$6="без НДС"),1.2,"")))</f>
        <v>16295.327999999998</v>
      </c>
    </row>
    <row r="33" spans="1:13">
      <c r="A33" s="352" t="s">
        <v>1083</v>
      </c>
      <c r="B33" s="352" t="s">
        <v>1084</v>
      </c>
      <c r="C33" s="352" t="s">
        <v>197</v>
      </c>
      <c r="D33" s="369">
        <v>25968</v>
      </c>
      <c r="E33" s="370">
        <v>0</v>
      </c>
      <c r="F33" s="370">
        <v>0</v>
      </c>
      <c r="G33" s="370">
        <v>0</v>
      </c>
      <c r="H33" s="370">
        <v>0</v>
      </c>
      <c r="I33" s="496">
        <v>0.32800000000000001</v>
      </c>
      <c r="J33" s="358">
        <v>57159</v>
      </c>
      <c r="K33" s="467">
        <v>0.52300000000000002</v>
      </c>
      <c r="L33" s="354">
        <f t="shared" si="0"/>
        <v>27264.842999999997</v>
      </c>
      <c r="M33" s="354">
        <f>$D33*(1-IF(AND('Категория(опт)'!$B$1="A+ (Категория 1)"),E33,IF(AND('Категория(опт)'!$B$1="A (Категория 2)"),F33,IF(AND('Категория(опт)'!$B$1="B (Категория А+)"),G33,IF(AND('Категория(опт)'!$B$1="C (Категория В)"),H33,"")))))*(1-$I33)*(1-'Категория(опт)'!$B$3)/(IF(AND('Категория(опт)'!$B$6="с НДС"),1,IF(AND('Категория(опт)'!$B$6="без НДС"),1.2,"")))</f>
        <v>17450.495999999999</v>
      </c>
    </row>
    <row r="34" spans="1:13">
      <c r="A34" s="352" t="s">
        <v>1085</v>
      </c>
      <c r="B34" s="352" t="s">
        <v>1086</v>
      </c>
      <c r="C34" s="352" t="s">
        <v>197</v>
      </c>
      <c r="D34" s="369">
        <v>27002</v>
      </c>
      <c r="E34" s="370">
        <v>0</v>
      </c>
      <c r="F34" s="370">
        <v>0</v>
      </c>
      <c r="G34" s="370">
        <v>0</v>
      </c>
      <c r="H34" s="370">
        <v>0</v>
      </c>
      <c r="I34" s="496">
        <v>0.32800000000000001</v>
      </c>
      <c r="J34" s="358">
        <v>59438</v>
      </c>
      <c r="K34" s="467">
        <v>0.52300000000000002</v>
      </c>
      <c r="L34" s="354">
        <f t="shared" si="0"/>
        <v>28351.925999999999</v>
      </c>
      <c r="M34" s="354">
        <f>$D34*(1-IF(AND('Категория(опт)'!$B$1="A+ (Категория 1)"),E34,IF(AND('Категория(опт)'!$B$1="A (Категория 2)"),F34,IF(AND('Категория(опт)'!$B$1="B (Категория А+)"),G34,IF(AND('Категория(опт)'!$B$1="C (Категория В)"),H34,"")))))*(1-$I34)*(1-'Категория(опт)'!$B$3)/(IF(AND('Категория(опт)'!$B$6="с НДС"),1,IF(AND('Категория(опт)'!$B$6="без НДС"),1.2,"")))</f>
        <v>18145.343999999997</v>
      </c>
    </row>
    <row r="35" spans="1:13">
      <c r="A35" s="352" t="s">
        <v>1087</v>
      </c>
      <c r="B35" s="352" t="s">
        <v>1088</v>
      </c>
      <c r="C35" s="352" t="s">
        <v>197</v>
      </c>
      <c r="D35" s="369">
        <v>28044</v>
      </c>
      <c r="E35" s="370">
        <v>0</v>
      </c>
      <c r="F35" s="370">
        <v>0</v>
      </c>
      <c r="G35" s="370">
        <v>0</v>
      </c>
      <c r="H35" s="370">
        <v>0</v>
      </c>
      <c r="I35" s="496">
        <v>0.32800000000000001</v>
      </c>
      <c r="J35" s="358">
        <v>61733</v>
      </c>
      <c r="K35" s="467">
        <v>0.52300000000000002</v>
      </c>
      <c r="L35" s="354">
        <f t="shared" si="0"/>
        <v>29446.641</v>
      </c>
      <c r="M35" s="354">
        <f>$D35*(1-IF(AND('Категория(опт)'!$B$1="A+ (Категория 1)"),E35,IF(AND('Категория(опт)'!$B$1="A (Категория 2)"),F35,IF(AND('Категория(опт)'!$B$1="B (Категория А+)"),G35,IF(AND('Категория(опт)'!$B$1="C (Категория В)"),H35,"")))))*(1-$I35)*(1-'Категория(опт)'!$B$3)/(IF(AND('Категория(опт)'!$B$6="с НДС"),1,IF(AND('Категория(опт)'!$B$6="без НДС"),1.2,"")))</f>
        <v>18845.567999999999</v>
      </c>
    </row>
    <row r="36" spans="1:13">
      <c r="A36" s="352" t="s">
        <v>1089</v>
      </c>
      <c r="B36" s="352" t="s">
        <v>1090</v>
      </c>
      <c r="C36" s="352" t="s">
        <v>197</v>
      </c>
      <c r="D36" s="369">
        <v>26332</v>
      </c>
      <c r="E36" s="370">
        <v>0</v>
      </c>
      <c r="F36" s="370">
        <v>0</v>
      </c>
      <c r="G36" s="370">
        <v>0</v>
      </c>
      <c r="H36" s="370">
        <v>0</v>
      </c>
      <c r="I36" s="496">
        <v>0.312</v>
      </c>
      <c r="J36" s="358">
        <v>57965</v>
      </c>
      <c r="K36" s="467">
        <v>0.51300000000000001</v>
      </c>
      <c r="L36" s="354">
        <f t="shared" si="0"/>
        <v>28228.954999999998</v>
      </c>
      <c r="M36" s="354">
        <f>$D36*(1-IF(AND('Категория(опт)'!$B$1="A+ (Категория 1)"),E36,IF(AND('Категория(опт)'!$B$1="A (Категория 2)"),F36,IF(AND('Категория(опт)'!$B$1="B (Категория А+)"),G36,IF(AND('Категория(опт)'!$B$1="C (Категория В)"),H36,"")))))*(1-$I36)*(1-'Категория(опт)'!$B$3)/(IF(AND('Категория(опт)'!$B$6="с НДС"),1,IF(AND('Категория(опт)'!$B$6="без НДС"),1.2,"")))</f>
        <v>18116.415999999997</v>
      </c>
    </row>
    <row r="37" spans="1:13">
      <c r="A37" s="352" t="s">
        <v>1091</v>
      </c>
      <c r="B37" s="352" t="s">
        <v>1092</v>
      </c>
      <c r="C37" s="352" t="s">
        <v>197</v>
      </c>
      <c r="D37" s="369">
        <v>28052</v>
      </c>
      <c r="E37" s="370">
        <v>0</v>
      </c>
      <c r="F37" s="370">
        <v>0</v>
      </c>
      <c r="G37" s="370">
        <v>0</v>
      </c>
      <c r="H37" s="370">
        <v>0</v>
      </c>
      <c r="I37" s="496">
        <v>0.312</v>
      </c>
      <c r="J37" s="358">
        <v>61747</v>
      </c>
      <c r="K37" s="467">
        <v>0.51300000000000001</v>
      </c>
      <c r="L37" s="354">
        <f t="shared" si="0"/>
        <v>30070.789000000001</v>
      </c>
      <c r="M37" s="354">
        <f>$D37*(1-IF(AND('Категория(опт)'!$B$1="A+ (Категория 1)"),E37,IF(AND('Категория(опт)'!$B$1="A (Категория 2)"),F37,IF(AND('Категория(опт)'!$B$1="B (Категория А+)"),G37,IF(AND('Категория(опт)'!$B$1="C (Категория В)"),H37,"")))))*(1-$I37)*(1-'Категория(опт)'!$B$3)/(IF(AND('Категория(опт)'!$B$6="с НДС"),1,IF(AND('Категория(опт)'!$B$6="без НДС"),1.2,"")))</f>
        <v>19299.775999999998</v>
      </c>
    </row>
    <row r="38" spans="1:13">
      <c r="A38" s="352" t="s">
        <v>1093</v>
      </c>
      <c r="B38" s="352" t="s">
        <v>1094</v>
      </c>
      <c r="C38" s="352" t="s">
        <v>197</v>
      </c>
      <c r="D38" s="369">
        <v>29086</v>
      </c>
      <c r="E38" s="370">
        <v>0</v>
      </c>
      <c r="F38" s="370">
        <v>0</v>
      </c>
      <c r="G38" s="370">
        <v>0</v>
      </c>
      <c r="H38" s="370">
        <v>0</v>
      </c>
      <c r="I38" s="496">
        <v>0.312</v>
      </c>
      <c r="J38" s="358">
        <v>64027</v>
      </c>
      <c r="K38" s="467">
        <v>0.51300000000000001</v>
      </c>
      <c r="L38" s="354">
        <f t="shared" si="0"/>
        <v>31181.148999999998</v>
      </c>
      <c r="M38" s="354">
        <f>$D38*(1-IF(AND('Категория(опт)'!$B$1="A+ (Категория 1)"),E38,IF(AND('Категория(опт)'!$B$1="A (Категория 2)"),F38,IF(AND('Категория(опт)'!$B$1="B (Категория А+)"),G38,IF(AND('Категория(опт)'!$B$1="C (Категория В)"),H38,"")))))*(1-$I38)*(1-'Категория(опт)'!$B$3)/(IF(AND('Категория(опт)'!$B$6="с НДС"),1,IF(AND('Категория(опт)'!$B$6="без НДС"),1.2,"")))</f>
        <v>20011.167999999998</v>
      </c>
    </row>
    <row r="39" spans="1:13">
      <c r="A39" s="352" t="s">
        <v>1095</v>
      </c>
      <c r="B39" s="352" t="s">
        <v>1096</v>
      </c>
      <c r="C39" s="352" t="s">
        <v>197</v>
      </c>
      <c r="D39" s="369">
        <v>30122</v>
      </c>
      <c r="E39" s="370">
        <v>0</v>
      </c>
      <c r="F39" s="370">
        <v>0</v>
      </c>
      <c r="G39" s="370">
        <v>0</v>
      </c>
      <c r="H39" s="370">
        <v>0</v>
      </c>
      <c r="I39" s="496">
        <v>0.312</v>
      </c>
      <c r="J39" s="358">
        <v>66306</v>
      </c>
      <c r="K39" s="467">
        <v>0.51300000000000001</v>
      </c>
      <c r="L39" s="354">
        <f t="shared" si="0"/>
        <v>32291.022000000001</v>
      </c>
      <c r="M39" s="354">
        <f>$D39*(1-IF(AND('Категория(опт)'!$B$1="A+ (Категория 1)"),E39,IF(AND('Категория(опт)'!$B$1="A (Категория 2)"),F39,IF(AND('Категория(опт)'!$B$1="B (Категория А+)"),G39,IF(AND('Категория(опт)'!$B$1="C (Категория В)"),H39,"")))))*(1-$I39)*(1-'Категория(опт)'!$B$3)/(IF(AND('Категория(опт)'!$B$6="с НДС"),1,IF(AND('Категория(опт)'!$B$6="без НДС"),1.2,"")))</f>
        <v>20723.935999999998</v>
      </c>
    </row>
    <row r="40" spans="1:13">
      <c r="A40" s="352" t="s">
        <v>1097</v>
      </c>
      <c r="B40" s="352" t="s">
        <v>1098</v>
      </c>
      <c r="C40" s="352" t="s">
        <v>755</v>
      </c>
      <c r="D40" s="369">
        <v>11704</v>
      </c>
      <c r="E40" s="370">
        <v>0</v>
      </c>
      <c r="F40" s="370">
        <v>0</v>
      </c>
      <c r="G40" s="370">
        <v>0</v>
      </c>
      <c r="H40" s="370">
        <v>0</v>
      </c>
      <c r="I40" s="496">
        <v>0.218</v>
      </c>
      <c r="J40" s="358">
        <v>35307</v>
      </c>
      <c r="K40" s="467">
        <v>0.60499999999999998</v>
      </c>
      <c r="L40" s="354">
        <f t="shared" si="0"/>
        <v>13946.265000000001</v>
      </c>
      <c r="M40" s="354">
        <f>$D40*(1-IF(AND('Категория(опт)'!$B$1="A+ (Категория 1)"),E40,IF(AND('Категория(опт)'!$B$1="A (Категория 2)"),F40,IF(AND('Категория(опт)'!$B$1="B (Категория А+)"),G40,IF(AND('Категория(опт)'!$B$1="C (Категория В)"),H40,"")))))*(1-$I40)*(1-'Категория(опт)'!$B$3)/(IF(AND('Категория(опт)'!$B$6="с НДС"),1,IF(AND('Категория(опт)'!$B$6="без НДС"),1.2,"")))</f>
        <v>9152.5280000000002</v>
      </c>
    </row>
    <row r="41" spans="1:13">
      <c r="A41" s="352" t="s">
        <v>1099</v>
      </c>
      <c r="B41" s="352" t="s">
        <v>1100</v>
      </c>
      <c r="C41" s="352" t="s">
        <v>755</v>
      </c>
      <c r="D41" s="369">
        <v>12200</v>
      </c>
      <c r="E41" s="370">
        <v>0</v>
      </c>
      <c r="F41" s="370">
        <v>0</v>
      </c>
      <c r="G41" s="370">
        <v>0</v>
      </c>
      <c r="H41" s="370">
        <v>0</v>
      </c>
      <c r="I41" s="496">
        <v>0.218</v>
      </c>
      <c r="J41" s="358">
        <v>37136</v>
      </c>
      <c r="K41" s="467">
        <v>0.60499999999999998</v>
      </c>
      <c r="L41" s="354">
        <f t="shared" si="0"/>
        <v>14668.720000000001</v>
      </c>
      <c r="M41" s="354">
        <f>$D41*(1-IF(AND('Категория(опт)'!$B$1="A+ (Категория 1)"),E41,IF(AND('Категория(опт)'!$B$1="A (Категория 2)"),F41,IF(AND('Категория(опт)'!$B$1="B (Категория А+)"),G41,IF(AND('Категория(опт)'!$B$1="C (Категория В)"),H41,"")))))*(1-$I41)*(1-'Категория(опт)'!$B$3)/(IF(AND('Категория(опт)'!$B$6="с НДС"),1,IF(AND('Категория(опт)'!$B$6="без НДС"),1.2,"")))</f>
        <v>9540.4</v>
      </c>
    </row>
    <row r="42" spans="1:13">
      <c r="A42" s="352" t="s">
        <v>1101</v>
      </c>
      <c r="B42" s="352" t="s">
        <v>1102</v>
      </c>
      <c r="C42" s="352" t="s">
        <v>755</v>
      </c>
      <c r="D42" s="369">
        <v>12701</v>
      </c>
      <c r="E42" s="370">
        <v>0</v>
      </c>
      <c r="F42" s="370">
        <v>0</v>
      </c>
      <c r="G42" s="370">
        <v>0</v>
      </c>
      <c r="H42" s="370">
        <v>0</v>
      </c>
      <c r="I42" s="496">
        <v>0.218</v>
      </c>
      <c r="J42" s="358">
        <v>38665</v>
      </c>
      <c r="K42" s="467">
        <v>0.60499999999999998</v>
      </c>
      <c r="L42" s="354">
        <f t="shared" si="0"/>
        <v>15272.675000000001</v>
      </c>
      <c r="M42" s="354">
        <f>$D42*(1-IF(AND('Категория(опт)'!$B$1="A+ (Категория 1)"),E42,IF(AND('Категория(опт)'!$B$1="A (Категория 2)"),F42,IF(AND('Категория(опт)'!$B$1="B (Категория А+)"),G42,IF(AND('Категория(опт)'!$B$1="C (Категория В)"),H42,"")))))*(1-$I42)*(1-'Категория(опт)'!$B$3)/(IF(AND('Категория(опт)'!$B$6="с НДС"),1,IF(AND('Категория(опт)'!$B$6="без НДС"),1.2,"")))</f>
        <v>9932.1820000000007</v>
      </c>
    </row>
    <row r="43" spans="1:13">
      <c r="A43" s="352" t="s">
        <v>1103</v>
      </c>
      <c r="B43" s="352" t="s">
        <v>1104</v>
      </c>
      <c r="C43" s="352" t="s">
        <v>755</v>
      </c>
      <c r="D43" s="369">
        <v>13112</v>
      </c>
      <c r="E43" s="370">
        <v>0</v>
      </c>
      <c r="F43" s="370">
        <v>0</v>
      </c>
      <c r="G43" s="370">
        <v>0</v>
      </c>
      <c r="H43" s="370">
        <v>0</v>
      </c>
      <c r="I43" s="496">
        <v>0.218</v>
      </c>
      <c r="J43" s="358">
        <v>39997</v>
      </c>
      <c r="K43" s="467">
        <v>0.60499999999999998</v>
      </c>
      <c r="L43" s="354">
        <f t="shared" si="0"/>
        <v>15798.815000000001</v>
      </c>
      <c r="M43" s="354">
        <f>$D43*(1-IF(AND('Категория(опт)'!$B$1="A+ (Категория 1)"),E43,IF(AND('Категория(опт)'!$B$1="A (Категория 2)"),F43,IF(AND('Категория(опт)'!$B$1="B (Категория А+)"),G43,IF(AND('Категория(опт)'!$B$1="C (Категория В)"),H43,"")))))*(1-$I43)*(1-'Категория(опт)'!$B$3)/(IF(AND('Категория(опт)'!$B$6="с НДС"),1,IF(AND('Категория(опт)'!$B$6="без НДС"),1.2,"")))</f>
        <v>10253.584000000001</v>
      </c>
    </row>
    <row r="44" spans="1:13">
      <c r="A44" s="352" t="s">
        <v>1105</v>
      </c>
      <c r="B44" s="352" t="s">
        <v>1106</v>
      </c>
      <c r="C44" s="352" t="s">
        <v>755</v>
      </c>
      <c r="D44" s="369">
        <v>20830</v>
      </c>
      <c r="E44" s="370">
        <v>0</v>
      </c>
      <c r="F44" s="370">
        <v>0</v>
      </c>
      <c r="G44" s="370">
        <v>0</v>
      </c>
      <c r="H44" s="370">
        <v>0</v>
      </c>
      <c r="I44" s="496">
        <v>0.218</v>
      </c>
      <c r="J44" s="358">
        <v>62489</v>
      </c>
      <c r="K44" s="467">
        <v>0.60499999999999998</v>
      </c>
      <c r="L44" s="354">
        <f t="shared" si="0"/>
        <v>24683.155000000002</v>
      </c>
      <c r="M44" s="354">
        <f>$D44*(1-IF(AND('Категория(опт)'!$B$1="A+ (Категория 1)"),E44,IF(AND('Категория(опт)'!$B$1="A (Категория 2)"),F44,IF(AND('Категория(опт)'!$B$1="B (Категория А+)"),G44,IF(AND('Категория(опт)'!$B$1="C (Категория В)"),H44,"")))))*(1-$I44)*(1-'Категория(опт)'!$B$3)/(IF(AND('Категория(опт)'!$B$6="с НДС"),1,IF(AND('Категория(опт)'!$B$6="без НДС"),1.2,"")))</f>
        <v>16289.060000000001</v>
      </c>
    </row>
    <row r="45" spans="1:13">
      <c r="A45" s="352" t="s">
        <v>1107</v>
      </c>
      <c r="B45" s="352" t="s">
        <v>1108</v>
      </c>
      <c r="C45" s="352" t="s">
        <v>755</v>
      </c>
      <c r="D45" s="369">
        <v>23145</v>
      </c>
      <c r="E45" s="370">
        <v>0</v>
      </c>
      <c r="F45" s="370">
        <v>0</v>
      </c>
      <c r="G45" s="370">
        <v>0</v>
      </c>
      <c r="H45" s="370">
        <v>0</v>
      </c>
      <c r="I45" s="496">
        <v>0.218</v>
      </c>
      <c r="J45" s="358">
        <v>69434</v>
      </c>
      <c r="K45" s="467">
        <v>0.60499999999999998</v>
      </c>
      <c r="L45" s="354">
        <f t="shared" si="0"/>
        <v>27426.43</v>
      </c>
      <c r="M45" s="354">
        <f>$D45*(1-IF(AND('Категория(опт)'!$B$1="A+ (Категория 1)"),E45,IF(AND('Категория(опт)'!$B$1="A (Категория 2)"),F45,IF(AND('Категория(опт)'!$B$1="B (Категория А+)"),G45,IF(AND('Категория(опт)'!$B$1="C (Категория В)"),H45,"")))))*(1-$I45)*(1-'Категория(опт)'!$B$3)/(IF(AND('Категория(опт)'!$B$6="с НДС"),1,IF(AND('Категория(опт)'!$B$6="без НДС"),1.2,"")))</f>
        <v>18099.39</v>
      </c>
    </row>
    <row r="46" spans="1:13">
      <c r="A46" s="352" t="s">
        <v>1109</v>
      </c>
      <c r="B46" s="352" t="s">
        <v>1110</v>
      </c>
      <c r="C46" s="352" t="s">
        <v>755</v>
      </c>
      <c r="D46" s="369">
        <v>23917</v>
      </c>
      <c r="E46" s="370">
        <v>0</v>
      </c>
      <c r="F46" s="370">
        <v>0</v>
      </c>
      <c r="G46" s="370">
        <v>0</v>
      </c>
      <c r="H46" s="370">
        <v>0</v>
      </c>
      <c r="I46" s="496">
        <v>0.218</v>
      </c>
      <c r="J46" s="358">
        <v>71750</v>
      </c>
      <c r="K46" s="467">
        <v>0.60499999999999998</v>
      </c>
      <c r="L46" s="354">
        <f t="shared" si="0"/>
        <v>28341.25</v>
      </c>
      <c r="M46" s="354">
        <f>$D46*(1-IF(AND('Категория(опт)'!$B$1="A+ (Категория 1)"),E46,IF(AND('Категория(опт)'!$B$1="A (Категория 2)"),F46,IF(AND('Категория(опт)'!$B$1="B (Категория А+)"),G46,IF(AND('Категория(опт)'!$B$1="C (Категория В)"),H46,"")))))*(1-$I46)*(1-'Категория(опт)'!$B$3)/(IF(AND('Категория(опт)'!$B$6="с НДС"),1,IF(AND('Категория(опт)'!$B$6="без НДС"),1.2,"")))</f>
        <v>18703.094000000001</v>
      </c>
    </row>
    <row r="47" spans="1:13">
      <c r="A47" s="352" t="s">
        <v>1111</v>
      </c>
      <c r="B47" s="352" t="s">
        <v>1112</v>
      </c>
      <c r="C47" s="352" t="s">
        <v>755</v>
      </c>
      <c r="D47" s="369">
        <v>24689</v>
      </c>
      <c r="E47" s="370">
        <v>0</v>
      </c>
      <c r="F47" s="370">
        <v>0</v>
      </c>
      <c r="G47" s="370">
        <v>0</v>
      </c>
      <c r="H47" s="370">
        <v>0</v>
      </c>
      <c r="I47" s="496">
        <v>0.218</v>
      </c>
      <c r="J47" s="358">
        <v>74065</v>
      </c>
      <c r="K47" s="467">
        <v>0.60499999999999998</v>
      </c>
      <c r="L47" s="354">
        <f t="shared" si="0"/>
        <v>29255.675000000003</v>
      </c>
      <c r="M47" s="354">
        <f>$D47*(1-IF(AND('Категория(опт)'!$B$1="A+ (Категория 1)"),E47,IF(AND('Категория(опт)'!$B$1="A (Категория 2)"),F47,IF(AND('Категория(опт)'!$B$1="B (Категория А+)"),G47,IF(AND('Категория(опт)'!$B$1="C (Категория В)"),H47,"")))))*(1-$I47)*(1-'Категория(опт)'!$B$3)/(IF(AND('Категория(опт)'!$B$6="с НДС"),1,IF(AND('Категория(опт)'!$B$6="без НДС"),1.2,"")))</f>
        <v>19306.798000000003</v>
      </c>
    </row>
    <row r="48" spans="1:13">
      <c r="A48" s="352" t="s">
        <v>1113</v>
      </c>
      <c r="B48" s="352" t="s">
        <v>1114</v>
      </c>
      <c r="C48" s="352" t="s">
        <v>755</v>
      </c>
      <c r="D48" s="369">
        <v>13248</v>
      </c>
      <c r="E48" s="370">
        <v>0</v>
      </c>
      <c r="F48" s="370">
        <v>0</v>
      </c>
      <c r="G48" s="370">
        <v>0</v>
      </c>
      <c r="H48" s="370">
        <v>0</v>
      </c>
      <c r="I48" s="496">
        <v>0.20100000000000001</v>
      </c>
      <c r="J48" s="358">
        <v>39938</v>
      </c>
      <c r="K48" s="467">
        <v>0.59199999999999997</v>
      </c>
      <c r="L48" s="354">
        <f t="shared" si="0"/>
        <v>16294.704000000002</v>
      </c>
      <c r="M48" s="354">
        <f>$D48*(1-IF(AND('Категория(опт)'!$B$1="A+ (Категория 1)"),E48,IF(AND('Категория(опт)'!$B$1="A (Категория 2)"),F48,IF(AND('Категория(опт)'!$B$1="B (Категория А+)"),G48,IF(AND('Категория(опт)'!$B$1="C (Категория В)"),H48,"")))))*(1-$I48)*(1-'Категория(опт)'!$B$3)/(IF(AND('Категория(опт)'!$B$6="с НДС"),1,IF(AND('Категория(опт)'!$B$6="без НДС"),1.2,"")))</f>
        <v>10585.151999999998</v>
      </c>
    </row>
    <row r="49" spans="1:13">
      <c r="A49" s="352" t="s">
        <v>1115</v>
      </c>
      <c r="B49" s="352" t="s">
        <v>1116</v>
      </c>
      <c r="C49" s="352" t="s">
        <v>755</v>
      </c>
      <c r="D49" s="369">
        <v>13743</v>
      </c>
      <c r="E49" s="370">
        <v>0</v>
      </c>
      <c r="F49" s="370">
        <v>0</v>
      </c>
      <c r="G49" s="370">
        <v>0</v>
      </c>
      <c r="H49" s="370">
        <v>0</v>
      </c>
      <c r="I49" s="496">
        <v>0.20100000000000001</v>
      </c>
      <c r="J49" s="358">
        <v>41767</v>
      </c>
      <c r="K49" s="467">
        <v>0.59199999999999997</v>
      </c>
      <c r="L49" s="354">
        <f t="shared" si="0"/>
        <v>17040.936000000002</v>
      </c>
      <c r="M49" s="354">
        <f>$D49*(1-IF(AND('Категория(опт)'!$B$1="A+ (Категория 1)"),E49,IF(AND('Категория(опт)'!$B$1="A (Категория 2)"),F49,IF(AND('Категория(опт)'!$B$1="B (Категория А+)"),G49,IF(AND('Категория(опт)'!$B$1="C (Категория В)"),H49,"")))))*(1-$I49)*(1-'Категория(опт)'!$B$3)/(IF(AND('Категория(опт)'!$B$6="с НДС"),1,IF(AND('Категория(опт)'!$B$6="без НДС"),1.2,"")))</f>
        <v>10980.656999999999</v>
      </c>
    </row>
    <row r="50" spans="1:13">
      <c r="A50" s="352" t="s">
        <v>1117</v>
      </c>
      <c r="B50" s="352" t="s">
        <v>1118</v>
      </c>
      <c r="C50" s="352" t="s">
        <v>755</v>
      </c>
      <c r="D50" s="369">
        <v>14244</v>
      </c>
      <c r="E50" s="370">
        <v>0</v>
      </c>
      <c r="F50" s="370">
        <v>0</v>
      </c>
      <c r="G50" s="370">
        <v>0</v>
      </c>
      <c r="H50" s="370">
        <v>0</v>
      </c>
      <c r="I50" s="496">
        <v>0.20100000000000001</v>
      </c>
      <c r="J50" s="358">
        <v>43296</v>
      </c>
      <c r="K50" s="467">
        <v>0.59199999999999997</v>
      </c>
      <c r="L50" s="354">
        <f t="shared" si="0"/>
        <v>17664.768</v>
      </c>
      <c r="M50" s="354">
        <f>$D50*(1-IF(AND('Категория(опт)'!$B$1="A+ (Категория 1)"),E50,IF(AND('Категория(опт)'!$B$1="A (Категория 2)"),F50,IF(AND('Категория(опт)'!$B$1="B (Категория А+)"),G50,IF(AND('Категория(опт)'!$B$1="C (Категория В)"),H50,"")))))*(1-$I50)*(1-'Категория(опт)'!$B$3)/(IF(AND('Категория(опт)'!$B$6="с НДС"),1,IF(AND('Категория(опт)'!$B$6="без НДС"),1.2,"")))</f>
        <v>11380.955999999998</v>
      </c>
    </row>
    <row r="51" spans="1:13">
      <c r="A51" s="352" t="s">
        <v>1119</v>
      </c>
      <c r="B51" s="352" t="s">
        <v>1120</v>
      </c>
      <c r="C51" s="352" t="s">
        <v>755</v>
      </c>
      <c r="D51" s="369">
        <v>14656</v>
      </c>
      <c r="E51" s="370">
        <v>0</v>
      </c>
      <c r="F51" s="370">
        <v>0</v>
      </c>
      <c r="G51" s="370">
        <v>0</v>
      </c>
      <c r="H51" s="370">
        <v>0</v>
      </c>
      <c r="I51" s="496">
        <v>0.20100000000000001</v>
      </c>
      <c r="J51" s="358">
        <v>44627</v>
      </c>
      <c r="K51" s="467">
        <v>0.59199999999999997</v>
      </c>
      <c r="L51" s="354">
        <f t="shared" si="0"/>
        <v>18207.816000000003</v>
      </c>
      <c r="M51" s="354">
        <f>$D51*(1-IF(AND('Категория(опт)'!$B$1="A+ (Категория 1)"),E51,IF(AND('Категория(опт)'!$B$1="A (Категория 2)"),F51,IF(AND('Категория(опт)'!$B$1="B (Категория А+)"),G51,IF(AND('Категория(опт)'!$B$1="C (Категория В)"),H51,"")))))*(1-$I51)*(1-'Категория(опт)'!$B$3)/(IF(AND('Категория(опт)'!$B$6="с НДС"),1,IF(AND('Категория(опт)'!$B$6="без НДС"),1.2,"")))</f>
        <v>11710.143999999998</v>
      </c>
    </row>
    <row r="52" spans="1:13">
      <c r="A52" s="352" t="s">
        <v>1121</v>
      </c>
      <c r="B52" s="352" t="s">
        <v>1122</v>
      </c>
      <c r="C52" s="352" t="s">
        <v>755</v>
      </c>
      <c r="D52" s="369">
        <v>22373</v>
      </c>
      <c r="E52" s="370">
        <v>0</v>
      </c>
      <c r="F52" s="370">
        <v>0</v>
      </c>
      <c r="G52" s="370">
        <v>0</v>
      </c>
      <c r="H52" s="370">
        <v>0</v>
      </c>
      <c r="I52" s="496">
        <v>0.20100000000000001</v>
      </c>
      <c r="J52" s="358">
        <v>67119</v>
      </c>
      <c r="K52" s="467">
        <v>0.59199999999999997</v>
      </c>
      <c r="L52" s="354">
        <f t="shared" si="0"/>
        <v>27384.552000000003</v>
      </c>
      <c r="M52" s="354">
        <f>$D52*(1-IF(AND('Категория(опт)'!$B$1="A+ (Категория 1)"),E52,IF(AND('Категория(опт)'!$B$1="A (Категория 2)"),F52,IF(AND('Категория(опт)'!$B$1="B (Категория А+)"),G52,IF(AND('Категория(опт)'!$B$1="C (Категория В)"),H52,"")))))*(1-$I52)*(1-'Категория(опт)'!$B$3)/(IF(AND('Категория(опт)'!$B$6="с НДС"),1,IF(AND('Категория(опт)'!$B$6="без НДС"),1.2,"")))</f>
        <v>17876.026999999998</v>
      </c>
    </row>
    <row r="53" spans="1:13">
      <c r="A53" s="352" t="s">
        <v>1123</v>
      </c>
      <c r="B53" s="352" t="s">
        <v>1124</v>
      </c>
      <c r="C53" s="352" t="s">
        <v>755</v>
      </c>
      <c r="D53" s="369">
        <v>24689</v>
      </c>
      <c r="E53" s="370">
        <v>0</v>
      </c>
      <c r="F53" s="370">
        <v>0</v>
      </c>
      <c r="G53" s="370">
        <v>0</v>
      </c>
      <c r="H53" s="370">
        <v>0</v>
      </c>
      <c r="I53" s="496">
        <v>0.20100000000000001</v>
      </c>
      <c r="J53" s="358">
        <v>74065</v>
      </c>
      <c r="K53" s="467">
        <v>0.59199999999999997</v>
      </c>
      <c r="L53" s="354">
        <f t="shared" si="0"/>
        <v>30218.52</v>
      </c>
      <c r="M53" s="354">
        <f>$D53*(1-IF(AND('Категория(опт)'!$B$1="A+ (Категория 1)"),E53,IF(AND('Категория(опт)'!$B$1="A (Категория 2)"),F53,IF(AND('Категория(опт)'!$B$1="B (Категория А+)"),G53,IF(AND('Категория(опт)'!$B$1="C (Категория В)"),H53,"")))))*(1-$I53)*(1-'Категория(опт)'!$B$3)/(IF(AND('Категория(опт)'!$B$6="с НДС"),1,IF(AND('Категория(опт)'!$B$6="без НДС"),1.2,"")))</f>
        <v>19726.510999999999</v>
      </c>
    </row>
    <row r="54" spans="1:13">
      <c r="A54" s="352" t="s">
        <v>1125</v>
      </c>
      <c r="B54" s="352" t="s">
        <v>1126</v>
      </c>
      <c r="C54" s="352" t="s">
        <v>755</v>
      </c>
      <c r="D54" s="369">
        <v>25460</v>
      </c>
      <c r="E54" s="370">
        <v>0</v>
      </c>
      <c r="F54" s="370">
        <v>0</v>
      </c>
      <c r="G54" s="370">
        <v>0</v>
      </c>
      <c r="H54" s="370">
        <v>0</v>
      </c>
      <c r="I54" s="496">
        <v>0.20100000000000001</v>
      </c>
      <c r="J54" s="358">
        <v>76380</v>
      </c>
      <c r="K54" s="467">
        <v>0.59199999999999997</v>
      </c>
      <c r="L54" s="354">
        <f t="shared" si="0"/>
        <v>31163.040000000001</v>
      </c>
      <c r="M54" s="354">
        <f>$D54*(1-IF(AND('Категория(опт)'!$B$1="A+ (Категория 1)"),E54,IF(AND('Категория(опт)'!$B$1="A (Категория 2)"),F54,IF(AND('Категория(опт)'!$B$1="B (Категория А+)"),G54,IF(AND('Категория(опт)'!$B$1="C (Категория В)"),H54,"")))))*(1-$I54)*(1-'Категория(опт)'!$B$3)/(IF(AND('Категория(опт)'!$B$6="с НДС"),1,IF(AND('Категория(опт)'!$B$6="без НДС"),1.2,"")))</f>
        <v>20342.539999999997</v>
      </c>
    </row>
    <row r="55" spans="1:13">
      <c r="A55" s="352" t="s">
        <v>1127</v>
      </c>
      <c r="B55" s="352" t="s">
        <v>1128</v>
      </c>
      <c r="C55" s="352" t="s">
        <v>755</v>
      </c>
      <c r="D55" s="369">
        <v>26232</v>
      </c>
      <c r="E55" s="370">
        <v>0</v>
      </c>
      <c r="F55" s="370">
        <v>0</v>
      </c>
      <c r="G55" s="370">
        <v>0</v>
      </c>
      <c r="H55" s="370">
        <v>0</v>
      </c>
      <c r="I55" s="496">
        <v>0.20100000000000001</v>
      </c>
      <c r="J55" s="358">
        <v>78695</v>
      </c>
      <c r="K55" s="467">
        <v>0.59199999999999997</v>
      </c>
      <c r="L55" s="354">
        <f t="shared" si="0"/>
        <v>32107.56</v>
      </c>
      <c r="M55" s="354">
        <f>$D55*(1-IF(AND('Категория(опт)'!$B$1="A+ (Категория 1)"),E55,IF(AND('Категория(опт)'!$B$1="A (Категория 2)"),F55,IF(AND('Категория(опт)'!$B$1="B (Категория А+)"),G55,IF(AND('Категория(опт)'!$B$1="C (Категория В)"),H55,"")))))*(1-$I55)*(1-'Категория(опт)'!$B$3)/(IF(AND('Категория(опт)'!$B$6="с НДС"),1,IF(AND('Категория(опт)'!$B$6="без НДС"),1.2,"")))</f>
        <v>20959.367999999999</v>
      </c>
    </row>
    <row r="56" spans="1:13">
      <c r="A56" s="352" t="s">
        <v>1129</v>
      </c>
      <c r="B56" s="352" t="s">
        <v>1130</v>
      </c>
      <c r="C56" s="352" t="s">
        <v>755</v>
      </c>
      <c r="D56" s="369">
        <v>18357</v>
      </c>
      <c r="E56" s="370"/>
      <c r="F56" s="370"/>
      <c r="G56" s="370"/>
      <c r="H56" s="370"/>
      <c r="I56" s="496">
        <v>0.307</v>
      </c>
      <c r="J56" s="358">
        <v>39330</v>
      </c>
      <c r="K56" s="467">
        <v>0.496</v>
      </c>
      <c r="L56" s="354">
        <f t="shared" si="0"/>
        <v>19822.32</v>
      </c>
      <c r="M56" s="354">
        <f>$D56*(1-IF(AND('Категория(опт)'!$B$1="A+ (Категория 1)"),E56,IF(AND('Категория(опт)'!$B$1="A (Категория 2)"),F56,IF(AND('Категория(опт)'!$B$1="B (Категория А+)"),G56,IF(AND('Категория(опт)'!$B$1="C (Категория В)"),H56,"")))))*(1-$I56)*(1-'Категория(опт)'!$B$3)/(IF(AND('Категория(опт)'!$B$6="с НДС"),1,IF(AND('Категория(опт)'!$B$6="без НДС"),1.2,"")))</f>
        <v>12721.401000000002</v>
      </c>
    </row>
    <row r="57" spans="1:13">
      <c r="A57" s="352" t="s">
        <v>1131</v>
      </c>
      <c r="B57" s="352" t="s">
        <v>1132</v>
      </c>
      <c r="C57" s="352" t="s">
        <v>755</v>
      </c>
      <c r="D57" s="369">
        <v>20262</v>
      </c>
      <c r="E57" s="370"/>
      <c r="F57" s="370"/>
      <c r="G57" s="370"/>
      <c r="H57" s="370"/>
      <c r="I57" s="496">
        <v>0.307</v>
      </c>
      <c r="J57" s="358">
        <v>43425</v>
      </c>
      <c r="K57" s="467">
        <v>0.496</v>
      </c>
      <c r="L57" s="354">
        <f t="shared" si="0"/>
        <v>21886.2</v>
      </c>
      <c r="M57" s="354">
        <f>$D57*(1-IF(AND('Категория(опт)'!$B$1="A+ (Категория 1)"),E57,IF(AND('Категория(опт)'!$B$1="A (Категория 2)"),F57,IF(AND('Категория(опт)'!$B$1="B (Категория А+)"),G57,IF(AND('Категория(опт)'!$B$1="C (Категория В)"),H57,"")))))*(1-$I57)*(1-'Категория(опт)'!$B$3)/(IF(AND('Категория(опт)'!$B$6="с НДС"),1,IF(AND('Категория(опт)'!$B$6="без НДС"),1.2,"")))</f>
        <v>14041.566000000001</v>
      </c>
    </row>
    <row r="58" spans="1:13">
      <c r="A58" s="352" t="s">
        <v>1133</v>
      </c>
      <c r="B58" s="352" t="s">
        <v>1134</v>
      </c>
      <c r="C58" s="352" t="s">
        <v>755</v>
      </c>
      <c r="D58" s="369">
        <v>20810</v>
      </c>
      <c r="E58" s="370"/>
      <c r="F58" s="370"/>
      <c r="G58" s="370"/>
      <c r="H58" s="370"/>
      <c r="I58" s="496">
        <v>0.307</v>
      </c>
      <c r="J58" s="358">
        <v>44595</v>
      </c>
      <c r="K58" s="467">
        <v>0.496</v>
      </c>
      <c r="L58" s="354">
        <f t="shared" si="0"/>
        <v>22475.88</v>
      </c>
      <c r="M58" s="354">
        <f>$D58*(1-IF(AND('Категория(опт)'!$B$1="A+ (Категория 1)"),E58,IF(AND('Категория(опт)'!$B$1="A (Категория 2)"),F58,IF(AND('Категория(опт)'!$B$1="B (Категория А+)"),G58,IF(AND('Категория(опт)'!$B$1="C (Категория В)"),H58,"")))))*(1-$I58)*(1-'Категория(опт)'!$B$3)/(IF(AND('Категория(опт)'!$B$6="с НДС"),1,IF(AND('Категория(опт)'!$B$6="без НДС"),1.2,"")))</f>
        <v>14421.330000000002</v>
      </c>
    </row>
    <row r="59" spans="1:13">
      <c r="A59" s="352" t="s">
        <v>1135</v>
      </c>
      <c r="B59" s="352" t="s">
        <v>1136</v>
      </c>
      <c r="C59" s="352" t="s">
        <v>755</v>
      </c>
      <c r="D59" s="369">
        <v>21424</v>
      </c>
      <c r="E59" s="370"/>
      <c r="F59" s="370"/>
      <c r="G59" s="370"/>
      <c r="H59" s="370"/>
      <c r="I59" s="496">
        <v>0.307</v>
      </c>
      <c r="J59" s="358">
        <v>45915</v>
      </c>
      <c r="K59" s="467">
        <v>0.496</v>
      </c>
      <c r="L59" s="354">
        <f t="shared" si="0"/>
        <v>23141.16</v>
      </c>
      <c r="M59" s="354">
        <f>$D59*(1-IF(AND('Категория(опт)'!$B$1="A+ (Категория 1)"),E59,IF(AND('Категория(опт)'!$B$1="A (Категория 2)"),F59,IF(AND('Категория(опт)'!$B$1="B (Категория А+)"),G59,IF(AND('Категория(опт)'!$B$1="C (Категория В)"),H59,"")))))*(1-$I59)*(1-'Категория(опт)'!$B$3)/(IF(AND('Категория(опт)'!$B$6="с НДС"),1,IF(AND('Категория(опт)'!$B$6="без НДС"),1.2,"")))</f>
        <v>14846.832000000002</v>
      </c>
    </row>
    <row r="60" spans="1:13">
      <c r="A60" s="352" t="s">
        <v>1137</v>
      </c>
      <c r="B60" s="352" t="s">
        <v>1138</v>
      </c>
      <c r="C60" s="352" t="s">
        <v>755</v>
      </c>
      <c r="D60" s="369">
        <v>28898</v>
      </c>
      <c r="E60" s="370"/>
      <c r="F60" s="370"/>
      <c r="G60" s="370"/>
      <c r="H60" s="370"/>
      <c r="I60" s="496">
        <v>0.307</v>
      </c>
      <c r="J60" s="358">
        <v>61920</v>
      </c>
      <c r="K60" s="467">
        <v>0.496</v>
      </c>
      <c r="L60" s="354">
        <f t="shared" si="0"/>
        <v>31207.68</v>
      </c>
      <c r="M60" s="354">
        <f>$D60*(1-IF(AND('Категория(опт)'!$B$1="A+ (Категория 1)"),E60,IF(AND('Категория(опт)'!$B$1="A (Категория 2)"),F60,IF(AND('Категория(опт)'!$B$1="B (Категория А+)"),G60,IF(AND('Категория(опт)'!$B$1="C (Категория В)"),H60,"")))))*(1-$I60)*(1-'Категория(опт)'!$B$3)/(IF(AND('Категория(опт)'!$B$6="с НДС"),1,IF(AND('Категория(опт)'!$B$6="без НДС"),1.2,"")))</f>
        <v>20026.314000000002</v>
      </c>
    </row>
    <row r="61" spans="1:13">
      <c r="A61" s="352" t="s">
        <v>1139</v>
      </c>
      <c r="B61" s="352" t="s">
        <v>1140</v>
      </c>
      <c r="C61" s="352" t="s">
        <v>755</v>
      </c>
      <c r="D61" s="369">
        <v>34080</v>
      </c>
      <c r="E61" s="370"/>
      <c r="F61" s="370"/>
      <c r="G61" s="370"/>
      <c r="H61" s="370"/>
      <c r="I61" s="496">
        <v>0.307</v>
      </c>
      <c r="J61" s="358">
        <v>73035</v>
      </c>
      <c r="K61" s="467">
        <v>0.496</v>
      </c>
      <c r="L61" s="354">
        <f t="shared" si="0"/>
        <v>36809.64</v>
      </c>
      <c r="M61" s="354">
        <f>$D61*(1-IF(AND('Категория(опт)'!$B$1="A+ (Категория 1)"),E61,IF(AND('Категория(опт)'!$B$1="A (Категория 2)"),F61,IF(AND('Категория(опт)'!$B$1="B (Категория А+)"),G61,IF(AND('Категория(опт)'!$B$1="C (Категория В)"),H61,"")))))*(1-$I61)*(1-'Категория(опт)'!$B$3)/(IF(AND('Категория(опт)'!$B$6="с НДС"),1,IF(AND('Категория(опт)'!$B$6="без НДС"),1.2,"")))</f>
        <v>23617.440000000002</v>
      </c>
    </row>
    <row r="62" spans="1:13">
      <c r="A62" s="352" t="s">
        <v>1141</v>
      </c>
      <c r="B62" s="352" t="s">
        <v>1142</v>
      </c>
      <c r="C62" s="352" t="s">
        <v>755</v>
      </c>
      <c r="D62" s="369">
        <v>34974</v>
      </c>
      <c r="E62" s="370"/>
      <c r="F62" s="370"/>
      <c r="G62" s="370"/>
      <c r="H62" s="370"/>
      <c r="I62" s="496">
        <v>0.307</v>
      </c>
      <c r="J62" s="358">
        <v>74940</v>
      </c>
      <c r="K62" s="467">
        <v>0.496</v>
      </c>
      <c r="L62" s="354">
        <f t="shared" si="0"/>
        <v>37769.760000000002</v>
      </c>
      <c r="M62" s="354">
        <f>$D62*(1-IF(AND('Категория(опт)'!$B$1="A+ (Категория 1)"),E62,IF(AND('Категория(опт)'!$B$1="A (Категория 2)"),F62,IF(AND('Категория(опт)'!$B$1="B (Категория А+)"),G62,IF(AND('Категория(опт)'!$B$1="C (Категория В)"),H62,"")))))*(1-$I62)*(1-'Категория(опт)'!$B$3)/(IF(AND('Категория(опт)'!$B$6="с НДС"),1,IF(AND('Категория(опт)'!$B$6="без НДС"),1.2,"")))</f>
        <v>24236.982000000004</v>
      </c>
    </row>
    <row r="63" spans="1:13">
      <c r="A63" s="352" t="s">
        <v>1143</v>
      </c>
      <c r="B63" s="352" t="s">
        <v>1144</v>
      </c>
      <c r="C63" s="352" t="s">
        <v>755</v>
      </c>
      <c r="D63" s="369">
        <v>36416</v>
      </c>
      <c r="E63" s="370"/>
      <c r="F63" s="370"/>
      <c r="G63" s="370"/>
      <c r="H63" s="370"/>
      <c r="I63" s="496">
        <v>0.307</v>
      </c>
      <c r="J63" s="358">
        <v>78030</v>
      </c>
      <c r="K63" s="467">
        <v>0.496</v>
      </c>
      <c r="L63" s="354">
        <f t="shared" si="0"/>
        <v>39327.120000000003</v>
      </c>
      <c r="M63" s="354">
        <f>$D63*(1-IF(AND('Категория(опт)'!$B$1="A+ (Категория 1)"),E63,IF(AND('Категория(опт)'!$B$1="A (Категория 2)"),F63,IF(AND('Категория(опт)'!$B$1="B (Категория А+)"),G63,IF(AND('Категория(опт)'!$B$1="C (Категория В)"),H63,"")))))*(1-$I63)*(1-'Категория(опт)'!$B$3)/(IF(AND('Категория(опт)'!$B$6="с НДС"),1,IF(AND('Категория(опт)'!$B$6="без НДС"),1.2,"")))</f>
        <v>25236.288</v>
      </c>
    </row>
    <row r="64" spans="1:13">
      <c r="A64" s="352" t="s">
        <v>1145</v>
      </c>
      <c r="B64" s="352" t="s">
        <v>1146</v>
      </c>
      <c r="C64" s="352" t="s">
        <v>755</v>
      </c>
      <c r="D64" s="369">
        <v>18440</v>
      </c>
      <c r="E64" s="370"/>
      <c r="F64" s="370"/>
      <c r="G64" s="370"/>
      <c r="H64" s="370"/>
      <c r="I64" s="496">
        <v>0.29799999999999999</v>
      </c>
      <c r="J64" s="358">
        <v>34571</v>
      </c>
      <c r="K64" s="467">
        <v>0.41099999999999998</v>
      </c>
      <c r="L64" s="354">
        <f t="shared" si="0"/>
        <v>20362.319</v>
      </c>
      <c r="M64" s="354">
        <f>$D64*(1-IF(AND('Категория(опт)'!$B$1="A+ (Категория 1)"),E64,IF(AND('Категория(опт)'!$B$1="A (Категория 2)"),F64,IF(AND('Категория(опт)'!$B$1="B (Категория А+)"),G64,IF(AND('Категория(опт)'!$B$1="C (Категория В)"),H64,"")))))*(1-$I64)*(1-'Категория(опт)'!$B$3)/(IF(AND('Категория(опт)'!$B$6="с НДС"),1,IF(AND('Категория(опт)'!$B$6="без НДС"),1.2,"")))</f>
        <v>12944.88</v>
      </c>
    </row>
    <row r="65" spans="1:13">
      <c r="A65" s="352" t="s">
        <v>1147</v>
      </c>
      <c r="B65" s="352" t="s">
        <v>1148</v>
      </c>
      <c r="C65" s="352" t="s">
        <v>755</v>
      </c>
      <c r="D65" s="369">
        <v>19988</v>
      </c>
      <c r="E65" s="370"/>
      <c r="F65" s="370"/>
      <c r="G65" s="370"/>
      <c r="H65" s="370"/>
      <c r="I65" s="496">
        <v>0.29799999999999999</v>
      </c>
      <c r="J65" s="358">
        <v>37472</v>
      </c>
      <c r="K65" s="467">
        <v>0.41099999999999998</v>
      </c>
      <c r="L65" s="354">
        <f t="shared" si="0"/>
        <v>22071.007999999998</v>
      </c>
      <c r="M65" s="354">
        <f>$D65*(1-IF(AND('Категория(опт)'!$B$1="A+ (Категория 1)"),E65,IF(AND('Категория(опт)'!$B$1="A (Категория 2)"),F65,IF(AND('Категория(опт)'!$B$1="B (Категория А+)"),G65,IF(AND('Категория(опт)'!$B$1="C (Категория В)"),H65,"")))))*(1-$I65)*(1-'Категория(опт)'!$B$3)/(IF(AND('Категория(опт)'!$B$6="с НДС"),1,IF(AND('Категория(опт)'!$B$6="без НДС"),1.2,"")))</f>
        <v>14031.575999999999</v>
      </c>
    </row>
    <row r="66" spans="1:13">
      <c r="A66" s="352" t="s">
        <v>1149</v>
      </c>
      <c r="B66" s="352" t="s">
        <v>1150</v>
      </c>
      <c r="C66" s="352" t="s">
        <v>755</v>
      </c>
      <c r="D66" s="369">
        <v>20471</v>
      </c>
      <c r="E66" s="370"/>
      <c r="F66" s="370"/>
      <c r="G66" s="370"/>
      <c r="H66" s="370"/>
      <c r="I66" s="496">
        <v>0.29799999999999999</v>
      </c>
      <c r="J66" s="358">
        <v>38378</v>
      </c>
      <c r="K66" s="467">
        <v>0.41099999999999998</v>
      </c>
      <c r="L66" s="354">
        <f t="shared" si="0"/>
        <v>22604.642</v>
      </c>
      <c r="M66" s="354">
        <f>$D66*(1-IF(AND('Категория(опт)'!$B$1="A+ (Категория 1)"),E66,IF(AND('Категория(опт)'!$B$1="A (Категория 2)"),F66,IF(AND('Категория(опт)'!$B$1="B (Категория А+)"),G66,IF(AND('Категория(опт)'!$B$1="C (Категория В)"),H66,"")))))*(1-$I66)*(1-'Категория(опт)'!$B$3)/(IF(AND('Категория(опт)'!$B$6="с НДС"),1,IF(AND('Категория(опт)'!$B$6="без НДС"),1.2,"")))</f>
        <v>14370.642</v>
      </c>
    </row>
    <row r="67" spans="1:13">
      <c r="A67" s="352" t="s">
        <v>1151</v>
      </c>
      <c r="B67" s="352" t="s">
        <v>1152</v>
      </c>
      <c r="C67" s="352" t="s">
        <v>755</v>
      </c>
      <c r="D67" s="369">
        <v>20868</v>
      </c>
      <c r="E67" s="370"/>
      <c r="F67" s="370"/>
      <c r="G67" s="370"/>
      <c r="H67" s="370"/>
      <c r="I67" s="496">
        <v>0.29799999999999999</v>
      </c>
      <c r="J67" s="358">
        <v>39126</v>
      </c>
      <c r="K67" s="467">
        <v>0.41099999999999998</v>
      </c>
      <c r="L67" s="354">
        <f t="shared" si="0"/>
        <v>23045.214</v>
      </c>
      <c r="M67" s="354">
        <f>$D67*(1-IF(AND('Категория(опт)'!$B$1="A+ (Категория 1)"),E67,IF(AND('Категория(опт)'!$B$1="A (Категория 2)"),F67,IF(AND('Категория(опт)'!$B$1="B (Категория А+)"),G67,IF(AND('Категория(опт)'!$B$1="C (Категория В)"),H67,"")))))*(1-$I67)*(1-'Категория(опт)'!$B$3)/(IF(AND('Категория(опт)'!$B$6="с НДС"),1,IF(AND('Категория(опт)'!$B$6="без НДС"),1.2,"")))</f>
        <v>14649.335999999999</v>
      </c>
    </row>
    <row r="68" spans="1:13">
      <c r="A68" s="352" t="s">
        <v>1153</v>
      </c>
      <c r="B68" s="352" t="s">
        <v>1154</v>
      </c>
      <c r="C68" s="352" t="s">
        <v>755</v>
      </c>
      <c r="D68" s="369">
        <v>20239</v>
      </c>
      <c r="E68" s="370"/>
      <c r="F68" s="370"/>
      <c r="G68" s="370"/>
      <c r="H68" s="370"/>
      <c r="I68" s="496">
        <v>0.29799999999999999</v>
      </c>
      <c r="J68" s="358">
        <v>37945</v>
      </c>
      <c r="K68" s="467">
        <v>0.41899999999999998</v>
      </c>
      <c r="L68" s="354">
        <f t="shared" ref="L68:L95" si="1">J68*(1-K68)</f>
        <v>22046.044999999998</v>
      </c>
      <c r="M68" s="354">
        <f>$D68*(1-IF(AND('Категория(опт)'!$B$1="A+ (Категория 1)"),E68,IF(AND('Категория(опт)'!$B$1="A (Категория 2)"),F68,IF(AND('Категория(опт)'!$B$1="B (Категория А+)"),G68,IF(AND('Категория(опт)'!$B$1="C (Категория В)"),H68,"")))))*(1-$I68)*(1-'Категория(опт)'!$B$3)/(IF(AND('Категория(опт)'!$B$6="с НДС"),1,IF(AND('Категория(опт)'!$B$6="без НДС"),1.2,"")))</f>
        <v>14207.777999999998</v>
      </c>
    </row>
    <row r="69" spans="1:13">
      <c r="A69" s="352" t="s">
        <v>1155</v>
      </c>
      <c r="B69" s="352" t="s">
        <v>1156</v>
      </c>
      <c r="C69" s="352" t="s">
        <v>755</v>
      </c>
      <c r="D69" s="369">
        <v>22099</v>
      </c>
      <c r="E69" s="370"/>
      <c r="F69" s="370"/>
      <c r="G69" s="370"/>
      <c r="H69" s="370"/>
      <c r="I69" s="496">
        <v>0.29799999999999999</v>
      </c>
      <c r="J69" s="358">
        <v>41436</v>
      </c>
      <c r="K69" s="467">
        <v>0.41899999999999998</v>
      </c>
      <c r="L69" s="354">
        <f t="shared" si="1"/>
        <v>24074.315999999999</v>
      </c>
      <c r="M69" s="354">
        <f>$D69*(1-IF(AND('Категория(опт)'!$B$1="A+ (Категория 1)"),E69,IF(AND('Категория(опт)'!$B$1="A (Категория 2)"),F69,IF(AND('Категория(опт)'!$B$1="B (Категория А+)"),G69,IF(AND('Категория(опт)'!$B$1="C (Категория В)"),H69,"")))))*(1-$I69)*(1-'Категория(опт)'!$B$3)/(IF(AND('Категория(опт)'!$B$6="с НДС"),1,IF(AND('Категория(опт)'!$B$6="без НДС"),1.2,"")))</f>
        <v>15513.498</v>
      </c>
    </row>
    <row r="70" spans="1:13">
      <c r="A70" s="352" t="s">
        <v>1157</v>
      </c>
      <c r="B70" s="352" t="s">
        <v>1158</v>
      </c>
      <c r="C70" s="352" t="s">
        <v>755</v>
      </c>
      <c r="D70" s="369">
        <v>22680</v>
      </c>
      <c r="E70" s="370"/>
      <c r="F70" s="370"/>
      <c r="G70" s="370"/>
      <c r="H70" s="370"/>
      <c r="I70" s="496">
        <v>0.29799999999999999</v>
      </c>
      <c r="J70" s="358">
        <v>42525</v>
      </c>
      <c r="K70" s="467">
        <v>0.41899999999999998</v>
      </c>
      <c r="L70" s="354">
        <f t="shared" si="1"/>
        <v>24707.024999999998</v>
      </c>
      <c r="M70" s="354">
        <f>$D70*(1-IF(AND('Категория(опт)'!$B$1="A+ (Категория 1)"),E70,IF(AND('Категория(опт)'!$B$1="A (Категория 2)"),F70,IF(AND('Категория(опт)'!$B$1="B (Категория А+)"),G70,IF(AND('Категория(опт)'!$B$1="C (Категория В)"),H70,"")))))*(1-$I70)*(1-'Категория(опт)'!$B$3)/(IF(AND('Категория(опт)'!$B$6="с НДС"),1,IF(AND('Категория(опт)'!$B$6="без НДС"),1.2,"")))</f>
        <v>15921.359999999999</v>
      </c>
    </row>
    <row r="71" spans="1:13">
      <c r="A71" s="352" t="s">
        <v>1159</v>
      </c>
      <c r="B71" s="352" t="s">
        <v>1160</v>
      </c>
      <c r="C71" s="352" t="s">
        <v>755</v>
      </c>
      <c r="D71" s="369">
        <v>23171</v>
      </c>
      <c r="E71" s="370"/>
      <c r="F71" s="370"/>
      <c r="G71" s="370"/>
      <c r="H71" s="370"/>
      <c r="I71" s="496">
        <v>0.29799999999999999</v>
      </c>
      <c r="J71" s="358">
        <v>43444</v>
      </c>
      <c r="K71" s="467">
        <v>0.41899999999999998</v>
      </c>
      <c r="L71" s="354">
        <f t="shared" si="1"/>
        <v>25240.964</v>
      </c>
      <c r="M71" s="354">
        <f>$D71*(1-IF(AND('Категория(опт)'!$B$1="A+ (Категория 1)"),E71,IF(AND('Категория(опт)'!$B$1="A (Категория 2)"),F71,IF(AND('Категория(опт)'!$B$1="B (Категория А+)"),G71,IF(AND('Категория(опт)'!$B$1="C (Категория В)"),H71,"")))))*(1-$I71)*(1-'Категория(опт)'!$B$3)/(IF(AND('Категория(опт)'!$B$6="с НДС"),1,IF(AND('Категория(опт)'!$B$6="без НДС"),1.2,"")))</f>
        <v>16266.041999999999</v>
      </c>
    </row>
    <row r="72" spans="1:13">
      <c r="A72" s="352" t="s">
        <v>1161</v>
      </c>
      <c r="B72" s="352" t="s">
        <v>1162</v>
      </c>
      <c r="C72" s="352" t="s">
        <v>755</v>
      </c>
      <c r="D72" s="369">
        <v>27416</v>
      </c>
      <c r="E72" s="370"/>
      <c r="F72" s="370"/>
      <c r="G72" s="370"/>
      <c r="H72" s="370"/>
      <c r="I72" s="496">
        <v>0.29799999999999999</v>
      </c>
      <c r="J72" s="358">
        <v>51411</v>
      </c>
      <c r="K72" s="467">
        <v>0.41099999999999998</v>
      </c>
      <c r="L72" s="354">
        <f t="shared" si="1"/>
        <v>30281.078999999998</v>
      </c>
      <c r="M72" s="354">
        <f>$D72*(1-IF(AND('Категория(опт)'!$B$1="A+ (Категория 1)"),E72,IF(AND('Категория(опт)'!$B$1="A (Категория 2)"),F72,IF(AND('Категория(опт)'!$B$1="B (Категория А+)"),G72,IF(AND('Категория(опт)'!$B$1="C (Категория В)"),H72,"")))))*(1-$I72)*(1-'Категория(опт)'!$B$3)/(IF(AND('Категория(опт)'!$B$6="с НДС"),1,IF(AND('Категория(опт)'!$B$6="без НДС"),1.2,"")))</f>
        <v>19246.031999999999</v>
      </c>
    </row>
    <row r="73" spans="1:13">
      <c r="A73" s="352" t="s">
        <v>1163</v>
      </c>
      <c r="B73" s="352" t="s">
        <v>1164</v>
      </c>
      <c r="C73" s="352" t="s">
        <v>755</v>
      </c>
      <c r="D73" s="369">
        <v>31217</v>
      </c>
      <c r="E73" s="370"/>
      <c r="F73" s="370"/>
      <c r="G73" s="370"/>
      <c r="H73" s="370"/>
      <c r="I73" s="496">
        <v>0.29799999999999999</v>
      </c>
      <c r="J73" s="358">
        <v>58538</v>
      </c>
      <c r="K73" s="467">
        <v>0.41099999999999998</v>
      </c>
      <c r="L73" s="354">
        <f t="shared" si="1"/>
        <v>34478.881999999998</v>
      </c>
      <c r="M73" s="354">
        <f>$D73*(1-IF(AND('Категория(опт)'!$B$1="A+ (Категория 1)"),E73,IF(AND('Категория(опт)'!$B$1="A (Категория 2)"),F73,IF(AND('Категория(опт)'!$B$1="B (Категория А+)"),G73,IF(AND('Категория(опт)'!$B$1="C (Категория В)"),H73,"")))))*(1-$I73)*(1-'Категория(опт)'!$B$3)/(IF(AND('Категория(опт)'!$B$6="с НДС"),1,IF(AND('Категория(опт)'!$B$6="без НДС"),1.2,"")))</f>
        <v>21914.333999999999</v>
      </c>
    </row>
    <row r="74" spans="1:13">
      <c r="A74" s="352" t="s">
        <v>1165</v>
      </c>
      <c r="B74" s="352" t="s">
        <v>1166</v>
      </c>
      <c r="C74" s="352" t="s">
        <v>755</v>
      </c>
      <c r="D74" s="369">
        <v>32488</v>
      </c>
      <c r="E74" s="370"/>
      <c r="F74" s="370"/>
      <c r="G74" s="370"/>
      <c r="H74" s="370"/>
      <c r="I74" s="496">
        <v>0.29799999999999999</v>
      </c>
      <c r="J74" s="358">
        <v>60914</v>
      </c>
      <c r="K74" s="467">
        <v>0.41099999999999998</v>
      </c>
      <c r="L74" s="354">
        <f t="shared" si="1"/>
        <v>35878.345999999998</v>
      </c>
      <c r="M74" s="354">
        <f>$D74*(1-IF(AND('Категория(опт)'!$B$1="A+ (Категория 1)"),E74,IF(AND('Категория(опт)'!$B$1="A (Категория 2)"),F74,IF(AND('Категория(опт)'!$B$1="B (Категория А+)"),G74,IF(AND('Категория(опт)'!$B$1="C (Категория В)"),H74,"")))))*(1-$I74)*(1-'Категория(опт)'!$B$3)/(IF(AND('Категория(опт)'!$B$6="с НДС"),1,IF(AND('Категория(опт)'!$B$6="без НДС"),1.2,"")))</f>
        <v>22806.575999999997</v>
      </c>
    </row>
    <row r="75" spans="1:13">
      <c r="A75" s="352" t="s">
        <v>1167</v>
      </c>
      <c r="B75" s="352" t="s">
        <v>1168</v>
      </c>
      <c r="C75" s="352" t="s">
        <v>755</v>
      </c>
      <c r="D75" s="369">
        <v>33193</v>
      </c>
      <c r="E75" s="370"/>
      <c r="F75" s="370"/>
      <c r="G75" s="370"/>
      <c r="H75" s="370"/>
      <c r="I75" s="496">
        <v>0.29799999999999999</v>
      </c>
      <c r="J75" s="358">
        <v>62239</v>
      </c>
      <c r="K75" s="467">
        <v>0.41099999999999998</v>
      </c>
      <c r="L75" s="354">
        <f t="shared" si="1"/>
        <v>36658.771000000001</v>
      </c>
      <c r="M75" s="354">
        <f>$D75*(1-IF(AND('Категория(опт)'!$B$1="A+ (Категория 1)"),E75,IF(AND('Категория(опт)'!$B$1="A (Категория 2)"),F75,IF(AND('Категория(опт)'!$B$1="B (Категория А+)"),G75,IF(AND('Категория(опт)'!$B$1="C (Категория В)"),H75,"")))))*(1-$I75)*(1-'Категория(опт)'!$B$3)/(IF(AND('Категория(опт)'!$B$6="с НДС"),1,IF(AND('Категория(опт)'!$B$6="без НДС"),1.2,"")))</f>
        <v>23301.485999999997</v>
      </c>
    </row>
    <row r="76" spans="1:13">
      <c r="A76" s="352" t="s">
        <v>1169</v>
      </c>
      <c r="B76" s="352" t="s">
        <v>1170</v>
      </c>
      <c r="C76" s="352" t="s">
        <v>755</v>
      </c>
      <c r="D76" s="369">
        <v>29213</v>
      </c>
      <c r="E76" s="370"/>
      <c r="F76" s="370"/>
      <c r="G76" s="370"/>
      <c r="H76" s="370"/>
      <c r="I76" s="496">
        <v>0.29799999999999999</v>
      </c>
      <c r="J76" s="358">
        <v>54771</v>
      </c>
      <c r="K76" s="467">
        <v>0.41899999999999998</v>
      </c>
      <c r="L76" s="354">
        <f t="shared" si="1"/>
        <v>31821.950999999997</v>
      </c>
      <c r="M76" s="354">
        <f>$D76*(1-IF(AND('Категория(опт)'!$B$1="A+ (Категория 1)"),E76,IF(AND('Категория(опт)'!$B$1="A (Категория 2)"),F76,IF(AND('Категория(опт)'!$B$1="B (Категория А+)"),G76,IF(AND('Категория(опт)'!$B$1="C (Категория В)"),H76,"")))))*(1-$I76)*(1-'Категория(опт)'!$B$3)/(IF(AND('Категория(опт)'!$B$6="с НДС"),1,IF(AND('Категория(опт)'!$B$6="без НДС"),1.2,"")))</f>
        <v>20507.525999999998</v>
      </c>
    </row>
    <row r="77" spans="1:13">
      <c r="A77" s="352" t="s">
        <v>1171</v>
      </c>
      <c r="B77" s="352" t="s">
        <v>1172</v>
      </c>
      <c r="C77" s="352" t="s">
        <v>755</v>
      </c>
      <c r="D77" s="369">
        <v>33328</v>
      </c>
      <c r="E77" s="370"/>
      <c r="F77" s="370"/>
      <c r="G77" s="370"/>
      <c r="H77" s="370"/>
      <c r="I77" s="496">
        <v>0.29799999999999999</v>
      </c>
      <c r="J77" s="358">
        <v>62489</v>
      </c>
      <c r="K77" s="467">
        <v>0.41899999999999998</v>
      </c>
      <c r="L77" s="354">
        <f t="shared" si="1"/>
        <v>36306.108999999997</v>
      </c>
      <c r="M77" s="354">
        <f>$D77*(1-IF(AND('Категория(опт)'!$B$1="A+ (Категория 1)"),E77,IF(AND('Категория(опт)'!$B$1="A (Категория 2)"),F77,IF(AND('Категория(опт)'!$B$1="B (Категория А+)"),G77,IF(AND('Категория(опт)'!$B$1="C (Категория В)"),H77,"")))))*(1-$I77)*(1-'Категория(опт)'!$B$3)/(IF(AND('Категория(опт)'!$B$6="с НДС"),1,IF(AND('Категория(опт)'!$B$6="без НДС"),1.2,"")))</f>
        <v>23396.255999999998</v>
      </c>
    </row>
    <row r="78" spans="1:13">
      <c r="A78" s="352" t="s">
        <v>1173</v>
      </c>
      <c r="B78" s="352" t="s">
        <v>1174</v>
      </c>
      <c r="C78" s="352" t="s">
        <v>755</v>
      </c>
      <c r="D78" s="369">
        <v>34698</v>
      </c>
      <c r="E78" s="370"/>
      <c r="F78" s="370"/>
      <c r="G78" s="370"/>
      <c r="H78" s="370"/>
      <c r="I78" s="496">
        <v>0.29799999999999999</v>
      </c>
      <c r="J78" s="358">
        <v>65061</v>
      </c>
      <c r="K78" s="467">
        <v>0.41899999999999998</v>
      </c>
      <c r="L78" s="354">
        <f t="shared" si="1"/>
        <v>37800.440999999999</v>
      </c>
      <c r="M78" s="354">
        <f>$D78*(1-IF(AND('Категория(опт)'!$B$1="A+ (Категория 1)"),E78,IF(AND('Категория(опт)'!$B$1="A (Категория 2)"),F78,IF(AND('Категория(опт)'!$B$1="B (Категория А+)"),G78,IF(AND('Категория(опт)'!$B$1="C (Категория В)"),H78,"")))))*(1-$I78)*(1-'Категория(опт)'!$B$3)/(IF(AND('Категория(опт)'!$B$6="с НДС"),1,IF(AND('Категория(опт)'!$B$6="без НДС"),1.2,"")))</f>
        <v>24357.995999999999</v>
      </c>
    </row>
    <row r="79" spans="1:13">
      <c r="A79" s="352" t="s">
        <v>1175</v>
      </c>
      <c r="B79" s="352" t="s">
        <v>1176</v>
      </c>
      <c r="C79" s="352" t="s">
        <v>755</v>
      </c>
      <c r="D79" s="369">
        <v>35496</v>
      </c>
      <c r="E79" s="370"/>
      <c r="F79" s="370"/>
      <c r="G79" s="370"/>
      <c r="H79" s="370"/>
      <c r="I79" s="496">
        <v>0.29799999999999999</v>
      </c>
      <c r="J79" s="358">
        <v>66557</v>
      </c>
      <c r="K79" s="467">
        <v>0.41899999999999998</v>
      </c>
      <c r="L79" s="354">
        <f t="shared" si="1"/>
        <v>38669.616999999998</v>
      </c>
      <c r="M79" s="354">
        <f>$D79*(1-IF(AND('Категория(опт)'!$B$1="A+ (Категория 1)"),E79,IF(AND('Категория(опт)'!$B$1="A (Категория 2)"),F79,IF(AND('Категория(опт)'!$B$1="B (Категория А+)"),G79,IF(AND('Категория(опт)'!$B$1="C (Категория В)"),H79,"")))))*(1-$I79)*(1-'Категория(опт)'!$B$3)/(IF(AND('Категория(опт)'!$B$6="с НДС"),1,IF(AND('Категория(опт)'!$B$6="без НДС"),1.2,"")))</f>
        <v>24918.191999999999</v>
      </c>
    </row>
    <row r="80" spans="1:13">
      <c r="A80" s="352" t="s">
        <v>1177</v>
      </c>
      <c r="B80" s="352" t="s">
        <v>1178</v>
      </c>
      <c r="C80" s="352" t="s">
        <v>1179</v>
      </c>
      <c r="D80" s="369">
        <v>3794</v>
      </c>
      <c r="E80" s="370"/>
      <c r="F80" s="370"/>
      <c r="G80" s="370"/>
      <c r="H80" s="370"/>
      <c r="I80" s="364"/>
      <c r="J80" s="358">
        <v>7125</v>
      </c>
      <c r="K80" s="368">
        <v>0.2</v>
      </c>
      <c r="L80" s="354">
        <f t="shared" si="1"/>
        <v>5700</v>
      </c>
      <c r="M80" s="354">
        <f>$D80*(1-IF(AND('Категория(опт)'!$B$1="A+ (Категория 1)"),E80,IF(AND('Категория(опт)'!$B$1="A (Категория 2)"),F80,IF(AND('Категория(опт)'!$B$1="B (Категория А+)"),G80,IF(AND('Категория(опт)'!$B$1="C (Категория В)"),H80,"")))))*(1-$I80)*(1-'Категория(опт)'!$B$3)/(IF(AND('Категория(опт)'!$B$6="с НДС"),1,IF(AND('Категория(опт)'!$B$6="без НДС"),1.2,"")))</f>
        <v>3794</v>
      </c>
    </row>
    <row r="81" spans="1:13">
      <c r="A81" s="352" t="s">
        <v>1180</v>
      </c>
      <c r="B81" s="352" t="s">
        <v>1181</v>
      </c>
      <c r="C81" s="352" t="s">
        <v>1179</v>
      </c>
      <c r="D81" s="369">
        <v>3962</v>
      </c>
      <c r="E81" s="370"/>
      <c r="F81" s="370"/>
      <c r="G81" s="370"/>
      <c r="H81" s="370"/>
      <c r="I81" s="364"/>
      <c r="J81" s="358">
        <v>7429</v>
      </c>
      <c r="K81" s="368">
        <v>0.2</v>
      </c>
      <c r="L81" s="354">
        <f t="shared" si="1"/>
        <v>5943.2000000000007</v>
      </c>
      <c r="M81" s="354">
        <f>$D81*(1-IF(AND('Категория(опт)'!$B$1="A+ (Категория 1)"),E81,IF(AND('Категория(опт)'!$B$1="A (Категория 2)"),F81,IF(AND('Категория(опт)'!$B$1="B (Категория А+)"),G81,IF(AND('Категория(опт)'!$B$1="C (Категория В)"),H81,"")))))*(1-$I81)*(1-'Категория(опт)'!$B$3)/(IF(AND('Категория(опт)'!$B$6="с НДС"),1,IF(AND('Категория(опт)'!$B$6="без НДС"),1.2,"")))</f>
        <v>3962</v>
      </c>
    </row>
    <row r="82" spans="1:13">
      <c r="A82" s="352" t="s">
        <v>1182</v>
      </c>
      <c r="B82" s="352" t="s">
        <v>1183</v>
      </c>
      <c r="C82" s="352" t="s">
        <v>1179</v>
      </c>
      <c r="D82" s="369">
        <v>4297</v>
      </c>
      <c r="E82" s="370"/>
      <c r="F82" s="370"/>
      <c r="G82" s="370"/>
      <c r="H82" s="370"/>
      <c r="I82" s="364"/>
      <c r="J82" s="358">
        <v>8063</v>
      </c>
      <c r="K82" s="368">
        <v>0.2</v>
      </c>
      <c r="L82" s="354">
        <f t="shared" si="1"/>
        <v>6450.4000000000005</v>
      </c>
      <c r="M82" s="354">
        <f>$D82*(1-IF(AND('Категория(опт)'!$B$1="A+ (Категория 1)"),E82,IF(AND('Категория(опт)'!$B$1="A (Категория 2)"),F82,IF(AND('Категория(опт)'!$B$1="B (Категория А+)"),G82,IF(AND('Категория(опт)'!$B$1="C (Категория В)"),H82,"")))))*(1-$I82)*(1-'Категория(опт)'!$B$3)/(IF(AND('Категория(опт)'!$B$6="с НДС"),1,IF(AND('Категория(опт)'!$B$6="без НДС"),1.2,"")))</f>
        <v>4297</v>
      </c>
    </row>
    <row r="83" spans="1:13">
      <c r="A83" s="352" t="s">
        <v>1184</v>
      </c>
      <c r="B83" s="352" t="s">
        <v>1185</v>
      </c>
      <c r="C83" s="352" t="s">
        <v>1179</v>
      </c>
      <c r="D83" s="369">
        <v>4648</v>
      </c>
      <c r="E83" s="370"/>
      <c r="F83" s="370"/>
      <c r="G83" s="370"/>
      <c r="H83" s="370"/>
      <c r="I83" s="364"/>
      <c r="J83" s="358">
        <v>8724</v>
      </c>
      <c r="K83" s="368">
        <v>0.2</v>
      </c>
      <c r="L83" s="354">
        <f t="shared" si="1"/>
        <v>6979.2000000000007</v>
      </c>
      <c r="M83" s="354">
        <f>$D83*(1-IF(AND('Категория(опт)'!$B$1="A+ (Категория 1)"),E83,IF(AND('Категория(опт)'!$B$1="A (Категория 2)"),F83,IF(AND('Категория(опт)'!$B$1="B (Категория А+)"),G83,IF(AND('Категория(опт)'!$B$1="C (Категория В)"),H83,"")))))*(1-$I83)*(1-'Категория(опт)'!$B$3)/(IF(AND('Категория(опт)'!$B$6="с НДС"),1,IF(AND('Категория(опт)'!$B$6="без НДС"),1.2,"")))</f>
        <v>4648</v>
      </c>
    </row>
    <row r="84" spans="1:13">
      <c r="A84" s="352" t="s">
        <v>1186</v>
      </c>
      <c r="B84" s="352" t="s">
        <v>1187</v>
      </c>
      <c r="C84" s="352" t="s">
        <v>1179</v>
      </c>
      <c r="D84" s="369">
        <v>31601</v>
      </c>
      <c r="E84" s="370">
        <v>0.5</v>
      </c>
      <c r="F84" s="370">
        <v>0.5</v>
      </c>
      <c r="G84" s="370">
        <v>0.5</v>
      </c>
      <c r="H84" s="370">
        <v>0.5</v>
      </c>
      <c r="I84" s="364">
        <v>0.45</v>
      </c>
      <c r="J84" s="358">
        <v>25360</v>
      </c>
      <c r="K84" s="368">
        <v>0.45</v>
      </c>
      <c r="L84" s="354">
        <f t="shared" si="1"/>
        <v>13948.000000000002</v>
      </c>
      <c r="M84" s="354">
        <f>$D84*(1-IF(AND('Категория(опт)'!$B$1="A+ (Категория 1)"),E84,IF(AND('Категория(опт)'!$B$1="A (Категория 2)"),F84,IF(AND('Категория(опт)'!$B$1="B (Категория А+)"),G84,IF(AND('Категория(опт)'!$B$1="C (Категория В)"),H84,"")))))*(1-$I84)*(1-'Категория(опт)'!$B$3)/(IF(AND('Категория(опт)'!$B$6="с НДС"),1,IF(AND('Категория(опт)'!$B$6="без НДС"),1.2,"")))</f>
        <v>8690.2750000000015</v>
      </c>
    </row>
    <row r="85" spans="1:13">
      <c r="A85" s="352" t="s">
        <v>1188</v>
      </c>
      <c r="B85" s="352" t="s">
        <v>1189</v>
      </c>
      <c r="C85" s="352" t="s">
        <v>1179</v>
      </c>
      <c r="D85" s="369">
        <v>32651</v>
      </c>
      <c r="E85" s="370">
        <v>0.5</v>
      </c>
      <c r="F85" s="370">
        <v>0.5</v>
      </c>
      <c r="G85" s="370">
        <v>0.5</v>
      </c>
      <c r="H85" s="370">
        <v>0.5</v>
      </c>
      <c r="I85" s="364">
        <v>0.45</v>
      </c>
      <c r="J85" s="358">
        <v>26860</v>
      </c>
      <c r="K85" s="368">
        <v>0.45</v>
      </c>
      <c r="L85" s="354">
        <f t="shared" si="1"/>
        <v>14773.000000000002</v>
      </c>
      <c r="M85" s="354">
        <f>$D85*(1-IF(AND('Категория(опт)'!$B$1="A+ (Категория 1)"),E85,IF(AND('Категория(опт)'!$B$1="A (Категория 2)"),F85,IF(AND('Категория(опт)'!$B$1="B (Категория А+)"),G85,IF(AND('Категория(опт)'!$B$1="C (Категория В)"),H85,"")))))*(1-$I85)*(1-'Категория(опт)'!$B$3)/(IF(AND('Категория(опт)'!$B$6="с НДС"),1,IF(AND('Категория(опт)'!$B$6="без НДС"),1.2,"")))</f>
        <v>8979.0250000000015</v>
      </c>
    </row>
    <row r="86" spans="1:13">
      <c r="A86" s="352" t="s">
        <v>1190</v>
      </c>
      <c r="B86" s="352" t="s">
        <v>1191</v>
      </c>
      <c r="C86" s="352" t="s">
        <v>1179</v>
      </c>
      <c r="D86" s="369">
        <v>33195</v>
      </c>
      <c r="E86" s="370">
        <v>0.5</v>
      </c>
      <c r="F86" s="370">
        <v>0.5</v>
      </c>
      <c r="G86" s="370">
        <v>0.5</v>
      </c>
      <c r="H86" s="370">
        <v>0.5</v>
      </c>
      <c r="I86" s="364">
        <v>0.45</v>
      </c>
      <c r="J86" s="358">
        <v>29750</v>
      </c>
      <c r="K86" s="368">
        <v>0.45</v>
      </c>
      <c r="L86" s="354">
        <f t="shared" si="1"/>
        <v>16362.500000000002</v>
      </c>
      <c r="M86" s="354">
        <f>$D86*(1-IF(AND('Категория(опт)'!$B$1="A+ (Категория 1)"),E86,IF(AND('Категория(опт)'!$B$1="A (Категория 2)"),F86,IF(AND('Категория(опт)'!$B$1="B (Категория А+)"),G86,IF(AND('Категория(опт)'!$B$1="C (Категория В)"),H86,"")))))*(1-$I86)*(1-'Категория(опт)'!$B$3)/(IF(AND('Категория(опт)'!$B$6="с НДС"),1,IF(AND('Категория(опт)'!$B$6="без НДС"),1.2,"")))</f>
        <v>9128.625</v>
      </c>
    </row>
    <row r="87" spans="1:13">
      <c r="A87" s="352" t="s">
        <v>1192</v>
      </c>
      <c r="B87" s="352" t="s">
        <v>1193</v>
      </c>
      <c r="C87" s="352" t="s">
        <v>1179</v>
      </c>
      <c r="D87" s="369">
        <v>33455</v>
      </c>
      <c r="E87" s="370">
        <v>0.5</v>
      </c>
      <c r="F87" s="370">
        <v>0.5</v>
      </c>
      <c r="G87" s="370">
        <v>0.5</v>
      </c>
      <c r="H87" s="370">
        <v>0.5</v>
      </c>
      <c r="I87" s="364">
        <v>0.45</v>
      </c>
      <c r="J87" s="358">
        <v>31140</v>
      </c>
      <c r="K87" s="368">
        <v>0.45</v>
      </c>
      <c r="L87" s="354">
        <f t="shared" si="1"/>
        <v>17127</v>
      </c>
      <c r="M87" s="354">
        <f>$D87*(1-IF(AND('Категория(опт)'!$B$1="A+ (Категория 1)"),E87,IF(AND('Категория(опт)'!$B$1="A (Категория 2)"),F87,IF(AND('Категория(опт)'!$B$1="B (Категория А+)"),G87,IF(AND('Категория(опт)'!$B$1="C (Категория В)"),H87,"")))))*(1-$I87)*(1-'Категория(опт)'!$B$3)/(IF(AND('Категория(опт)'!$B$6="с НДС"),1,IF(AND('Категория(опт)'!$B$6="без НДС"),1.2,"")))</f>
        <v>9200.125</v>
      </c>
    </row>
    <row r="88" spans="1:13">
      <c r="A88" s="352" t="s">
        <v>1194</v>
      </c>
      <c r="B88" s="352" t="s">
        <v>1195</v>
      </c>
      <c r="C88" s="352" t="s">
        <v>1179</v>
      </c>
      <c r="D88" s="369">
        <v>36902</v>
      </c>
      <c r="E88" s="370">
        <v>0.5</v>
      </c>
      <c r="F88" s="370">
        <v>0.5</v>
      </c>
      <c r="G88" s="370">
        <v>0.5</v>
      </c>
      <c r="H88" s="370">
        <v>0.5</v>
      </c>
      <c r="I88" s="364">
        <v>0.45</v>
      </c>
      <c r="J88" s="358">
        <v>34140</v>
      </c>
      <c r="K88" s="368">
        <v>0.45</v>
      </c>
      <c r="L88" s="354">
        <f t="shared" si="1"/>
        <v>18777</v>
      </c>
      <c r="M88" s="354">
        <f>$D88*(1-IF(AND('Категория(опт)'!$B$1="A+ (Категория 1)"),E88,IF(AND('Категория(опт)'!$B$1="A (Категория 2)"),F88,IF(AND('Категория(опт)'!$B$1="B (Категория А+)"),G88,IF(AND('Категория(опт)'!$B$1="C (Категория В)"),H88,"")))))*(1-$I88)*(1-'Категория(опт)'!$B$3)/(IF(AND('Категория(опт)'!$B$6="с НДС"),1,IF(AND('Категория(опт)'!$B$6="без НДС"),1.2,"")))</f>
        <v>10148.050000000001</v>
      </c>
    </row>
    <row r="89" spans="1:13">
      <c r="A89" s="352" t="s">
        <v>1196</v>
      </c>
      <c r="B89" s="352" t="s">
        <v>1197</v>
      </c>
      <c r="C89" s="352" t="s">
        <v>1179</v>
      </c>
      <c r="D89" s="369">
        <v>37298</v>
      </c>
      <c r="E89" s="370">
        <v>0.5</v>
      </c>
      <c r="F89" s="370">
        <v>0.5</v>
      </c>
      <c r="G89" s="370">
        <v>0.5</v>
      </c>
      <c r="H89" s="370">
        <v>0.5</v>
      </c>
      <c r="I89" s="364">
        <v>0.45</v>
      </c>
      <c r="J89" s="358">
        <v>26860</v>
      </c>
      <c r="K89" s="368">
        <v>0.45</v>
      </c>
      <c r="L89" s="354">
        <f t="shared" si="1"/>
        <v>14773.000000000002</v>
      </c>
      <c r="M89" s="354">
        <f>$D89*(1-IF(AND('Категория(опт)'!$B$1="A+ (Категория 1)"),E89,IF(AND('Категория(опт)'!$B$1="A (Категория 2)"),F89,IF(AND('Категория(опт)'!$B$1="B (Категория А+)"),G89,IF(AND('Категория(опт)'!$B$1="C (Категория В)"),H89,"")))))*(1-$I89)*(1-'Категория(опт)'!$B$3)/(IF(AND('Категория(опт)'!$B$6="с НДС"),1,IF(AND('Категория(опт)'!$B$6="без НДС"),1.2,"")))</f>
        <v>10256.950000000001</v>
      </c>
    </row>
    <row r="90" spans="1:13">
      <c r="A90" s="352" t="s">
        <v>1198</v>
      </c>
      <c r="B90" s="352" t="s">
        <v>1199</v>
      </c>
      <c r="C90" s="352" t="s">
        <v>1179</v>
      </c>
      <c r="D90" s="369">
        <v>37694</v>
      </c>
      <c r="E90" s="370">
        <v>0.5</v>
      </c>
      <c r="F90" s="370">
        <v>0.5</v>
      </c>
      <c r="G90" s="370">
        <v>0.5</v>
      </c>
      <c r="H90" s="370">
        <v>0.5</v>
      </c>
      <c r="I90" s="364">
        <v>0.45</v>
      </c>
      <c r="J90" s="358">
        <v>29750</v>
      </c>
      <c r="K90" s="368">
        <v>0.45</v>
      </c>
      <c r="L90" s="354">
        <f t="shared" si="1"/>
        <v>16362.500000000002</v>
      </c>
      <c r="M90" s="354">
        <f>$D90*(1-IF(AND('Категория(опт)'!$B$1="A+ (Категория 1)"),E90,IF(AND('Категория(опт)'!$B$1="A (Категория 2)"),F90,IF(AND('Категория(опт)'!$B$1="B (Категория А+)"),G90,IF(AND('Категория(опт)'!$B$1="C (Категория В)"),H90,"")))))*(1-$I90)*(1-'Категория(опт)'!$B$3)/(IF(AND('Категория(опт)'!$B$6="с НДС"),1,IF(AND('Категория(опт)'!$B$6="без НДС"),1.2,"")))</f>
        <v>10365.85</v>
      </c>
    </row>
    <row r="91" spans="1:13">
      <c r="A91" s="352" t="s">
        <v>1200</v>
      </c>
      <c r="B91" s="352" t="s">
        <v>1201</v>
      </c>
      <c r="C91" s="352" t="s">
        <v>1179</v>
      </c>
      <c r="D91" s="369">
        <v>38262</v>
      </c>
      <c r="E91" s="370">
        <v>0.5</v>
      </c>
      <c r="F91" s="370">
        <v>0.5</v>
      </c>
      <c r="G91" s="370">
        <v>0.5</v>
      </c>
      <c r="H91" s="370">
        <v>0.5</v>
      </c>
      <c r="I91" s="364">
        <v>0.45</v>
      </c>
      <c r="J91" s="358">
        <v>31140</v>
      </c>
      <c r="K91" s="368">
        <v>0.45</v>
      </c>
      <c r="L91" s="354">
        <f t="shared" si="1"/>
        <v>17127</v>
      </c>
      <c r="M91" s="354">
        <f>$D91*(1-IF(AND('Категория(опт)'!$B$1="A+ (Категория 1)"),E91,IF(AND('Категория(опт)'!$B$1="A (Категория 2)"),F91,IF(AND('Категория(опт)'!$B$1="B (Категория А+)"),G91,IF(AND('Категория(опт)'!$B$1="C (Категория В)"),H91,"")))))*(1-$I91)*(1-'Категория(опт)'!$B$3)/(IF(AND('Категория(опт)'!$B$6="с НДС"),1,IF(AND('Категория(опт)'!$B$6="без НДС"),1.2,"")))</f>
        <v>10522.050000000001</v>
      </c>
    </row>
    <row r="92" spans="1:13">
      <c r="A92" s="352" t="s">
        <v>1202</v>
      </c>
      <c r="B92" s="352" t="s">
        <v>1203</v>
      </c>
      <c r="C92" s="352" t="s">
        <v>1179</v>
      </c>
      <c r="D92" s="369">
        <v>38509</v>
      </c>
      <c r="E92" s="370">
        <v>0.5</v>
      </c>
      <c r="F92" s="370">
        <v>0.5</v>
      </c>
      <c r="G92" s="370">
        <v>0.5</v>
      </c>
      <c r="H92" s="370">
        <v>0.5</v>
      </c>
      <c r="I92" s="364">
        <v>0.45</v>
      </c>
      <c r="J92" s="358">
        <v>34140</v>
      </c>
      <c r="K92" s="368">
        <v>0.45</v>
      </c>
      <c r="L92" s="354">
        <f t="shared" si="1"/>
        <v>18777</v>
      </c>
      <c r="M92" s="354">
        <f>$D92*(1-IF(AND('Категория(опт)'!$B$1="A+ (Категория 1)"),E92,IF(AND('Категория(опт)'!$B$1="A (Категория 2)"),F92,IF(AND('Категория(опт)'!$B$1="B (Категория А+)"),G92,IF(AND('Категория(опт)'!$B$1="C (Категория В)"),H92,"")))))*(1-$I92)*(1-'Категория(опт)'!$B$3)/(IF(AND('Категория(опт)'!$B$6="с НДС"),1,IF(AND('Категория(опт)'!$B$6="без НДС"),1.2,"")))</f>
        <v>10589.975</v>
      </c>
    </row>
    <row r="93" spans="1:13">
      <c r="A93" s="352" t="s">
        <v>1204</v>
      </c>
      <c r="B93" s="352" t="s">
        <v>1205</v>
      </c>
      <c r="C93" s="352" t="s">
        <v>1179</v>
      </c>
      <c r="D93" s="369">
        <v>42477</v>
      </c>
      <c r="E93" s="370">
        <v>0.5</v>
      </c>
      <c r="F93" s="370">
        <v>0.5</v>
      </c>
      <c r="G93" s="370">
        <v>0.5</v>
      </c>
      <c r="H93" s="370">
        <v>0.5</v>
      </c>
      <c r="I93" s="364">
        <v>0.45</v>
      </c>
      <c r="J93" s="358">
        <v>35640</v>
      </c>
      <c r="K93" s="368">
        <v>0.45</v>
      </c>
      <c r="L93" s="354">
        <f t="shared" si="1"/>
        <v>19602</v>
      </c>
      <c r="M93" s="354">
        <f>$D93*(1-IF(AND('Категория(опт)'!$B$1="A+ (Категория 1)"),E93,IF(AND('Категория(опт)'!$B$1="A (Категория 2)"),F93,IF(AND('Категория(опт)'!$B$1="B (Категория А+)"),G93,IF(AND('Категория(опт)'!$B$1="C (Категория В)"),H93,"")))))*(1-$I93)*(1-'Категория(опт)'!$B$3)/(IF(AND('Категория(опт)'!$B$6="с НДС"),1,IF(AND('Категория(опт)'!$B$6="без НДС"),1.2,"")))</f>
        <v>11681.175000000001</v>
      </c>
    </row>
    <row r="94" spans="1:13">
      <c r="A94" s="352" t="s">
        <v>1206</v>
      </c>
      <c r="B94" s="352" t="s">
        <v>1207</v>
      </c>
      <c r="D94" s="369">
        <v>38651</v>
      </c>
      <c r="E94" s="370">
        <v>0.45</v>
      </c>
      <c r="F94" s="370">
        <v>0.45</v>
      </c>
      <c r="G94" s="370">
        <v>0.45</v>
      </c>
      <c r="H94" s="370">
        <v>0.45</v>
      </c>
      <c r="I94" s="364">
        <v>0.63</v>
      </c>
      <c r="J94" s="358">
        <v>37100</v>
      </c>
      <c r="K94" s="368">
        <v>0.67</v>
      </c>
      <c r="L94" s="354">
        <f t="shared" si="1"/>
        <v>12242.999999999998</v>
      </c>
      <c r="M94" s="354">
        <f>$D94*(1-IF(AND('Категория(опт)'!$B$1="A+ (Категория 1)"),E94,IF(AND('Категория(опт)'!$B$1="A (Категория 2)"),F94,IF(AND('Категория(опт)'!$B$1="B (Категория А+)"),G94,IF(AND('Категория(опт)'!$B$1="C (Категория В)"),H94,"")))))*(1-$I94)*(1-'Категория(опт)'!$B$3)/(IF(AND('Категория(опт)'!$B$6="с НДС"),1,IF(AND('Категория(опт)'!$B$6="без НДС"),1.2,"")))</f>
        <v>7865.4785000000011</v>
      </c>
    </row>
    <row r="95" spans="1:13">
      <c r="A95" s="352" t="s">
        <v>1208</v>
      </c>
      <c r="B95" s="352" t="s">
        <v>1209</v>
      </c>
      <c r="D95" s="369">
        <v>42482</v>
      </c>
      <c r="E95" s="370">
        <v>0.45</v>
      </c>
      <c r="F95" s="370">
        <v>0.45</v>
      </c>
      <c r="G95" s="370">
        <v>0.45</v>
      </c>
      <c r="H95" s="370">
        <v>0.45</v>
      </c>
      <c r="I95" s="364">
        <v>0.63</v>
      </c>
      <c r="J95" s="358">
        <v>38425</v>
      </c>
      <c r="K95" s="368">
        <v>0.67</v>
      </c>
      <c r="L95" s="354">
        <f t="shared" si="1"/>
        <v>12680.249999999998</v>
      </c>
      <c r="M95" s="354">
        <f>$D95*(1-IF(AND('Категория(опт)'!$B$1="A+ (Категория 1)"),E95,IF(AND('Категория(опт)'!$B$1="A (Категория 2)"),F95,IF(AND('Категория(опт)'!$B$1="B (Категория А+)"),G95,IF(AND('Категория(опт)'!$B$1="C (Категория В)"),H95,"")))))*(1-$I95)*(1-'Категория(опт)'!$B$3)/(IF(AND('Категория(опт)'!$B$6="с НДС"),1,IF(AND('Категория(опт)'!$B$6="без НДС"),1.2,"")))</f>
        <v>8645.0870000000014</v>
      </c>
    </row>
  </sheetData>
  <mergeCells count="2">
    <mergeCell ref="D1:I1"/>
    <mergeCell ref="J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1"/>
  </sheetPr>
  <dimension ref="A1:M210"/>
  <sheetViews>
    <sheetView topLeftCell="A175" zoomScale="70" zoomScaleNormal="70" workbookViewId="0">
      <selection activeCell="E188" sqref="E188:I190"/>
    </sheetView>
  </sheetViews>
  <sheetFormatPr defaultColWidth="8.7109375" defaultRowHeight="15"/>
  <cols>
    <col min="1" max="1" width="4.7109375" bestFit="1" customWidth="1"/>
    <col min="2" max="2" width="49.42578125" bestFit="1" customWidth="1"/>
    <col min="3" max="3" width="24.28515625" bestFit="1" customWidth="1"/>
    <col min="4" max="4" width="16.7109375" customWidth="1"/>
    <col min="5" max="8" width="8.7109375" customWidth="1"/>
    <col min="9" max="9" width="13" customWidth="1"/>
    <col min="10" max="10" width="10" bestFit="1" customWidth="1"/>
    <col min="12" max="12" width="16.42578125" bestFit="1" customWidth="1"/>
    <col min="13" max="13" width="13" bestFit="1" customWidth="1"/>
  </cols>
  <sheetData>
    <row r="1" spans="1:13">
      <c r="A1" s="352"/>
      <c r="B1" s="352"/>
      <c r="C1" s="352"/>
      <c r="D1" s="505" t="s">
        <v>190</v>
      </c>
      <c r="E1" s="505"/>
      <c r="F1" s="505"/>
      <c r="G1" s="505"/>
      <c r="H1" s="505"/>
      <c r="I1" s="505"/>
      <c r="J1" s="506" t="s">
        <v>191</v>
      </c>
      <c r="K1" s="506"/>
      <c r="L1" s="358"/>
      <c r="M1" s="359"/>
    </row>
    <row r="2" spans="1:13">
      <c r="A2" s="352"/>
      <c r="B2" s="352"/>
      <c r="C2" s="352"/>
      <c r="D2" s="360" t="s">
        <v>192</v>
      </c>
      <c r="E2" s="361" t="s">
        <v>7</v>
      </c>
      <c r="F2" s="361" t="s">
        <v>6</v>
      </c>
      <c r="G2" s="361" t="s">
        <v>8</v>
      </c>
      <c r="H2" s="361" t="s">
        <v>9</v>
      </c>
      <c r="I2" s="362" t="s">
        <v>193</v>
      </c>
      <c r="J2" s="363"/>
      <c r="K2" s="364" t="s">
        <v>194</v>
      </c>
      <c r="L2" s="363" t="s">
        <v>34</v>
      </c>
      <c r="M2" s="365" t="s">
        <v>31</v>
      </c>
    </row>
    <row r="3" spans="1:13">
      <c r="A3" s="352" t="s">
        <v>1210</v>
      </c>
      <c r="B3" s="352" t="s">
        <v>1211</v>
      </c>
      <c r="C3" s="352" t="s">
        <v>197</v>
      </c>
      <c r="D3" s="366">
        <v>2027</v>
      </c>
      <c r="E3" s="370"/>
      <c r="F3" s="370"/>
      <c r="G3" s="370"/>
      <c r="H3" s="370"/>
      <c r="I3" s="372"/>
      <c r="J3" s="363">
        <v>5210</v>
      </c>
      <c r="K3" s="368">
        <v>0.3</v>
      </c>
      <c r="L3" s="354">
        <f>J3*(1-K3)</f>
        <v>3646.9999999999995</v>
      </c>
      <c r="M3" s="354">
        <f>$D3*(1-IF(AND('Категория(опт)'!$B$1="A+ (Категория 1)"),E3,IF(AND('Категория(опт)'!$B$1="A (Категория 2)"),F3,IF(AND('Категория(опт)'!$B$1="B (Категория А+)"),G3,IF(AND('Категория(опт)'!$B$1="C (Категория В)"),H3,"")))))*(1-$I3)*(1-'Категория(опт)'!$B$3)/(IF(AND('Категория(опт)'!$B$6="с НДС"),1,IF(AND('Категория(опт)'!$B$6="без НДС"),1.2,"")))</f>
        <v>2027</v>
      </c>
    </row>
    <row r="4" spans="1:13">
      <c r="A4" s="352" t="s">
        <v>1212</v>
      </c>
      <c r="B4" s="352" t="s">
        <v>1213</v>
      </c>
      <c r="C4" s="352" t="s">
        <v>197</v>
      </c>
      <c r="D4" s="366">
        <v>2172</v>
      </c>
      <c r="E4" s="370"/>
      <c r="F4" s="370"/>
      <c r="G4" s="370"/>
      <c r="H4" s="370"/>
      <c r="I4" s="372"/>
      <c r="J4" s="363">
        <v>5585</v>
      </c>
      <c r="K4" s="368">
        <v>0.3</v>
      </c>
      <c r="L4" s="354">
        <f t="shared" ref="L4:L67" si="0">J4*(1-K4)</f>
        <v>3909.4999999999995</v>
      </c>
      <c r="M4" s="354">
        <f>$D4*(1-IF(AND('Категория(опт)'!$B$1="A+ (Категория 1)"),E4,IF(AND('Категория(опт)'!$B$1="A (Категория 2)"),F4,IF(AND('Категория(опт)'!$B$1="B (Категория А+)"),G4,IF(AND('Категория(опт)'!$B$1="C (Категория В)"),H4,"")))))*(1-$I4)*(1-'Категория(опт)'!$B$3)/(IF(AND('Категория(опт)'!$B$6="с НДС"),1,IF(AND('Категория(опт)'!$B$6="без НДС"),1.2,"")))</f>
        <v>2172</v>
      </c>
    </row>
    <row r="5" spans="1:13">
      <c r="A5" s="352" t="s">
        <v>1214</v>
      </c>
      <c r="B5" s="352" t="s">
        <v>1215</v>
      </c>
      <c r="C5" s="352" t="s">
        <v>197</v>
      </c>
      <c r="D5" s="366">
        <v>2183</v>
      </c>
      <c r="E5" s="370"/>
      <c r="F5" s="370"/>
      <c r="G5" s="370"/>
      <c r="H5" s="370"/>
      <c r="I5" s="372"/>
      <c r="J5" s="363">
        <v>5742</v>
      </c>
      <c r="K5" s="368">
        <v>0.30459999999999998</v>
      </c>
      <c r="L5" s="354">
        <f t="shared" si="0"/>
        <v>3992.9868000000001</v>
      </c>
      <c r="M5" s="354">
        <f>$D5*(1-IF(AND('Категория(опт)'!$B$1="A+ (Категория 1)"),E5,IF(AND('Категория(опт)'!$B$1="A (Категория 2)"),F5,IF(AND('Категория(опт)'!$B$1="B (Категория А+)"),G5,IF(AND('Категория(опт)'!$B$1="C (Категория В)"),H5,"")))))*(1-$I5)*(1-'Категория(опт)'!$B$3)/(IF(AND('Категория(опт)'!$B$6="с НДС"),1,IF(AND('Категория(опт)'!$B$6="без НДС"),1.2,"")))</f>
        <v>2183</v>
      </c>
    </row>
    <row r="6" spans="1:13">
      <c r="A6" s="352" t="s">
        <v>1216</v>
      </c>
      <c r="B6" s="352" t="s">
        <v>1217</v>
      </c>
      <c r="C6" s="352" t="s">
        <v>197</v>
      </c>
      <c r="D6" s="366">
        <v>2307</v>
      </c>
      <c r="E6" s="370"/>
      <c r="F6" s="370"/>
      <c r="G6" s="370"/>
      <c r="H6" s="370"/>
      <c r="I6" s="372"/>
      <c r="J6" s="363">
        <v>6019</v>
      </c>
      <c r="K6" s="368">
        <v>0.29599999999999999</v>
      </c>
      <c r="L6" s="354">
        <f t="shared" si="0"/>
        <v>4237.3760000000002</v>
      </c>
      <c r="M6" s="354">
        <f>$D6*(1-IF(AND('Категория(опт)'!$B$1="A+ (Категория 1)"),E6,IF(AND('Категория(опт)'!$B$1="A (Категория 2)"),F6,IF(AND('Категория(опт)'!$B$1="B (Категория А+)"),G6,IF(AND('Категория(опт)'!$B$1="C (Категория В)"),H6,"")))))*(1-$I6)*(1-'Категория(опт)'!$B$3)/(IF(AND('Категория(опт)'!$B$6="с НДС"),1,IF(AND('Категория(опт)'!$B$6="без НДС"),1.2,"")))</f>
        <v>2307</v>
      </c>
    </row>
    <row r="7" spans="1:13">
      <c r="A7" s="352" t="s">
        <v>1218</v>
      </c>
      <c r="B7" s="352" t="s">
        <v>1219</v>
      </c>
      <c r="C7" s="352" t="s">
        <v>197</v>
      </c>
      <c r="D7" s="366">
        <v>2693</v>
      </c>
      <c r="E7" s="370"/>
      <c r="F7" s="370"/>
      <c r="G7" s="370"/>
      <c r="H7" s="370"/>
      <c r="I7" s="372"/>
      <c r="J7" s="363">
        <v>7073</v>
      </c>
      <c r="K7" s="368">
        <v>0.32</v>
      </c>
      <c r="L7" s="354">
        <f t="shared" si="0"/>
        <v>4809.6399999999994</v>
      </c>
      <c r="M7" s="354">
        <f>$D7*(1-IF(AND('Категория(опт)'!$B$1="A+ (Категория 1)"),E7,IF(AND('Категория(опт)'!$B$1="A (Категория 2)"),F7,IF(AND('Категория(опт)'!$B$1="B (Категория А+)"),G7,IF(AND('Категория(опт)'!$B$1="C (Категория В)"),H7,"")))))*(1-$I7)*(1-'Категория(опт)'!$B$3)/(IF(AND('Категория(опт)'!$B$6="с НДС"),1,IF(AND('Категория(опт)'!$B$6="без НДС"),1.2,"")))</f>
        <v>2693</v>
      </c>
    </row>
    <row r="8" spans="1:13">
      <c r="A8" s="352" t="s">
        <v>1220</v>
      </c>
      <c r="B8" s="352" t="s">
        <v>1221</v>
      </c>
      <c r="C8" s="352" t="s">
        <v>197</v>
      </c>
      <c r="D8" s="366">
        <v>2916</v>
      </c>
      <c r="E8" s="370"/>
      <c r="F8" s="370"/>
      <c r="G8" s="370"/>
      <c r="H8" s="370"/>
      <c r="I8" s="372"/>
      <c r="J8" s="363">
        <v>8127</v>
      </c>
      <c r="K8" s="368">
        <v>0.35899999999999999</v>
      </c>
      <c r="L8" s="354">
        <f t="shared" si="0"/>
        <v>5209.4070000000002</v>
      </c>
      <c r="M8" s="354">
        <f>$D8*(1-IF(AND('Категория(опт)'!$B$1="A+ (Категория 1)"),E8,IF(AND('Категория(опт)'!$B$1="A (Категория 2)"),F8,IF(AND('Категория(опт)'!$B$1="B (Категория А+)"),G8,IF(AND('Категория(опт)'!$B$1="C (Категория В)"),H8,"")))))*(1-$I8)*(1-'Категория(опт)'!$B$3)/(IF(AND('Категория(опт)'!$B$6="с НДС"),1,IF(AND('Категория(опт)'!$B$6="без НДС"),1.2,"")))</f>
        <v>2916</v>
      </c>
    </row>
    <row r="9" spans="1:13">
      <c r="A9" s="352" t="s">
        <v>1222</v>
      </c>
      <c r="B9" s="352" t="s">
        <v>1223</v>
      </c>
      <c r="C9" s="352" t="s">
        <v>197</v>
      </c>
      <c r="D9" s="366">
        <v>2933</v>
      </c>
      <c r="E9" s="370"/>
      <c r="F9" s="370"/>
      <c r="G9" s="370"/>
      <c r="H9" s="370"/>
      <c r="I9" s="372"/>
      <c r="J9" s="363">
        <v>8214</v>
      </c>
      <c r="K9" s="368">
        <v>0.3624</v>
      </c>
      <c r="L9" s="354">
        <f t="shared" si="0"/>
        <v>5237.2464</v>
      </c>
      <c r="M9" s="354">
        <f>$D9*(1-IF(AND('Категория(опт)'!$B$1="A+ (Категория 1)"),E9,IF(AND('Категория(опт)'!$B$1="A (Категория 2)"),F9,IF(AND('Категория(опт)'!$B$1="B (Категория А+)"),G9,IF(AND('Категория(опт)'!$B$1="C (Категория В)"),H9,"")))))*(1-$I9)*(1-'Категория(опт)'!$B$3)/(IF(AND('Категория(опт)'!$B$6="с НДС"),1,IF(AND('Категория(опт)'!$B$6="без НДС"),1.2,"")))</f>
        <v>2933</v>
      </c>
    </row>
    <row r="10" spans="1:13">
      <c r="A10" s="352" t="s">
        <v>1224</v>
      </c>
      <c r="B10" s="352" t="s">
        <v>1225</v>
      </c>
      <c r="C10" s="352" t="s">
        <v>197</v>
      </c>
      <c r="D10" s="366">
        <v>3012</v>
      </c>
      <c r="E10" s="370"/>
      <c r="F10" s="370"/>
      <c r="G10" s="370"/>
      <c r="H10" s="370"/>
      <c r="I10" s="372"/>
      <c r="J10" s="363">
        <v>9423</v>
      </c>
      <c r="K10" s="368">
        <v>0.42899999999999999</v>
      </c>
      <c r="L10" s="354">
        <f t="shared" si="0"/>
        <v>5380.5329999999994</v>
      </c>
      <c r="M10" s="354">
        <f>$D10*(1-IF(AND('Категория(опт)'!$B$1="A+ (Категория 1)"),E10,IF(AND('Категория(опт)'!$B$1="A (Категория 2)"),F10,IF(AND('Категория(опт)'!$B$1="B (Категория А+)"),G10,IF(AND('Категория(опт)'!$B$1="C (Категория В)"),H10,"")))))*(1-$I10)*(1-'Категория(опт)'!$B$3)/(IF(AND('Категория(опт)'!$B$6="с НДС"),1,IF(AND('Категория(опт)'!$B$6="без НДС"),1.2,"")))</f>
        <v>3012</v>
      </c>
    </row>
    <row r="11" spans="1:13">
      <c r="A11" s="352" t="s">
        <v>1226</v>
      </c>
      <c r="B11" s="352" t="s">
        <v>1227</v>
      </c>
      <c r="C11" s="352" t="s">
        <v>197</v>
      </c>
      <c r="D11" s="366">
        <v>998</v>
      </c>
      <c r="E11" s="370"/>
      <c r="F11" s="370"/>
      <c r="G11" s="370"/>
      <c r="H11" s="370"/>
      <c r="I11" s="372"/>
      <c r="J11" s="363">
        <v>5887</v>
      </c>
      <c r="K11" s="368">
        <v>0.7</v>
      </c>
      <c r="L11" s="354">
        <f t="shared" si="0"/>
        <v>1766.1000000000004</v>
      </c>
      <c r="M11" s="354">
        <f>$D11*(1-IF(AND('Категория(опт)'!$B$1="A+ (Категория 1)"),E11,IF(AND('Категория(опт)'!$B$1="A (Категория 2)"),F11,IF(AND('Категория(опт)'!$B$1="B (Категория А+)"),G11,IF(AND('Категория(опт)'!$B$1="C (Категория В)"),H11,"")))))*(1-$I11)*(1-'Категория(опт)'!$B$3)/(IF(AND('Категория(опт)'!$B$6="с НДС"),1,IF(AND('Категория(опт)'!$B$6="без НДС"),1.2,"")))</f>
        <v>998</v>
      </c>
    </row>
    <row r="12" spans="1:13">
      <c r="A12" s="352" t="s">
        <v>1228</v>
      </c>
      <c r="B12" s="352" t="s">
        <v>1229</v>
      </c>
      <c r="C12" s="352" t="s">
        <v>197</v>
      </c>
      <c r="D12" s="366">
        <v>1078</v>
      </c>
      <c r="E12" s="370"/>
      <c r="F12" s="370"/>
      <c r="G12" s="370"/>
      <c r="H12" s="370"/>
      <c r="I12" s="372"/>
      <c r="J12" s="363">
        <v>6362</v>
      </c>
      <c r="K12" s="368">
        <v>0.7</v>
      </c>
      <c r="L12" s="354">
        <f t="shared" si="0"/>
        <v>1908.6000000000004</v>
      </c>
      <c r="M12" s="354">
        <f>$D12*(1-IF(AND('Категория(опт)'!$B$1="A+ (Категория 1)"),E12,IF(AND('Категория(опт)'!$B$1="A (Категория 2)"),F12,IF(AND('Категория(опт)'!$B$1="B (Категория А+)"),G12,IF(AND('Категория(опт)'!$B$1="C (Категория В)"),H12,"")))))*(1-$I12)*(1-'Категория(опт)'!$B$3)/(IF(AND('Категория(опт)'!$B$6="с НДС"),1,IF(AND('Категория(опт)'!$B$6="без НДС"),1.2,"")))</f>
        <v>1078</v>
      </c>
    </row>
    <row r="13" spans="1:13">
      <c r="A13" s="352" t="s">
        <v>1230</v>
      </c>
      <c r="B13" s="352" t="s">
        <v>1231</v>
      </c>
      <c r="C13" s="352" t="s">
        <v>197</v>
      </c>
      <c r="D13" s="366">
        <v>1016</v>
      </c>
      <c r="E13" s="370"/>
      <c r="F13" s="370"/>
      <c r="G13" s="370"/>
      <c r="H13" s="370"/>
      <c r="I13" s="372"/>
      <c r="J13" s="363">
        <v>5982</v>
      </c>
      <c r="K13" s="368">
        <v>0.7</v>
      </c>
      <c r="L13" s="354">
        <f t="shared" si="0"/>
        <v>1794.6000000000004</v>
      </c>
      <c r="M13" s="354">
        <f>$D13*(1-IF(AND('Категория(опт)'!$B$1="A+ (Категория 1)"),E13,IF(AND('Категория(опт)'!$B$1="A (Категория 2)"),F13,IF(AND('Категория(опт)'!$B$1="B (Категория А+)"),G13,IF(AND('Категория(опт)'!$B$1="C (Категория В)"),H13,"")))))*(1-$I13)*(1-'Категория(опт)'!$B$3)/(IF(AND('Категория(опт)'!$B$6="с НДС"),1,IF(AND('Категория(опт)'!$B$6="без НДС"),1.2,"")))</f>
        <v>1016</v>
      </c>
    </row>
    <row r="14" spans="1:13">
      <c r="A14" s="352" t="s">
        <v>1232</v>
      </c>
      <c r="B14" s="352" t="s">
        <v>1233</v>
      </c>
      <c r="C14" s="352" t="s">
        <v>197</v>
      </c>
      <c r="D14" s="366">
        <v>1082</v>
      </c>
      <c r="E14" s="370"/>
      <c r="F14" s="370"/>
      <c r="G14" s="370"/>
      <c r="H14" s="370"/>
      <c r="I14" s="372"/>
      <c r="J14" s="363">
        <v>6368</v>
      </c>
      <c r="K14" s="368">
        <v>0.7</v>
      </c>
      <c r="L14" s="354">
        <f t="shared" si="0"/>
        <v>1910.4000000000003</v>
      </c>
      <c r="M14" s="354">
        <f>$D14*(1-IF(AND('Категория(опт)'!$B$1="A+ (Категория 1)"),E14,IF(AND('Категория(опт)'!$B$1="A (Категория 2)"),F14,IF(AND('Категория(опт)'!$B$1="B (Категория А+)"),G14,IF(AND('Категория(опт)'!$B$1="C (Категория В)"),H14,"")))))*(1-$I14)*(1-'Категория(опт)'!$B$3)/(IF(AND('Категория(опт)'!$B$6="с НДС"),1,IF(AND('Категория(опт)'!$B$6="без НДС"),1.2,"")))</f>
        <v>1082</v>
      </c>
    </row>
    <row r="15" spans="1:13">
      <c r="A15" s="352" t="s">
        <v>1234</v>
      </c>
      <c r="B15" s="352" t="s">
        <v>1235</v>
      </c>
      <c r="C15" s="352" t="s">
        <v>197</v>
      </c>
      <c r="D15" s="366">
        <v>1159</v>
      </c>
      <c r="E15" s="370"/>
      <c r="F15" s="370"/>
      <c r="G15" s="370"/>
      <c r="H15" s="370"/>
      <c r="I15" s="372"/>
      <c r="J15" s="363">
        <v>6817</v>
      </c>
      <c r="K15" s="368">
        <v>0.7</v>
      </c>
      <c r="L15" s="354">
        <f t="shared" si="0"/>
        <v>2045.1000000000004</v>
      </c>
      <c r="M15" s="354">
        <f>$D15*(1-IF(AND('Категория(опт)'!$B$1="A+ (Категория 1)"),E15,IF(AND('Категория(опт)'!$B$1="A (Категория 2)"),F15,IF(AND('Категория(опт)'!$B$1="B (Категория А+)"),G15,IF(AND('Категория(опт)'!$B$1="C (Категория В)"),H15,"")))))*(1-$I15)*(1-'Категория(опт)'!$B$3)/(IF(AND('Категория(опт)'!$B$6="с НДС"),1,IF(AND('Категория(опт)'!$B$6="без НДС"),1.2,"")))</f>
        <v>1159</v>
      </c>
    </row>
    <row r="16" spans="1:13">
      <c r="A16" s="352" t="s">
        <v>1236</v>
      </c>
      <c r="B16" s="352" t="s">
        <v>1237</v>
      </c>
      <c r="C16" s="352" t="s">
        <v>197</v>
      </c>
      <c r="D16" s="366">
        <v>1397</v>
      </c>
      <c r="E16" s="370"/>
      <c r="F16" s="370"/>
      <c r="G16" s="370"/>
      <c r="H16" s="370"/>
      <c r="I16" s="372"/>
      <c r="J16" s="363">
        <v>8220</v>
      </c>
      <c r="K16" s="368">
        <v>0.7</v>
      </c>
      <c r="L16" s="354">
        <f t="shared" si="0"/>
        <v>2466.0000000000005</v>
      </c>
      <c r="M16" s="354">
        <f>$D16*(1-IF(AND('Категория(опт)'!$B$1="A+ (Категория 1)"),E16,IF(AND('Категория(опт)'!$B$1="A (Категория 2)"),F16,IF(AND('Категория(опт)'!$B$1="B (Категория А+)"),G16,IF(AND('Категория(опт)'!$B$1="C (Категория В)"),H16,"")))))*(1-$I16)*(1-'Категория(опт)'!$B$3)/(IF(AND('Категория(опт)'!$B$6="с НДС"),1,IF(AND('Категория(опт)'!$B$6="без НДС"),1.2,"")))</f>
        <v>1397</v>
      </c>
    </row>
    <row r="17" spans="1:13">
      <c r="A17" s="352" t="s">
        <v>1238</v>
      </c>
      <c r="B17" s="352" t="s">
        <v>1239</v>
      </c>
      <c r="C17" s="352" t="s">
        <v>197</v>
      </c>
      <c r="D17" s="366">
        <v>1805</v>
      </c>
      <c r="E17" s="370"/>
      <c r="F17" s="370"/>
      <c r="G17" s="370"/>
      <c r="H17" s="370"/>
      <c r="I17" s="372"/>
      <c r="J17" s="363">
        <v>10622</v>
      </c>
      <c r="K17" s="368">
        <v>0.7</v>
      </c>
      <c r="L17" s="354">
        <f t="shared" si="0"/>
        <v>3186.6000000000004</v>
      </c>
      <c r="M17" s="354">
        <f>$D17*(1-IF(AND('Категория(опт)'!$B$1="A+ (Категория 1)"),E17,IF(AND('Категория(опт)'!$B$1="A (Категория 2)"),F17,IF(AND('Категория(опт)'!$B$1="B (Категория А+)"),G17,IF(AND('Категория(опт)'!$B$1="C (Категория В)"),H17,"")))))*(1-$I17)*(1-'Категория(опт)'!$B$3)/(IF(AND('Категория(опт)'!$B$6="с НДС"),1,IF(AND('Категория(опт)'!$B$6="без НДС"),1.2,"")))</f>
        <v>1805</v>
      </c>
    </row>
    <row r="18" spans="1:13">
      <c r="A18" s="352" t="s">
        <v>1240</v>
      </c>
      <c r="B18" s="352" t="s">
        <v>1241</v>
      </c>
      <c r="C18" s="352" t="s">
        <v>197</v>
      </c>
      <c r="D18" s="366">
        <v>2104</v>
      </c>
      <c r="E18" s="370"/>
      <c r="F18" s="370"/>
      <c r="G18" s="370"/>
      <c r="H18" s="370"/>
      <c r="I18" s="372"/>
      <c r="J18" s="363">
        <v>12380</v>
      </c>
      <c r="K18" s="368">
        <v>0.7</v>
      </c>
      <c r="L18" s="354">
        <f t="shared" si="0"/>
        <v>3714.0000000000005</v>
      </c>
      <c r="M18" s="354">
        <f>$D18*(1-IF(AND('Категория(опт)'!$B$1="A+ (Категория 1)"),E18,IF(AND('Категория(опт)'!$B$1="A (Категория 2)"),F18,IF(AND('Категория(опт)'!$B$1="B (Категория А+)"),G18,IF(AND('Категория(опт)'!$B$1="C (Категория В)"),H18,"")))))*(1-$I18)*(1-'Категория(опт)'!$B$3)/(IF(AND('Категория(опт)'!$B$6="с НДС"),1,IF(AND('Категория(опт)'!$B$6="без НДС"),1.2,"")))</f>
        <v>2104</v>
      </c>
    </row>
    <row r="19" spans="1:13">
      <c r="A19" s="352" t="s">
        <v>1242</v>
      </c>
      <c r="B19" s="352" t="s">
        <v>1243</v>
      </c>
      <c r="C19" s="352" t="s">
        <v>197</v>
      </c>
      <c r="D19" s="366">
        <v>1225</v>
      </c>
      <c r="E19" s="370"/>
      <c r="F19" s="370"/>
      <c r="G19" s="370"/>
      <c r="H19" s="370"/>
      <c r="I19" s="372"/>
      <c r="J19" s="363">
        <v>2912</v>
      </c>
      <c r="K19" s="368">
        <v>0.39</v>
      </c>
      <c r="L19" s="354">
        <f t="shared" si="0"/>
        <v>1776.32</v>
      </c>
      <c r="M19" s="354">
        <f>$D19*(1-IF(AND('Категория(опт)'!$B$1="A+ (Категория 1)"),E19,IF(AND('Категория(опт)'!$B$1="A (Категория 2)"),F19,IF(AND('Категория(опт)'!$B$1="B (Категория А+)"),G19,IF(AND('Категория(опт)'!$B$1="C (Категория В)"),H19,"")))))*(1-$I19)*(1-'Категория(опт)'!$B$3)/(IF(AND('Категория(опт)'!$B$6="с НДС"),1,IF(AND('Категория(опт)'!$B$6="без НДС"),1.2,"")))</f>
        <v>1225</v>
      </c>
    </row>
    <row r="20" spans="1:13">
      <c r="A20" s="352" t="s">
        <v>1244</v>
      </c>
      <c r="B20" s="352" t="s">
        <v>1245</v>
      </c>
      <c r="C20" s="352" t="s">
        <v>197</v>
      </c>
      <c r="D20" s="366">
        <v>1274</v>
      </c>
      <c r="E20" s="370"/>
      <c r="F20" s="370"/>
      <c r="G20" s="370"/>
      <c r="H20" s="370"/>
      <c r="I20" s="372"/>
      <c r="J20" s="363">
        <v>2944</v>
      </c>
      <c r="K20" s="368">
        <v>0.39</v>
      </c>
      <c r="L20" s="354">
        <f t="shared" si="0"/>
        <v>1795.84</v>
      </c>
      <c r="M20" s="354">
        <f>$D20*(1-IF(AND('Категория(опт)'!$B$1="A+ (Категория 1)"),E20,IF(AND('Категория(опт)'!$B$1="A (Категория 2)"),F20,IF(AND('Категория(опт)'!$B$1="B (Категория А+)"),G20,IF(AND('Категория(опт)'!$B$1="C (Категория В)"),H20,"")))))*(1-$I20)*(1-'Категория(опт)'!$B$3)/(IF(AND('Категория(опт)'!$B$6="с НДС"),1,IF(AND('Категория(опт)'!$B$6="без НДС"),1.2,"")))</f>
        <v>1274</v>
      </c>
    </row>
    <row r="21" spans="1:13">
      <c r="A21" s="352" t="s">
        <v>1246</v>
      </c>
      <c r="B21" s="352" t="s">
        <v>1247</v>
      </c>
      <c r="C21" s="352" t="s">
        <v>197</v>
      </c>
      <c r="D21" s="366">
        <v>1227</v>
      </c>
      <c r="E21" s="370"/>
      <c r="F21" s="370"/>
      <c r="G21" s="370"/>
      <c r="H21" s="370"/>
      <c r="I21" s="372"/>
      <c r="J21" s="363">
        <v>2917</v>
      </c>
      <c r="K21" s="368">
        <v>0.39</v>
      </c>
      <c r="L21" s="354">
        <f t="shared" si="0"/>
        <v>1779.37</v>
      </c>
      <c r="M21" s="354">
        <f>$D21*(1-IF(AND('Категория(опт)'!$B$1="A+ (Категория 1)"),E21,IF(AND('Категория(опт)'!$B$1="A (Категория 2)"),F21,IF(AND('Категория(опт)'!$B$1="B (Категория А+)"),G21,IF(AND('Категория(опт)'!$B$1="C (Категория В)"),H21,"")))))*(1-$I21)*(1-'Категория(опт)'!$B$3)/(IF(AND('Категория(опт)'!$B$6="с НДС"),1,IF(AND('Категория(опт)'!$B$6="без НДС"),1.2,"")))</f>
        <v>1227</v>
      </c>
    </row>
    <row r="22" spans="1:13">
      <c r="A22" s="352" t="s">
        <v>1248</v>
      </c>
      <c r="B22" s="352" t="s">
        <v>1249</v>
      </c>
      <c r="C22" s="352" t="s">
        <v>197</v>
      </c>
      <c r="D22" s="366">
        <v>1280</v>
      </c>
      <c r="E22" s="370"/>
      <c r="F22" s="370"/>
      <c r="G22" s="370"/>
      <c r="H22" s="370"/>
      <c r="I22" s="372"/>
      <c r="J22" s="363">
        <v>2979</v>
      </c>
      <c r="K22" s="368">
        <v>0.39369999999999999</v>
      </c>
      <c r="L22" s="354">
        <f t="shared" si="0"/>
        <v>1806.1677000000002</v>
      </c>
      <c r="M22" s="354">
        <f>$D22*(1-IF(AND('Категория(опт)'!$B$1="A+ (Категория 1)"),E22,IF(AND('Категория(опт)'!$B$1="A (Категория 2)"),F22,IF(AND('Категория(опт)'!$B$1="B (Категория А+)"),G22,IF(AND('Категория(опт)'!$B$1="C (Категория В)"),H22,"")))))*(1-$I22)*(1-'Категория(опт)'!$B$3)/(IF(AND('Категория(опт)'!$B$6="с НДС"),1,IF(AND('Категория(опт)'!$B$6="без НДС"),1.2,"")))</f>
        <v>1280</v>
      </c>
    </row>
    <row r="23" spans="1:13">
      <c r="A23" s="352" t="s">
        <v>1250</v>
      </c>
      <c r="B23" s="352" t="s">
        <v>1251</v>
      </c>
      <c r="C23" s="352" t="s">
        <v>197</v>
      </c>
      <c r="D23" s="366">
        <v>1589</v>
      </c>
      <c r="E23" s="370"/>
      <c r="F23" s="370"/>
      <c r="G23" s="370"/>
      <c r="H23" s="370"/>
      <c r="I23" s="372"/>
      <c r="J23" s="363">
        <v>3907</v>
      </c>
      <c r="K23" s="368">
        <v>0.39</v>
      </c>
      <c r="L23" s="354">
        <f t="shared" si="0"/>
        <v>2383.27</v>
      </c>
      <c r="M23" s="354">
        <f>$D23*(1-IF(AND('Категория(опт)'!$B$1="A+ (Категория 1)"),E23,IF(AND('Категория(опт)'!$B$1="A (Категория 2)"),F23,IF(AND('Категория(опт)'!$B$1="B (Категория А+)"),G23,IF(AND('Категория(опт)'!$B$1="C (Категория В)"),H23,"")))))*(1-$I23)*(1-'Категория(опт)'!$B$3)/(IF(AND('Категория(опт)'!$B$6="с НДС"),1,IF(AND('Категория(опт)'!$B$6="без НДС"),1.2,"")))</f>
        <v>1589</v>
      </c>
    </row>
    <row r="24" spans="1:13">
      <c r="A24" s="352" t="s">
        <v>1252</v>
      </c>
      <c r="B24" s="352" t="s">
        <v>1253</v>
      </c>
      <c r="C24" s="352" t="s">
        <v>197</v>
      </c>
      <c r="D24" s="366">
        <v>1773</v>
      </c>
      <c r="E24" s="370"/>
      <c r="F24" s="370"/>
      <c r="G24" s="370"/>
      <c r="H24" s="370"/>
      <c r="I24" s="372"/>
      <c r="J24" s="363">
        <v>4130</v>
      </c>
      <c r="K24" s="368">
        <v>0.36099999999999999</v>
      </c>
      <c r="L24" s="354">
        <f t="shared" si="0"/>
        <v>2639.07</v>
      </c>
      <c r="M24" s="354">
        <f>$D24*(1-IF(AND('Категория(опт)'!$B$1="A+ (Категория 1)"),E24,IF(AND('Категория(опт)'!$B$1="A (Категория 2)"),F24,IF(AND('Категория(опт)'!$B$1="B (Категория А+)"),G24,IF(AND('Категория(опт)'!$B$1="C (Категория В)"),H24,"")))))*(1-$I24)*(1-'Категория(опт)'!$B$3)/(IF(AND('Категория(опт)'!$B$6="с НДС"),1,IF(AND('Категория(опт)'!$B$6="без НДС"),1.2,"")))</f>
        <v>1773</v>
      </c>
    </row>
    <row r="25" spans="1:13">
      <c r="A25" s="352" t="s">
        <v>1254</v>
      </c>
      <c r="B25" s="352" t="s">
        <v>1255</v>
      </c>
      <c r="C25" s="352" t="s">
        <v>197</v>
      </c>
      <c r="D25" s="366">
        <v>1872</v>
      </c>
      <c r="E25" s="370"/>
      <c r="F25" s="370"/>
      <c r="G25" s="370"/>
      <c r="H25" s="370"/>
      <c r="I25" s="372"/>
      <c r="J25" s="363">
        <v>4361</v>
      </c>
      <c r="K25" s="368">
        <v>0.37090000000000001</v>
      </c>
      <c r="L25" s="354">
        <f t="shared" si="0"/>
        <v>2743.5050999999999</v>
      </c>
      <c r="M25" s="354">
        <f>$D25*(1-IF(AND('Категория(опт)'!$B$1="A+ (Категория 1)"),E25,IF(AND('Категория(опт)'!$B$1="A (Категория 2)"),F25,IF(AND('Категория(опт)'!$B$1="B (Категория А+)"),G25,IF(AND('Категория(опт)'!$B$1="C (Категория В)"),H25,"")))))*(1-$I25)*(1-'Категория(опт)'!$B$3)/(IF(AND('Категория(опт)'!$B$6="с НДС"),1,IF(AND('Категория(опт)'!$B$6="без НДС"),1.2,"")))</f>
        <v>1872</v>
      </c>
    </row>
    <row r="26" spans="1:13">
      <c r="A26" s="352" t="s">
        <v>1256</v>
      </c>
      <c r="B26" s="352" t="s">
        <v>1257</v>
      </c>
      <c r="C26" s="352" t="s">
        <v>197</v>
      </c>
      <c r="D26" s="366">
        <v>1936</v>
      </c>
      <c r="E26" s="370"/>
      <c r="F26" s="370"/>
      <c r="G26" s="370"/>
      <c r="H26" s="370"/>
      <c r="I26" s="372"/>
      <c r="J26" s="363">
        <v>4823</v>
      </c>
      <c r="K26" s="368">
        <v>0.37109999999999999</v>
      </c>
      <c r="L26" s="354">
        <f t="shared" si="0"/>
        <v>3033.1847000000002</v>
      </c>
      <c r="M26" s="354">
        <f>$D26*(1-IF(AND('Категория(опт)'!$B$1="A+ (Категория 1)"),E26,IF(AND('Категория(опт)'!$B$1="A (Категория 2)"),F26,IF(AND('Категория(опт)'!$B$1="B (Категория А+)"),G26,IF(AND('Категория(опт)'!$B$1="C (Категория В)"),H26,"")))))*(1-$I26)*(1-'Категория(опт)'!$B$3)/(IF(AND('Категория(опт)'!$B$6="с НДС"),1,IF(AND('Категория(опт)'!$B$6="без НДС"),1.2,"")))</f>
        <v>1936</v>
      </c>
    </row>
    <row r="27" spans="1:13">
      <c r="A27" s="352" t="s">
        <v>1258</v>
      </c>
      <c r="B27" s="352" t="s">
        <v>1259</v>
      </c>
      <c r="C27" s="352" t="s">
        <v>1179</v>
      </c>
      <c r="D27" s="366">
        <v>1056</v>
      </c>
      <c r="E27" s="370"/>
      <c r="F27" s="370"/>
      <c r="G27" s="370"/>
      <c r="H27" s="370"/>
      <c r="I27" s="372"/>
      <c r="J27" s="363">
        <v>3945</v>
      </c>
      <c r="K27" s="368">
        <v>0.55989999999999995</v>
      </c>
      <c r="L27" s="354">
        <f t="shared" si="0"/>
        <v>1736.1945000000003</v>
      </c>
      <c r="M27" s="354">
        <f>$D27*(1-IF(AND('Категория(опт)'!$B$1="A+ (Категория 1)"),E27,IF(AND('Категория(опт)'!$B$1="A (Категория 2)"),F27,IF(AND('Категория(опт)'!$B$1="B (Категория А+)"),G27,IF(AND('Категория(опт)'!$B$1="C (Категория В)"),H27,"")))))*(1-$I27)*(1-'Категория(опт)'!$B$3)/(IF(AND('Категория(опт)'!$B$6="с НДС"),1,IF(AND('Категория(опт)'!$B$6="без НДС"),1.2,"")))</f>
        <v>1056</v>
      </c>
    </row>
    <row r="28" spans="1:13">
      <c r="A28" s="352" t="s">
        <v>1260</v>
      </c>
      <c r="B28" s="352" t="s">
        <v>1261</v>
      </c>
      <c r="C28" s="352" t="s">
        <v>1179</v>
      </c>
      <c r="D28" s="366">
        <v>1231</v>
      </c>
      <c r="E28" s="370"/>
      <c r="F28" s="370"/>
      <c r="G28" s="370"/>
      <c r="H28" s="370"/>
      <c r="I28" s="372"/>
      <c r="J28" s="363">
        <v>4954</v>
      </c>
      <c r="K28" s="368">
        <v>0.59099999999999997</v>
      </c>
      <c r="L28" s="354">
        <f t="shared" si="0"/>
        <v>2026.1860000000001</v>
      </c>
      <c r="M28" s="354">
        <f>$D28*(1-IF(AND('Категория(опт)'!$B$1="A+ (Категория 1)"),E28,IF(AND('Категория(опт)'!$B$1="A (Категория 2)"),F28,IF(AND('Категория(опт)'!$B$1="B (Категория А+)"),G28,IF(AND('Категория(опт)'!$B$1="C (Категория В)"),H28,"")))))*(1-$I28)*(1-'Категория(опт)'!$B$3)/(IF(AND('Категория(опт)'!$B$6="с НДС"),1,IF(AND('Категория(опт)'!$B$6="без НДС"),1.2,"")))</f>
        <v>1231</v>
      </c>
    </row>
    <row r="29" spans="1:13">
      <c r="A29" s="352" t="s">
        <v>1262</v>
      </c>
      <c r="B29" s="352" t="s">
        <v>1263</v>
      </c>
      <c r="C29" s="352" t="s">
        <v>1179</v>
      </c>
      <c r="D29" s="366">
        <v>1406</v>
      </c>
      <c r="E29" s="370"/>
      <c r="F29" s="370"/>
      <c r="G29" s="370"/>
      <c r="H29" s="370"/>
      <c r="I29" s="372"/>
      <c r="J29" s="363">
        <v>5340</v>
      </c>
      <c r="K29" s="368">
        <v>0.56430000000000002</v>
      </c>
      <c r="L29" s="354">
        <f t="shared" si="0"/>
        <v>2326.6379999999999</v>
      </c>
      <c r="M29" s="354">
        <f>$D29*(1-IF(AND('Категория(опт)'!$B$1="A+ (Категория 1)"),E29,IF(AND('Категория(опт)'!$B$1="A (Категория 2)"),F29,IF(AND('Категория(опт)'!$B$1="B (Категория А+)"),G29,IF(AND('Категория(опт)'!$B$1="C (Категория В)"),H29,"")))))*(1-$I29)*(1-'Категория(опт)'!$B$3)/(IF(AND('Категория(опт)'!$B$6="с НДС"),1,IF(AND('Категория(опт)'!$B$6="без НДС"),1.2,"")))</f>
        <v>1406</v>
      </c>
    </row>
    <row r="30" spans="1:13">
      <c r="A30" s="352" t="s">
        <v>1264</v>
      </c>
      <c r="B30" s="352" t="s">
        <v>1265</v>
      </c>
      <c r="C30" s="352" t="s">
        <v>1179</v>
      </c>
      <c r="D30" s="366">
        <v>1589</v>
      </c>
      <c r="E30" s="370"/>
      <c r="F30" s="370"/>
      <c r="G30" s="370"/>
      <c r="H30" s="370"/>
      <c r="I30" s="372"/>
      <c r="J30" s="363">
        <v>6128</v>
      </c>
      <c r="K30" s="368">
        <v>0.57110000000000005</v>
      </c>
      <c r="L30" s="354">
        <f t="shared" si="0"/>
        <v>2628.2991999999995</v>
      </c>
      <c r="M30" s="354">
        <f>$D30*(1-IF(AND('Категория(опт)'!$B$1="A+ (Категория 1)"),E30,IF(AND('Категория(опт)'!$B$1="A (Категория 2)"),F30,IF(AND('Категория(опт)'!$B$1="B (Категория А+)"),G30,IF(AND('Категория(опт)'!$B$1="C (Категория В)"),H30,"")))))*(1-$I30)*(1-'Категория(опт)'!$B$3)/(IF(AND('Категория(опт)'!$B$6="с НДС"),1,IF(AND('Категория(опт)'!$B$6="без НДС"),1.2,"")))</f>
        <v>1589</v>
      </c>
    </row>
    <row r="31" spans="1:13">
      <c r="A31" s="352" t="s">
        <v>1266</v>
      </c>
      <c r="B31" s="352" t="s">
        <v>1267</v>
      </c>
      <c r="C31" s="352" t="s">
        <v>1179</v>
      </c>
      <c r="D31" s="366">
        <v>1763</v>
      </c>
      <c r="E31" s="370"/>
      <c r="F31" s="370"/>
      <c r="G31" s="370"/>
      <c r="H31" s="370"/>
      <c r="I31" s="372"/>
      <c r="J31" s="363">
        <v>7046</v>
      </c>
      <c r="K31" s="368">
        <v>0.58919999999999995</v>
      </c>
      <c r="L31" s="354">
        <f t="shared" si="0"/>
        <v>2894.4968000000003</v>
      </c>
      <c r="M31" s="354">
        <f>$D31*(1-IF(AND('Категория(опт)'!$B$1="A+ (Категория 1)"),E31,IF(AND('Категория(опт)'!$B$1="A (Категория 2)"),F31,IF(AND('Категория(опт)'!$B$1="B (Категория А+)"),G31,IF(AND('Категория(опт)'!$B$1="C (Категория В)"),H31,"")))))*(1-$I31)*(1-'Категория(опт)'!$B$3)/(IF(AND('Категория(опт)'!$B$6="с НДС"),1,IF(AND('Категория(опт)'!$B$6="без НДС"),1.2,"")))</f>
        <v>1763</v>
      </c>
    </row>
    <row r="32" spans="1:13">
      <c r="A32" s="352" t="s">
        <v>1268</v>
      </c>
      <c r="B32" s="352" t="s">
        <v>1269</v>
      </c>
      <c r="C32" s="352" t="s">
        <v>1179</v>
      </c>
      <c r="D32" s="366">
        <v>1372</v>
      </c>
      <c r="E32" s="370"/>
      <c r="F32" s="370"/>
      <c r="G32" s="370"/>
      <c r="H32" s="370"/>
      <c r="I32" s="372"/>
      <c r="J32" s="363">
        <v>3010</v>
      </c>
      <c r="K32" s="368">
        <v>0.27310000000000001</v>
      </c>
      <c r="L32" s="354">
        <f t="shared" si="0"/>
        <v>2187.9690000000001</v>
      </c>
      <c r="M32" s="354">
        <f>$D32*(1-IF(AND('Категория(опт)'!$B$1="A+ (Категория 1)"),E32,IF(AND('Категория(опт)'!$B$1="A (Категория 2)"),F32,IF(AND('Категория(опт)'!$B$1="B (Категория А+)"),G32,IF(AND('Категория(опт)'!$B$1="C (Категория В)"),H32,"")))))*(1-$I32)*(1-'Категория(опт)'!$B$3)/(IF(AND('Категория(опт)'!$B$6="с НДС"),1,IF(AND('Категория(опт)'!$B$6="без НДС"),1.2,"")))</f>
        <v>1372</v>
      </c>
    </row>
    <row r="33" spans="1:13">
      <c r="A33" s="352" t="s">
        <v>1270</v>
      </c>
      <c r="B33" s="352" t="s">
        <v>1271</v>
      </c>
      <c r="C33" s="352" t="s">
        <v>1179</v>
      </c>
      <c r="D33" s="366">
        <v>1693</v>
      </c>
      <c r="E33" s="370"/>
      <c r="F33" s="370"/>
      <c r="G33" s="370"/>
      <c r="H33" s="370"/>
      <c r="I33" s="372"/>
      <c r="J33" s="363">
        <v>4018</v>
      </c>
      <c r="K33" s="368">
        <v>0.38059999999999999</v>
      </c>
      <c r="L33" s="354">
        <f t="shared" si="0"/>
        <v>2488.7491999999997</v>
      </c>
      <c r="M33" s="354">
        <f>$D33*(1-IF(AND('Категория(опт)'!$B$1="A+ (Категория 1)"),E33,IF(AND('Категория(опт)'!$B$1="A (Категория 2)"),F33,IF(AND('Категория(опт)'!$B$1="B (Категория А+)"),G33,IF(AND('Категория(опт)'!$B$1="C (Категория В)"),H33,"")))))*(1-$I33)*(1-'Категория(опт)'!$B$3)/(IF(AND('Категория(опт)'!$B$6="с НДС"),1,IF(AND('Категория(опт)'!$B$6="без НДС"),1.2,"")))</f>
        <v>1693</v>
      </c>
    </row>
    <row r="34" spans="1:13">
      <c r="A34" s="352" t="s">
        <v>1272</v>
      </c>
      <c r="B34" s="352" t="s">
        <v>1273</v>
      </c>
      <c r="C34" s="352" t="s">
        <v>1179</v>
      </c>
      <c r="D34" s="366">
        <v>1891</v>
      </c>
      <c r="E34" s="370"/>
      <c r="F34" s="370"/>
      <c r="G34" s="370"/>
      <c r="H34" s="370"/>
      <c r="I34" s="372"/>
      <c r="J34" s="363">
        <v>4219</v>
      </c>
      <c r="K34" s="368">
        <v>0.34710000000000002</v>
      </c>
      <c r="L34" s="354">
        <f t="shared" si="0"/>
        <v>2754.5851000000002</v>
      </c>
      <c r="M34" s="354">
        <f>$D34*(1-IF(AND('Категория(опт)'!$B$1="A+ (Категория 1)"),E34,IF(AND('Категория(опт)'!$B$1="A (Категория 2)"),F34,IF(AND('Категория(опт)'!$B$1="B (Категория А+)"),G34,IF(AND('Категория(опт)'!$B$1="C (Категория В)"),H34,"")))))*(1-$I34)*(1-'Категория(опт)'!$B$3)/(IF(AND('Категория(опт)'!$B$6="с НДС"),1,IF(AND('Категория(опт)'!$B$6="без НДС"),1.2,"")))</f>
        <v>1891</v>
      </c>
    </row>
    <row r="35" spans="1:13">
      <c r="A35" s="352" t="s">
        <v>1274</v>
      </c>
      <c r="B35" s="352" t="s">
        <v>1275</v>
      </c>
      <c r="C35" s="352" t="s">
        <v>1179</v>
      </c>
      <c r="D35" s="366">
        <v>2092</v>
      </c>
      <c r="E35" s="370"/>
      <c r="F35" s="370"/>
      <c r="G35" s="370"/>
      <c r="H35" s="370"/>
      <c r="I35" s="372"/>
      <c r="J35" s="363">
        <v>4624</v>
      </c>
      <c r="K35" s="368">
        <v>0.34399999999999997</v>
      </c>
      <c r="L35" s="354">
        <f t="shared" si="0"/>
        <v>3033.3440000000001</v>
      </c>
      <c r="M35" s="354">
        <f>$D35*(1-IF(AND('Категория(опт)'!$B$1="A+ (Категория 1)"),E35,IF(AND('Категория(опт)'!$B$1="A (Категория 2)"),F35,IF(AND('Категория(опт)'!$B$1="B (Категория А+)"),G35,IF(AND('Категория(опт)'!$B$1="C (Категория В)"),H35,"")))))*(1-$I35)*(1-'Категория(опт)'!$B$3)/(IF(AND('Категория(опт)'!$B$6="с НДС"),1,IF(AND('Категория(опт)'!$B$6="без НДС"),1.2,"")))</f>
        <v>2092</v>
      </c>
    </row>
    <row r="36" spans="1:13">
      <c r="A36" s="352" t="s">
        <v>1276</v>
      </c>
      <c r="B36" s="352" t="s">
        <v>1277</v>
      </c>
      <c r="C36" s="352" t="s">
        <v>197</v>
      </c>
      <c r="D36" s="466">
        <v>645</v>
      </c>
      <c r="E36" s="370"/>
      <c r="F36" s="370"/>
      <c r="G36" s="370"/>
      <c r="H36" s="370"/>
      <c r="I36" s="372"/>
      <c r="J36" s="363">
        <v>1623</v>
      </c>
      <c r="K36" s="368">
        <v>0.3</v>
      </c>
      <c r="L36" s="354">
        <f t="shared" si="0"/>
        <v>1136.0999999999999</v>
      </c>
      <c r="M36" s="354">
        <f>$D36*(1-IF(AND('Категория(опт)'!$B$1="A+ (Категория 1)"),E36,IF(AND('Категория(опт)'!$B$1="A (Категория 2)"),F36,IF(AND('Категория(опт)'!$B$1="B (Категория А+)"),G36,IF(AND('Категория(опт)'!$B$1="C (Категория В)"),H36,"")))))*(1-$I36)*(1-'Категория(опт)'!$B$3)/(IF(AND('Категория(опт)'!$B$6="с НДС"),1,IF(AND('Категория(опт)'!$B$6="без НДС"),1.2,"")))</f>
        <v>645</v>
      </c>
    </row>
    <row r="37" spans="1:13">
      <c r="A37" s="352" t="s">
        <v>1278</v>
      </c>
      <c r="B37" s="352" t="s">
        <v>1279</v>
      </c>
      <c r="C37" s="352" t="s">
        <v>197</v>
      </c>
      <c r="D37" s="466">
        <v>717</v>
      </c>
      <c r="E37" s="370"/>
      <c r="F37" s="370"/>
      <c r="G37" s="370"/>
      <c r="H37" s="370"/>
      <c r="I37" s="372"/>
      <c r="J37" s="363">
        <v>1805</v>
      </c>
      <c r="K37" s="368">
        <v>0.3</v>
      </c>
      <c r="L37" s="354">
        <f t="shared" si="0"/>
        <v>1263.5</v>
      </c>
      <c r="M37" s="354">
        <f>$D37*(1-IF(AND('Категория(опт)'!$B$1="A+ (Категория 1)"),E37,IF(AND('Категория(опт)'!$B$1="A (Категория 2)"),F37,IF(AND('Категория(опт)'!$B$1="B (Категория А+)"),G37,IF(AND('Категория(опт)'!$B$1="C (Категория В)"),H37,"")))))*(1-$I37)*(1-'Категория(опт)'!$B$3)/(IF(AND('Категория(опт)'!$B$6="с НДС"),1,IF(AND('Категория(опт)'!$B$6="без НДС"),1.2,"")))</f>
        <v>717</v>
      </c>
    </row>
    <row r="38" spans="1:13">
      <c r="A38" s="352" t="s">
        <v>1280</v>
      </c>
      <c r="B38" s="352" t="s">
        <v>1281</v>
      </c>
      <c r="C38" s="352" t="s">
        <v>197</v>
      </c>
      <c r="D38" s="466">
        <v>717</v>
      </c>
      <c r="E38" s="370"/>
      <c r="F38" s="370"/>
      <c r="G38" s="370"/>
      <c r="H38" s="370"/>
      <c r="I38" s="372"/>
      <c r="J38" s="363">
        <v>1805</v>
      </c>
      <c r="K38" s="368">
        <v>0.3</v>
      </c>
      <c r="L38" s="354">
        <f t="shared" si="0"/>
        <v>1263.5</v>
      </c>
      <c r="M38" s="354">
        <f>$D38*(1-IF(AND('Категория(опт)'!$B$1="A+ (Категория 1)"),E38,IF(AND('Категория(опт)'!$B$1="A (Категория 2)"),F38,IF(AND('Категория(опт)'!$B$1="B (Категория А+)"),G38,IF(AND('Категория(опт)'!$B$1="C (Категория В)"),H38,"")))))*(1-$I38)*(1-'Категория(опт)'!$B$3)/(IF(AND('Категория(опт)'!$B$6="с НДС"),1,IF(AND('Категория(опт)'!$B$6="без НДС"),1.2,"")))</f>
        <v>717</v>
      </c>
    </row>
    <row r="39" spans="1:13">
      <c r="A39" s="352" t="s">
        <v>1282</v>
      </c>
      <c r="B39" s="352" t="s">
        <v>1283</v>
      </c>
      <c r="C39" s="352" t="s">
        <v>197</v>
      </c>
      <c r="D39" s="466">
        <v>789</v>
      </c>
      <c r="E39" s="370"/>
      <c r="F39" s="370"/>
      <c r="G39" s="370"/>
      <c r="H39" s="370"/>
      <c r="I39" s="372"/>
      <c r="J39" s="363">
        <v>1988</v>
      </c>
      <c r="K39" s="368">
        <v>0.3</v>
      </c>
      <c r="L39" s="354">
        <f t="shared" si="0"/>
        <v>1391.6</v>
      </c>
      <c r="M39" s="354">
        <f>$D39*(1-IF(AND('Категория(опт)'!$B$1="A+ (Категория 1)"),E39,IF(AND('Категория(опт)'!$B$1="A (Категория 2)"),F39,IF(AND('Категория(опт)'!$B$1="B (Категория А+)"),G39,IF(AND('Категория(опт)'!$B$1="C (Категория В)"),H39,"")))))*(1-$I39)*(1-'Категория(опт)'!$B$3)/(IF(AND('Категория(опт)'!$B$6="с НДС"),1,IF(AND('Категория(опт)'!$B$6="без НДС"),1.2,"")))</f>
        <v>789</v>
      </c>
    </row>
    <row r="40" spans="1:13">
      <c r="A40" s="352" t="s">
        <v>1284</v>
      </c>
      <c r="B40" s="352" t="s">
        <v>1285</v>
      </c>
      <c r="C40" s="352" t="s">
        <v>197</v>
      </c>
      <c r="D40" s="466">
        <v>934</v>
      </c>
      <c r="E40" s="370"/>
      <c r="F40" s="370"/>
      <c r="G40" s="370"/>
      <c r="H40" s="370"/>
      <c r="I40" s="372"/>
      <c r="J40" s="363">
        <v>2353</v>
      </c>
      <c r="K40" s="368">
        <v>0.3</v>
      </c>
      <c r="L40" s="354">
        <f t="shared" si="0"/>
        <v>1647.1</v>
      </c>
      <c r="M40" s="354">
        <f>$D40*(1-IF(AND('Категория(опт)'!$B$1="A+ (Категория 1)"),E40,IF(AND('Категория(опт)'!$B$1="A (Категория 2)"),F40,IF(AND('Категория(опт)'!$B$1="B (Категория А+)"),G40,IF(AND('Категория(опт)'!$B$1="C (Категория В)"),H40,"")))))*(1-$I40)*(1-'Категория(опт)'!$B$3)/(IF(AND('Категория(опт)'!$B$6="с НДС"),1,IF(AND('Категория(опт)'!$B$6="без НДС"),1.2,"")))</f>
        <v>934</v>
      </c>
    </row>
    <row r="41" spans="1:13">
      <c r="A41" s="352" t="s">
        <v>1286</v>
      </c>
      <c r="B41" s="352" t="s">
        <v>1287</v>
      </c>
      <c r="C41" s="352" t="s">
        <v>197</v>
      </c>
      <c r="D41" s="466">
        <v>1006</v>
      </c>
      <c r="E41" s="370"/>
      <c r="F41" s="370"/>
      <c r="G41" s="370"/>
      <c r="H41" s="370"/>
      <c r="I41" s="372"/>
      <c r="J41" s="363">
        <v>2534</v>
      </c>
      <c r="K41" s="368">
        <v>0.3</v>
      </c>
      <c r="L41" s="354">
        <f t="shared" si="0"/>
        <v>1773.8</v>
      </c>
      <c r="M41" s="354">
        <f>$D41*(1-IF(AND('Категория(опт)'!$B$1="A+ (Категория 1)"),E41,IF(AND('Категория(опт)'!$B$1="A (Категория 2)"),F41,IF(AND('Категория(опт)'!$B$1="B (Категория А+)"),G41,IF(AND('Категория(опт)'!$B$1="C (Категория В)"),H41,"")))))*(1-$I41)*(1-'Категория(опт)'!$B$3)/(IF(AND('Категория(опт)'!$B$6="с НДС"),1,IF(AND('Категория(опт)'!$B$6="без НДС"),1.2,"")))</f>
        <v>1006</v>
      </c>
    </row>
    <row r="42" spans="1:13">
      <c r="A42" s="352" t="s">
        <v>1288</v>
      </c>
      <c r="B42" s="352" t="s">
        <v>1289</v>
      </c>
      <c r="C42" s="352" t="s">
        <v>197</v>
      </c>
      <c r="D42" s="466">
        <v>1078</v>
      </c>
      <c r="E42" s="370"/>
      <c r="F42" s="370"/>
      <c r="G42" s="370"/>
      <c r="H42" s="370"/>
      <c r="I42" s="372"/>
      <c r="J42" s="363">
        <v>2716</v>
      </c>
      <c r="K42" s="368">
        <v>0.3</v>
      </c>
      <c r="L42" s="354">
        <f t="shared" si="0"/>
        <v>1901.1999999999998</v>
      </c>
      <c r="M42" s="354">
        <f>$D42*(1-IF(AND('Категория(опт)'!$B$1="A+ (Категория 1)"),E42,IF(AND('Категория(опт)'!$B$1="A (Категория 2)"),F42,IF(AND('Категория(опт)'!$B$1="B (Категория А+)"),G42,IF(AND('Категория(опт)'!$B$1="C (Категория В)"),H42,"")))))*(1-$I42)*(1-'Категория(опт)'!$B$3)/(IF(AND('Категория(опт)'!$B$6="с НДС"),1,IF(AND('Категория(опт)'!$B$6="без НДС"),1.2,"")))</f>
        <v>1078</v>
      </c>
    </row>
    <row r="43" spans="1:13">
      <c r="A43" s="352" t="s">
        <v>1290</v>
      </c>
      <c r="B43" s="352" t="s">
        <v>1291</v>
      </c>
      <c r="C43" s="352" t="s">
        <v>197</v>
      </c>
      <c r="D43" s="466">
        <v>302</v>
      </c>
      <c r="E43" s="370"/>
      <c r="F43" s="370"/>
      <c r="G43" s="370"/>
      <c r="H43" s="370"/>
      <c r="I43" s="372"/>
      <c r="J43" s="363">
        <v>895</v>
      </c>
      <c r="K43" s="368">
        <v>0.3</v>
      </c>
      <c r="L43" s="354">
        <f t="shared" si="0"/>
        <v>626.5</v>
      </c>
      <c r="M43" s="354">
        <f>$D43*(1-IF(AND('Категория(опт)'!$B$1="A+ (Категория 1)"),E43,IF(AND('Категория(опт)'!$B$1="A (Категория 2)"),F43,IF(AND('Категория(опт)'!$B$1="B (Категория А+)"),G43,IF(AND('Категория(опт)'!$B$1="C (Категория В)"),H43,"")))))*(1-$I43)*(1-'Категория(опт)'!$B$3)/(IF(AND('Категория(опт)'!$B$6="с НДС"),1,IF(AND('Категория(опт)'!$B$6="без НДС"),1.2,"")))</f>
        <v>302</v>
      </c>
    </row>
    <row r="44" spans="1:13">
      <c r="A44" s="352" t="s">
        <v>1292</v>
      </c>
      <c r="B44" s="352" t="s">
        <v>1293</v>
      </c>
      <c r="C44" s="352" t="s">
        <v>197</v>
      </c>
      <c r="D44" s="466">
        <v>427</v>
      </c>
      <c r="E44" s="370"/>
      <c r="F44" s="370"/>
      <c r="G44" s="370"/>
      <c r="H44" s="370"/>
      <c r="I44" s="372"/>
      <c r="J44" s="363">
        <v>1075</v>
      </c>
      <c r="K44" s="368">
        <v>0.3</v>
      </c>
      <c r="L44" s="354">
        <f t="shared" si="0"/>
        <v>752.5</v>
      </c>
      <c r="M44" s="354">
        <f>$D44*(1-IF(AND('Категория(опт)'!$B$1="A+ (Категория 1)"),E44,IF(AND('Категория(опт)'!$B$1="A (Категория 2)"),F44,IF(AND('Категория(опт)'!$B$1="B (Категория А+)"),G44,IF(AND('Категория(опт)'!$B$1="C (Категория В)"),H44,"")))))*(1-$I44)*(1-'Категория(опт)'!$B$3)/(IF(AND('Категория(опт)'!$B$6="с НДС"),1,IF(AND('Категория(опт)'!$B$6="без НДС"),1.2,"")))</f>
        <v>427</v>
      </c>
    </row>
    <row r="45" spans="1:13">
      <c r="A45" s="352" t="s">
        <v>1294</v>
      </c>
      <c r="B45" s="352" t="s">
        <v>1295</v>
      </c>
      <c r="C45" s="352" t="s">
        <v>197</v>
      </c>
      <c r="D45" s="366">
        <v>753</v>
      </c>
      <c r="E45" s="370"/>
      <c r="F45" s="370"/>
      <c r="G45" s="370"/>
      <c r="H45" s="370"/>
      <c r="I45" s="372"/>
      <c r="J45" s="363">
        <v>2084</v>
      </c>
      <c r="K45" s="368">
        <v>0.42349999999999999</v>
      </c>
      <c r="L45" s="354">
        <f t="shared" si="0"/>
        <v>1201.4259999999999</v>
      </c>
      <c r="M45" s="354">
        <f>$D45*(1-IF(AND('Категория(опт)'!$B$1="A+ (Категория 1)"),E45,IF(AND('Категория(опт)'!$B$1="A (Категория 2)"),F45,IF(AND('Категория(опт)'!$B$1="B (Категория А+)"),G45,IF(AND('Категория(опт)'!$B$1="C (Категория В)"),H45,"")))))*(1-$I45)*(1-'Категория(опт)'!$B$3)/(IF(AND('Категория(опт)'!$B$6="с НДС"),1,IF(AND('Категория(опт)'!$B$6="без НДС"),1.2,"")))</f>
        <v>753</v>
      </c>
    </row>
    <row r="46" spans="1:13">
      <c r="A46" s="352" t="s">
        <v>1296</v>
      </c>
      <c r="B46" s="352" t="s">
        <v>1297</v>
      </c>
      <c r="C46" s="352" t="s">
        <v>197</v>
      </c>
      <c r="D46" s="366">
        <v>1146</v>
      </c>
      <c r="E46" s="370"/>
      <c r="F46" s="370"/>
      <c r="G46" s="370"/>
      <c r="H46" s="370"/>
      <c r="I46" s="372"/>
      <c r="J46" s="363">
        <v>4340</v>
      </c>
      <c r="K46" s="368">
        <v>0.50470000000000004</v>
      </c>
      <c r="L46" s="354">
        <f t="shared" si="0"/>
        <v>2149.6019999999999</v>
      </c>
      <c r="M46" s="354">
        <f>$D46*(1-IF(AND('Категория(опт)'!$B$1="A+ (Категория 1)"),E46,IF(AND('Категория(опт)'!$B$1="A (Категория 2)"),F46,IF(AND('Категория(опт)'!$B$1="B (Категория А+)"),G46,IF(AND('Категория(опт)'!$B$1="C (Категория В)"),H46,"")))))*(1-$I46)*(1-'Категория(опт)'!$B$3)/(IF(AND('Категория(опт)'!$B$6="с НДС"),1,IF(AND('Категория(опт)'!$B$6="без НДС"),1.2,"")))</f>
        <v>1146</v>
      </c>
    </row>
    <row r="47" spans="1:13">
      <c r="A47" s="352" t="s">
        <v>1298</v>
      </c>
      <c r="B47" s="352" t="s">
        <v>1299</v>
      </c>
      <c r="C47" s="352" t="s">
        <v>197</v>
      </c>
      <c r="D47" s="366">
        <v>1042</v>
      </c>
      <c r="E47" s="370"/>
      <c r="F47" s="370"/>
      <c r="G47" s="370"/>
      <c r="H47" s="370"/>
      <c r="I47" s="372"/>
      <c r="J47" s="363">
        <v>3038</v>
      </c>
      <c r="K47" s="368">
        <v>0.47</v>
      </c>
      <c r="L47" s="354">
        <f t="shared" si="0"/>
        <v>1610.14</v>
      </c>
      <c r="M47" s="354">
        <f>$D47*(1-IF(AND('Категория(опт)'!$B$1="A+ (Категория 1)"),E47,IF(AND('Категория(опт)'!$B$1="A (Категория 2)"),F47,IF(AND('Категория(опт)'!$B$1="B (Категория А+)"),G47,IF(AND('Категория(опт)'!$B$1="C (Категория В)"),H47,"")))))*(1-$I47)*(1-'Категория(опт)'!$B$3)/(IF(AND('Категория(опт)'!$B$6="с НДС"),1,IF(AND('Категория(опт)'!$B$6="без НДС"),1.2,"")))</f>
        <v>1042</v>
      </c>
    </row>
    <row r="48" spans="1:13">
      <c r="A48" s="352" t="s">
        <v>1300</v>
      </c>
      <c r="B48" s="352" t="s">
        <v>1301</v>
      </c>
      <c r="C48" s="352" t="s">
        <v>197</v>
      </c>
      <c r="D48" s="366">
        <v>1908</v>
      </c>
      <c r="E48" s="370"/>
      <c r="F48" s="370"/>
      <c r="G48" s="370"/>
      <c r="H48" s="370"/>
      <c r="I48" s="372"/>
      <c r="J48" s="363">
        <v>8908</v>
      </c>
      <c r="K48" s="368">
        <v>0.59</v>
      </c>
      <c r="L48" s="354">
        <f t="shared" si="0"/>
        <v>3652.28</v>
      </c>
      <c r="M48" s="354">
        <f>$D48*(1-IF(AND('Категория(опт)'!$B$1="A+ (Категория 1)"),E48,IF(AND('Категория(опт)'!$B$1="A (Категория 2)"),F48,IF(AND('Категория(опт)'!$B$1="B (Категория А+)"),G48,IF(AND('Категория(опт)'!$B$1="C (Категория В)"),H48,"")))))*(1-$I48)*(1-'Категория(опт)'!$B$3)/(IF(AND('Категория(опт)'!$B$6="с НДС"),1,IF(AND('Категория(опт)'!$B$6="без НДС"),1.2,"")))</f>
        <v>1908</v>
      </c>
    </row>
    <row r="49" spans="1:13">
      <c r="A49" s="352" t="s">
        <v>1302</v>
      </c>
      <c r="B49" s="352" t="s">
        <v>1303</v>
      </c>
      <c r="C49" s="352" t="s">
        <v>197</v>
      </c>
      <c r="D49" s="366">
        <v>1317</v>
      </c>
      <c r="E49" s="370"/>
      <c r="F49" s="370"/>
      <c r="G49" s="370"/>
      <c r="H49" s="370"/>
      <c r="I49" s="372"/>
      <c r="J49" s="363">
        <v>8932</v>
      </c>
      <c r="K49" s="368">
        <v>0.747</v>
      </c>
      <c r="L49" s="354">
        <f t="shared" si="0"/>
        <v>2259.7959999999998</v>
      </c>
      <c r="M49" s="354">
        <f>$D49*(1-IF(AND('Категория(опт)'!$B$1="A+ (Категория 1)"),E49,IF(AND('Категория(опт)'!$B$1="A (Категория 2)"),F49,IF(AND('Категория(опт)'!$B$1="B (Категория А+)"),G49,IF(AND('Категория(опт)'!$B$1="C (Категория В)"),H49,"")))))*(1-$I49)*(1-'Категория(опт)'!$B$3)/(IF(AND('Категория(опт)'!$B$6="с НДС"),1,IF(AND('Категория(опт)'!$B$6="без НДС"),1.2,"")))</f>
        <v>1317</v>
      </c>
    </row>
    <row r="50" spans="1:13">
      <c r="A50" s="352" t="s">
        <v>1304</v>
      </c>
      <c r="B50" s="352" t="s">
        <v>1305</v>
      </c>
      <c r="C50" s="352" t="s">
        <v>197</v>
      </c>
      <c r="D50" s="366">
        <v>984</v>
      </c>
      <c r="E50" s="370"/>
      <c r="F50" s="370"/>
      <c r="G50" s="370"/>
      <c r="H50" s="370"/>
      <c r="I50" s="372"/>
      <c r="J50" s="363">
        <v>2070</v>
      </c>
      <c r="K50" s="368">
        <v>0.11020000000000001</v>
      </c>
      <c r="L50" s="354">
        <f t="shared" si="0"/>
        <v>1841.886</v>
      </c>
      <c r="M50" s="354">
        <f>$D50*(1-IF(AND('Категория(опт)'!$B$1="A+ (Категория 1)"),E50,IF(AND('Категория(опт)'!$B$1="A (Категория 2)"),F50,IF(AND('Категория(опт)'!$B$1="B (Категория А+)"),G50,IF(AND('Категория(опт)'!$B$1="C (Категория В)"),H50,"")))))*(1-$I50)*(1-'Категория(опт)'!$B$3)/(IF(AND('Категория(опт)'!$B$6="с НДС"),1,IF(AND('Категория(опт)'!$B$6="без НДС"),1.2,"")))</f>
        <v>984</v>
      </c>
    </row>
    <row r="51" spans="1:13">
      <c r="A51" s="352" t="s">
        <v>1306</v>
      </c>
      <c r="B51" s="352" t="s">
        <v>1307</v>
      </c>
      <c r="C51" s="352" t="s">
        <v>197</v>
      </c>
      <c r="D51" s="366">
        <v>1639</v>
      </c>
      <c r="E51" s="370"/>
      <c r="F51" s="370"/>
      <c r="G51" s="370"/>
      <c r="H51" s="370"/>
      <c r="I51" s="372"/>
      <c r="J51" s="363">
        <v>6942</v>
      </c>
      <c r="K51" s="368">
        <v>0.56930000000000003</v>
      </c>
      <c r="L51" s="354">
        <f t="shared" si="0"/>
        <v>2989.9193999999998</v>
      </c>
      <c r="M51" s="354">
        <f>$D51*(1-IF(AND('Категория(опт)'!$B$1="A+ (Категория 1)"),E51,IF(AND('Категория(опт)'!$B$1="A (Категория 2)"),F51,IF(AND('Категория(опт)'!$B$1="B (Категория А+)"),G51,IF(AND('Категория(опт)'!$B$1="C (Категория В)"),H51,"")))))*(1-$I51)*(1-'Категория(опт)'!$B$3)/(IF(AND('Категория(опт)'!$B$6="с НДС"),1,IF(AND('Категория(опт)'!$B$6="без НДС"),1.2,"")))</f>
        <v>1639</v>
      </c>
    </row>
    <row r="52" spans="1:13">
      <c r="A52" s="352" t="s">
        <v>1308</v>
      </c>
      <c r="B52" s="352" t="s">
        <v>1309</v>
      </c>
      <c r="C52" s="352" t="s">
        <v>197</v>
      </c>
      <c r="D52" s="366">
        <v>1027</v>
      </c>
      <c r="E52" s="370"/>
      <c r="F52" s="370"/>
      <c r="G52" s="370"/>
      <c r="H52" s="370"/>
      <c r="I52" s="372"/>
      <c r="J52" s="363">
        <v>5952</v>
      </c>
      <c r="K52" s="368">
        <v>0.66559999999999997</v>
      </c>
      <c r="L52" s="354">
        <f t="shared" si="0"/>
        <v>1990.3488000000002</v>
      </c>
      <c r="M52" s="354">
        <f>$D52*(1-IF(AND('Категория(опт)'!$B$1="A+ (Категория 1)"),E52,IF(AND('Категория(опт)'!$B$1="A (Категория 2)"),F52,IF(AND('Категория(опт)'!$B$1="B (Категория А+)"),G52,IF(AND('Категория(опт)'!$B$1="C (Категория В)"),H52,"")))))*(1-$I52)*(1-'Категория(опт)'!$B$3)/(IF(AND('Категория(опт)'!$B$6="с НДС"),1,IF(AND('Категория(опт)'!$B$6="без НДС"),1.2,"")))</f>
        <v>1027</v>
      </c>
    </row>
    <row r="53" spans="1:13">
      <c r="A53" s="352" t="s">
        <v>1310</v>
      </c>
      <c r="B53" s="352" t="s">
        <v>1311</v>
      </c>
      <c r="C53" s="352" t="s">
        <v>197</v>
      </c>
      <c r="D53" s="366">
        <v>1500</v>
      </c>
      <c r="E53" s="370"/>
      <c r="F53" s="370"/>
      <c r="G53" s="370"/>
      <c r="H53" s="370"/>
      <c r="I53" s="372"/>
      <c r="J53" s="363">
        <v>6580</v>
      </c>
      <c r="K53" s="368">
        <v>0.46960000000000002</v>
      </c>
      <c r="L53" s="354">
        <f t="shared" si="0"/>
        <v>3490.0319999999997</v>
      </c>
      <c r="M53" s="354">
        <f>$D53*(1-IF(AND('Категория(опт)'!$B$1="A+ (Категория 1)"),E53,IF(AND('Категория(опт)'!$B$1="A (Категория 2)"),F53,IF(AND('Категория(опт)'!$B$1="B (Категория А+)"),G53,IF(AND('Категория(опт)'!$B$1="C (Категория В)"),H53,"")))))*(1-$I53)*(1-'Категория(опт)'!$B$3)/(IF(AND('Категория(опт)'!$B$6="с НДС"),1,IF(AND('Категория(опт)'!$B$6="без НДС"),1.2,"")))</f>
        <v>1500</v>
      </c>
    </row>
    <row r="54" spans="1:13">
      <c r="A54" s="352" t="s">
        <v>1312</v>
      </c>
      <c r="B54" s="352" t="s">
        <v>1313</v>
      </c>
      <c r="C54" s="352" t="s">
        <v>197</v>
      </c>
      <c r="D54" s="366">
        <v>1600</v>
      </c>
      <c r="E54" s="370"/>
      <c r="F54" s="370"/>
      <c r="G54" s="370"/>
      <c r="H54" s="370"/>
      <c r="I54" s="372"/>
      <c r="J54" s="363">
        <v>7459</v>
      </c>
      <c r="K54" s="368">
        <v>0.53210000000000002</v>
      </c>
      <c r="L54" s="354">
        <f t="shared" si="0"/>
        <v>3490.0661</v>
      </c>
      <c r="M54" s="354">
        <f>$D54*(1-IF(AND('Категория(опт)'!$B$1="A+ (Категория 1)"),E54,IF(AND('Категория(опт)'!$B$1="A (Категория 2)"),F54,IF(AND('Категория(опт)'!$B$1="B (Категория А+)"),G54,IF(AND('Категория(опт)'!$B$1="C (Категория В)"),H54,"")))))*(1-$I54)*(1-'Категория(опт)'!$B$3)/(IF(AND('Категория(опт)'!$B$6="с НДС"),1,IF(AND('Категория(опт)'!$B$6="без НДС"),1.2,"")))</f>
        <v>1600</v>
      </c>
    </row>
    <row r="55" spans="1:13">
      <c r="A55" s="352" t="s">
        <v>1314</v>
      </c>
      <c r="B55" s="352" t="s">
        <v>1315</v>
      </c>
      <c r="C55" s="352" t="s">
        <v>197</v>
      </c>
      <c r="D55" s="366">
        <v>3415</v>
      </c>
      <c r="E55" s="370"/>
      <c r="F55" s="370"/>
      <c r="G55" s="370"/>
      <c r="H55" s="370"/>
      <c r="I55" s="372"/>
      <c r="J55" s="363">
        <v>10186</v>
      </c>
      <c r="K55" s="368">
        <v>0.4209</v>
      </c>
      <c r="L55" s="354">
        <f t="shared" si="0"/>
        <v>5898.7125999999998</v>
      </c>
      <c r="M55" s="354">
        <f>$D55*(1-IF(AND('Категория(опт)'!$B$1="A+ (Категория 1)"),E55,IF(AND('Категория(опт)'!$B$1="A (Категория 2)"),F55,IF(AND('Категория(опт)'!$B$1="B (Категория А+)"),G55,IF(AND('Категория(опт)'!$B$1="C (Категория В)"),H55,"")))))*(1-$I55)*(1-'Категория(опт)'!$B$3)/(IF(AND('Категория(опт)'!$B$6="с НДС"),1,IF(AND('Категория(опт)'!$B$6="без НДС"),1.2,"")))</f>
        <v>3415</v>
      </c>
    </row>
    <row r="56" spans="1:13">
      <c r="A56" s="352" t="s">
        <v>1316</v>
      </c>
      <c r="B56" s="352" t="s">
        <v>1317</v>
      </c>
      <c r="C56" s="352" t="s">
        <v>197</v>
      </c>
      <c r="D56" s="366">
        <v>1433</v>
      </c>
      <c r="E56" s="370"/>
      <c r="F56" s="370"/>
      <c r="G56" s="370"/>
      <c r="H56" s="370"/>
      <c r="I56" s="372"/>
      <c r="J56" s="363">
        <v>8491</v>
      </c>
      <c r="K56" s="368">
        <v>0.71440000000000003</v>
      </c>
      <c r="L56" s="354">
        <f t="shared" si="0"/>
        <v>2425.0295999999998</v>
      </c>
      <c r="M56" s="354">
        <f>$D56*(1-IF(AND('Категория(опт)'!$B$1="A+ (Категория 1)"),E56,IF(AND('Категория(опт)'!$B$1="A (Категория 2)"),F56,IF(AND('Категория(опт)'!$B$1="B (Категория А+)"),G56,IF(AND('Категория(опт)'!$B$1="C (Категория В)"),H56,"")))))*(1-$I56)*(1-'Категория(опт)'!$B$3)/(IF(AND('Категория(опт)'!$B$6="с НДС"),1,IF(AND('Категория(опт)'!$B$6="без НДС"),1.2,"")))</f>
        <v>1433</v>
      </c>
    </row>
    <row r="57" spans="1:13">
      <c r="A57" s="352" t="s">
        <v>1318</v>
      </c>
      <c r="B57" s="352" t="s">
        <v>1319</v>
      </c>
      <c r="C57" s="352" t="s">
        <v>197</v>
      </c>
      <c r="D57" s="366">
        <v>2200</v>
      </c>
      <c r="E57" s="370"/>
      <c r="F57" s="370"/>
      <c r="G57" s="370"/>
      <c r="H57" s="370"/>
      <c r="I57" s="372"/>
      <c r="J57" s="363">
        <v>8491</v>
      </c>
      <c r="K57" s="368">
        <v>0.54559999999999997</v>
      </c>
      <c r="L57" s="354">
        <f t="shared" si="0"/>
        <v>3858.3104000000003</v>
      </c>
      <c r="M57" s="354">
        <f>$D57*(1-IF(AND('Категория(опт)'!$B$1="A+ (Категория 1)"),E57,IF(AND('Категория(опт)'!$B$1="A (Категория 2)"),F57,IF(AND('Категория(опт)'!$B$1="B (Категория А+)"),G57,IF(AND('Категория(опт)'!$B$1="C (Категория В)"),H57,"")))))*(1-$I57)*(1-'Категория(опт)'!$B$3)/(IF(AND('Категория(опт)'!$B$6="с НДС"),1,IF(AND('Категория(опт)'!$B$6="без НДС"),1.2,"")))</f>
        <v>2200</v>
      </c>
    </row>
    <row r="58" spans="1:13">
      <c r="A58" s="352" t="s">
        <v>1320</v>
      </c>
      <c r="B58" s="352" t="s">
        <v>1321</v>
      </c>
      <c r="C58" s="352" t="s">
        <v>1179</v>
      </c>
      <c r="D58" s="366">
        <v>924</v>
      </c>
      <c r="E58" s="370"/>
      <c r="F58" s="370"/>
      <c r="G58" s="370"/>
      <c r="H58" s="370"/>
      <c r="I58" s="372"/>
      <c r="J58" s="363">
        <v>2680</v>
      </c>
      <c r="K58" s="368">
        <v>0.46100000000000002</v>
      </c>
      <c r="L58" s="354">
        <f t="shared" si="0"/>
        <v>1444.5199999999998</v>
      </c>
      <c r="M58" s="354">
        <f>$D58*(1-IF(AND('Категория(опт)'!$B$1="A+ (Категория 1)"),E58,IF(AND('Категория(опт)'!$B$1="A (Категория 2)"),F58,IF(AND('Категория(опт)'!$B$1="B (Категория А+)"),G58,IF(AND('Категория(опт)'!$B$1="C (Категория В)"),H58,"")))))*(1-$I58)*(1-'Категория(опт)'!$B$3)/(IF(AND('Категория(опт)'!$B$6="с НДС"),1,IF(AND('Категория(опт)'!$B$6="без НДС"),1.2,"")))</f>
        <v>924</v>
      </c>
    </row>
    <row r="59" spans="1:13">
      <c r="A59" s="352" t="s">
        <v>1322</v>
      </c>
      <c r="B59" s="352" t="s">
        <v>1323</v>
      </c>
      <c r="C59" s="352" t="s">
        <v>1179</v>
      </c>
      <c r="D59" s="366">
        <v>1389</v>
      </c>
      <c r="E59" s="370"/>
      <c r="F59" s="370"/>
      <c r="G59" s="370"/>
      <c r="H59" s="370"/>
      <c r="I59" s="372"/>
      <c r="J59" s="363">
        <v>6329</v>
      </c>
      <c r="K59" s="368">
        <v>0.6552</v>
      </c>
      <c r="L59" s="354">
        <f t="shared" si="0"/>
        <v>2182.2392</v>
      </c>
      <c r="M59" s="354">
        <f>$D59*(1-IF(AND('Категория(опт)'!$B$1="A+ (Категория 1)"),E59,IF(AND('Категория(опт)'!$B$1="A (Категория 2)"),F59,IF(AND('Категория(опт)'!$B$1="B (Категория А+)"),G59,IF(AND('Категория(опт)'!$B$1="C (Категория В)"),H59,"")))))*(1-$I59)*(1-'Категория(опт)'!$B$3)/(IF(AND('Категория(опт)'!$B$6="с НДС"),1,IF(AND('Категория(опт)'!$B$6="без НДС"),1.2,"")))</f>
        <v>1389</v>
      </c>
    </row>
    <row r="60" spans="1:13">
      <c r="A60" s="352" t="s">
        <v>1324</v>
      </c>
      <c r="B60" s="352" t="s">
        <v>1325</v>
      </c>
      <c r="C60" s="352" t="s">
        <v>197</v>
      </c>
      <c r="D60" s="366">
        <v>636</v>
      </c>
      <c r="E60" s="370"/>
      <c r="F60" s="370"/>
      <c r="G60" s="370"/>
      <c r="H60" s="370"/>
      <c r="I60" s="372"/>
      <c r="J60" s="363">
        <v>2730</v>
      </c>
      <c r="K60" s="368">
        <v>0.57999999999999996</v>
      </c>
      <c r="L60" s="354">
        <f t="shared" si="0"/>
        <v>1146.6000000000001</v>
      </c>
      <c r="M60" s="354">
        <f>$D60*(1-IF(AND('Категория(опт)'!$B$1="A+ (Категория 1)"),E60,IF(AND('Категория(опт)'!$B$1="A (Категория 2)"),F60,IF(AND('Категория(опт)'!$B$1="B (Категория А+)"),G60,IF(AND('Категория(опт)'!$B$1="C (Категория В)"),H60,"")))))*(1-$I60)*(1-'Категория(опт)'!$B$3)/(IF(AND('Категория(опт)'!$B$6="с НДС"),1,IF(AND('Категория(опт)'!$B$6="без НДС"),1.2,"")))</f>
        <v>636</v>
      </c>
    </row>
    <row r="61" spans="1:13">
      <c r="A61" s="352" t="s">
        <v>1326</v>
      </c>
      <c r="B61" s="352" t="s">
        <v>1327</v>
      </c>
      <c r="C61" s="352" t="s">
        <v>197</v>
      </c>
      <c r="D61" s="366">
        <v>739</v>
      </c>
      <c r="E61" s="370"/>
      <c r="F61" s="370"/>
      <c r="G61" s="370"/>
      <c r="H61" s="370"/>
      <c r="I61" s="372"/>
      <c r="J61" s="363">
        <v>4263</v>
      </c>
      <c r="K61" s="368">
        <v>0.69740000000000002</v>
      </c>
      <c r="L61" s="354">
        <f t="shared" si="0"/>
        <v>1289.9838</v>
      </c>
      <c r="M61" s="354">
        <f>$D61*(1-IF(AND('Категория(опт)'!$B$1="A+ (Категория 1)"),E61,IF(AND('Категория(опт)'!$B$1="A (Категория 2)"),F61,IF(AND('Категория(опт)'!$B$1="B (Категория А+)"),G61,IF(AND('Категория(опт)'!$B$1="C (Категория В)"),H61,"")))))*(1-$I61)*(1-'Категория(опт)'!$B$3)/(IF(AND('Категория(опт)'!$B$6="с НДС"),1,IF(AND('Категория(опт)'!$B$6="без НДС"),1.2,"")))</f>
        <v>739</v>
      </c>
    </row>
    <row r="62" spans="1:13">
      <c r="A62" s="352" t="s">
        <v>1328</v>
      </c>
      <c r="B62" s="352" t="s">
        <v>1329</v>
      </c>
      <c r="C62" s="352" t="s">
        <v>197</v>
      </c>
      <c r="D62" s="366">
        <v>3241</v>
      </c>
      <c r="E62" s="370"/>
      <c r="F62" s="370"/>
      <c r="G62" s="370"/>
      <c r="H62" s="370"/>
      <c r="I62" s="372"/>
      <c r="J62" s="363">
        <v>7390</v>
      </c>
      <c r="K62" s="368">
        <v>0.219</v>
      </c>
      <c r="L62" s="354">
        <f t="shared" si="0"/>
        <v>5771.59</v>
      </c>
      <c r="M62" s="354">
        <f>$D62*(1-IF(AND('Категория(опт)'!$B$1="A+ (Категория 1)"),E62,IF(AND('Категория(опт)'!$B$1="A (Категория 2)"),F62,IF(AND('Категория(опт)'!$B$1="B (Категория А+)"),G62,IF(AND('Категория(опт)'!$B$1="C (Категория В)"),H62,"")))))*(1-$I62)*(1-'Категория(опт)'!$B$3)/(IF(AND('Категория(опт)'!$B$6="с НДС"),1,IF(AND('Категория(опт)'!$B$6="без НДС"),1.2,"")))</f>
        <v>3241</v>
      </c>
    </row>
    <row r="63" spans="1:13">
      <c r="A63" s="352" t="s">
        <v>1330</v>
      </c>
      <c r="B63" s="352" t="s">
        <v>1331</v>
      </c>
      <c r="C63" s="352" t="s">
        <v>197</v>
      </c>
      <c r="D63" s="466">
        <v>2183</v>
      </c>
      <c r="E63" s="370"/>
      <c r="F63" s="370"/>
      <c r="G63" s="370"/>
      <c r="H63" s="370"/>
      <c r="I63" s="372"/>
      <c r="J63" s="363">
        <v>9077</v>
      </c>
      <c r="K63" s="368">
        <v>0.5</v>
      </c>
      <c r="L63" s="354">
        <f t="shared" si="0"/>
        <v>4538.5</v>
      </c>
      <c r="M63" s="354">
        <f>$D63*(1-IF(AND('Категория(опт)'!$B$1="A+ (Категория 1)"),E63,IF(AND('Категория(опт)'!$B$1="A (Категория 2)"),F63,IF(AND('Категория(опт)'!$B$1="B (Категория А+)"),G63,IF(AND('Категория(опт)'!$B$1="C (Категория В)"),H63,"")))))*(1-$I63)*(1-'Категория(опт)'!$B$3)/(IF(AND('Категория(опт)'!$B$6="с НДС"),1,IF(AND('Категория(опт)'!$B$6="без НДС"),1.2,"")))</f>
        <v>2183</v>
      </c>
    </row>
    <row r="64" spans="1:13">
      <c r="A64" s="352" t="s">
        <v>1332</v>
      </c>
      <c r="B64" s="352" t="s">
        <v>1333</v>
      </c>
      <c r="C64" s="352" t="s">
        <v>197</v>
      </c>
      <c r="D64" s="366">
        <v>1338</v>
      </c>
      <c r="E64" s="370"/>
      <c r="F64" s="370"/>
      <c r="G64" s="370"/>
      <c r="H64" s="370"/>
      <c r="I64" s="372"/>
      <c r="J64" s="363">
        <v>5547</v>
      </c>
      <c r="K64" s="368">
        <v>0.53149999999999997</v>
      </c>
      <c r="L64" s="354">
        <f t="shared" si="0"/>
        <v>2598.7695000000003</v>
      </c>
      <c r="M64" s="354">
        <f>$D64*(1-IF(AND('Категория(опт)'!$B$1="A+ (Категория 1)"),E64,IF(AND('Категория(опт)'!$B$1="A (Категория 2)"),F64,IF(AND('Категория(опт)'!$B$1="B (Категория А+)"),G64,IF(AND('Категория(опт)'!$B$1="C (Категория В)"),H64,"")))))*(1-$I64)*(1-'Категория(опт)'!$B$3)/(IF(AND('Категория(опт)'!$B$6="с НДС"),1,IF(AND('Категория(опт)'!$B$6="без НДС"),1.2,"")))</f>
        <v>1338</v>
      </c>
    </row>
    <row r="65" spans="1:13">
      <c r="A65" s="352" t="s">
        <v>1334</v>
      </c>
      <c r="B65" s="352" t="s">
        <v>1335</v>
      </c>
      <c r="C65" s="352" t="s">
        <v>197</v>
      </c>
      <c r="D65" s="366">
        <v>1824</v>
      </c>
      <c r="E65" s="370"/>
      <c r="F65" s="370"/>
      <c r="G65" s="370"/>
      <c r="H65" s="370"/>
      <c r="I65" s="372"/>
      <c r="J65" s="363">
        <v>8002</v>
      </c>
      <c r="K65" s="368">
        <v>0.56269999999999998</v>
      </c>
      <c r="L65" s="354">
        <f t="shared" si="0"/>
        <v>3499.2746000000002</v>
      </c>
      <c r="M65" s="354">
        <f>$D65*(1-IF(AND('Категория(опт)'!$B$1="A+ (Категория 1)"),E65,IF(AND('Категория(опт)'!$B$1="A (Категория 2)"),F65,IF(AND('Категория(опт)'!$B$1="B (Категория А+)"),G65,IF(AND('Категория(опт)'!$B$1="C (Категория В)"),H65,"")))))*(1-$I65)*(1-'Категория(опт)'!$B$3)/(IF(AND('Категория(опт)'!$B$6="с НДС"),1,IF(AND('Категория(опт)'!$B$6="без НДС"),1.2,"")))</f>
        <v>1824</v>
      </c>
    </row>
    <row r="66" spans="1:13">
      <c r="A66" s="352" t="s">
        <v>1336</v>
      </c>
      <c r="B66" s="352" t="s">
        <v>1337</v>
      </c>
      <c r="C66" s="352" t="s">
        <v>1179</v>
      </c>
      <c r="D66" s="366">
        <v>1848</v>
      </c>
      <c r="E66" s="370"/>
      <c r="F66" s="370"/>
      <c r="G66" s="370"/>
      <c r="H66" s="370"/>
      <c r="I66" s="372"/>
      <c r="J66" s="363">
        <v>4991</v>
      </c>
      <c r="K66" s="368">
        <v>0.38030000000000003</v>
      </c>
      <c r="L66" s="354">
        <f t="shared" si="0"/>
        <v>3092.9226999999996</v>
      </c>
      <c r="M66" s="354">
        <f>$D66*(1-IF(AND('Категория(опт)'!$B$1="A+ (Категория 1)"),E66,IF(AND('Категория(опт)'!$B$1="A (Категория 2)"),F66,IF(AND('Категория(опт)'!$B$1="B (Категория А+)"),G66,IF(AND('Категория(опт)'!$B$1="C (Категория В)"),H66,"")))))*(1-$I66)*(1-'Категория(опт)'!$B$3)/(IF(AND('Категория(опт)'!$B$6="с НДС"),1,IF(AND('Категория(опт)'!$B$6="без НДС"),1.2,"")))</f>
        <v>1848</v>
      </c>
    </row>
    <row r="67" spans="1:13">
      <c r="A67" s="352" t="s">
        <v>1338</v>
      </c>
      <c r="B67" s="352" t="s">
        <v>1339</v>
      </c>
      <c r="C67" s="352" t="s">
        <v>1179</v>
      </c>
      <c r="D67" s="366">
        <v>1920</v>
      </c>
      <c r="E67" s="370"/>
      <c r="F67" s="370"/>
      <c r="G67" s="370"/>
      <c r="H67" s="370"/>
      <c r="I67" s="372"/>
      <c r="J67" s="363">
        <v>6532</v>
      </c>
      <c r="K67" s="368">
        <v>0.49619999999999997</v>
      </c>
      <c r="L67" s="354">
        <f t="shared" si="0"/>
        <v>3290.8216000000002</v>
      </c>
      <c r="M67" s="354">
        <f>$D67*(1-IF(AND('Категория(опт)'!$B$1="A+ (Категория 1)"),E67,IF(AND('Категория(опт)'!$B$1="A (Категория 2)"),F67,IF(AND('Категория(опт)'!$B$1="B (Категория А+)"),G67,IF(AND('Категория(опт)'!$B$1="C (Категория В)"),H67,"")))))*(1-$I67)*(1-'Категория(опт)'!$B$3)/(IF(AND('Категория(опт)'!$B$6="с НДС"),1,IF(AND('Категория(опт)'!$B$6="без НДС"),1.2,"")))</f>
        <v>1920</v>
      </c>
    </row>
    <row r="68" spans="1:13">
      <c r="A68" s="352" t="s">
        <v>1340</v>
      </c>
      <c r="B68" s="352" t="s">
        <v>1341</v>
      </c>
      <c r="C68" s="352" t="s">
        <v>1179</v>
      </c>
      <c r="D68" s="366">
        <v>2560</v>
      </c>
      <c r="E68" s="370"/>
      <c r="F68" s="370"/>
      <c r="G68" s="370"/>
      <c r="H68" s="370"/>
      <c r="I68" s="372"/>
      <c r="J68" s="363">
        <v>7688</v>
      </c>
      <c r="K68" s="368">
        <v>0.43</v>
      </c>
      <c r="L68" s="354">
        <f t="shared" ref="L68:L131" si="1">J68*(1-K68)</f>
        <v>4382.1600000000008</v>
      </c>
      <c r="M68" s="354">
        <f>$D68*(1-IF(AND('Категория(опт)'!$B$1="A+ (Категория 1)"),E68,IF(AND('Категория(опт)'!$B$1="A (Категория 2)"),F68,IF(AND('Категория(опт)'!$B$1="B (Категория А+)"),G68,IF(AND('Категория(опт)'!$B$1="C (Категория В)"),H68,"")))))*(1-$I68)*(1-'Категория(опт)'!$B$3)/(IF(AND('Категория(опт)'!$B$6="с НДС"),1,IF(AND('Категория(опт)'!$B$6="без НДС"),1.2,"")))</f>
        <v>2560</v>
      </c>
    </row>
    <row r="69" spans="1:13">
      <c r="A69" s="352" t="s">
        <v>1342</v>
      </c>
      <c r="B69" s="352" t="s">
        <v>1343</v>
      </c>
      <c r="C69" s="352" t="s">
        <v>197</v>
      </c>
      <c r="D69" s="466">
        <v>1800</v>
      </c>
      <c r="E69" s="370"/>
      <c r="F69" s="370"/>
      <c r="G69" s="370"/>
      <c r="H69" s="370"/>
      <c r="I69" s="372"/>
      <c r="J69" s="363">
        <v>7689</v>
      </c>
      <c r="K69" s="368">
        <v>0.53249999999999997</v>
      </c>
      <c r="L69" s="354">
        <f t="shared" si="1"/>
        <v>3594.6075000000001</v>
      </c>
      <c r="M69" s="354">
        <f>$D69*(1-IF(AND('Категория(опт)'!$B$1="A+ (Категория 1)"),E69,IF(AND('Категория(опт)'!$B$1="A (Категория 2)"),F69,IF(AND('Категория(опт)'!$B$1="B (Категория А+)"),G69,IF(AND('Категория(опт)'!$B$1="C (Категория В)"),H69,"")))))*(1-$I69)*(1-'Категория(опт)'!$B$3)/(IF(AND('Категория(опт)'!$B$6="с НДС"),1,IF(AND('Категория(опт)'!$B$6="без НДС"),1.2,"")))</f>
        <v>1800</v>
      </c>
    </row>
    <row r="70" spans="1:13">
      <c r="A70" s="352" t="s">
        <v>1344</v>
      </c>
      <c r="B70" s="352" t="s">
        <v>1345</v>
      </c>
      <c r="C70" s="352" t="s">
        <v>197</v>
      </c>
      <c r="D70" s="466">
        <v>2649</v>
      </c>
      <c r="E70" s="370"/>
      <c r="F70" s="370"/>
      <c r="G70" s="370"/>
      <c r="H70" s="370"/>
      <c r="I70" s="372"/>
      <c r="J70" s="363">
        <v>9620</v>
      </c>
      <c r="K70" s="368">
        <v>0.45129999999999998</v>
      </c>
      <c r="L70" s="354">
        <f t="shared" si="1"/>
        <v>5278.4939999999997</v>
      </c>
      <c r="M70" s="354">
        <f>$D70*(1-IF(AND('Категория(опт)'!$B$1="A+ (Категория 1)"),E70,IF(AND('Категория(опт)'!$B$1="A (Категория 2)"),F70,IF(AND('Категория(опт)'!$B$1="B (Категория А+)"),G70,IF(AND('Категория(опт)'!$B$1="C (Категория В)"),H70,"")))))*(1-$I70)*(1-'Категория(опт)'!$B$3)/(IF(AND('Категория(опт)'!$B$6="с НДС"),1,IF(AND('Категория(опт)'!$B$6="без НДС"),1.2,"")))</f>
        <v>2649</v>
      </c>
    </row>
    <row r="71" spans="1:13">
      <c r="A71" s="352" t="s">
        <v>1346</v>
      </c>
      <c r="B71" s="352" t="s">
        <v>1347</v>
      </c>
      <c r="C71" s="352" t="s">
        <v>197</v>
      </c>
      <c r="D71" s="466">
        <v>3180</v>
      </c>
      <c r="E71" s="370"/>
      <c r="F71" s="370"/>
      <c r="G71" s="370"/>
      <c r="H71" s="370"/>
      <c r="I71" s="372"/>
      <c r="J71" s="363">
        <v>11529</v>
      </c>
      <c r="K71" s="368">
        <v>0.45069999999999999</v>
      </c>
      <c r="L71" s="354">
        <f t="shared" si="1"/>
        <v>6332.8797000000004</v>
      </c>
      <c r="M71" s="354">
        <f>$D71*(1-IF(AND('Категория(опт)'!$B$1="A+ (Категория 1)"),E71,IF(AND('Категория(опт)'!$B$1="A (Категория 2)"),F71,IF(AND('Категория(опт)'!$B$1="B (Категория А+)"),G71,IF(AND('Категория(опт)'!$B$1="C (Категория В)"),H71,"")))))*(1-$I71)*(1-'Категория(опт)'!$B$3)/(IF(AND('Категория(опт)'!$B$6="с НДС"),1,IF(AND('Категория(опт)'!$B$6="без НДС"),1.2,"")))</f>
        <v>3180</v>
      </c>
    </row>
    <row r="72" spans="1:13">
      <c r="A72" s="352" t="s">
        <v>1348</v>
      </c>
      <c r="B72" s="352" t="s">
        <v>1349</v>
      </c>
      <c r="C72" s="352" t="s">
        <v>197</v>
      </c>
      <c r="D72" s="466">
        <v>1043</v>
      </c>
      <c r="E72" s="370"/>
      <c r="F72" s="370"/>
      <c r="G72" s="370"/>
      <c r="H72" s="370"/>
      <c r="I72" s="372"/>
      <c r="J72" s="363">
        <v>3829</v>
      </c>
      <c r="K72" s="467">
        <v>0.56379999999999997</v>
      </c>
      <c r="L72" s="354">
        <f t="shared" si="1"/>
        <v>1670.2098000000001</v>
      </c>
      <c r="M72" s="354">
        <f>$D72*(1-IF(AND('Категория(опт)'!$B$1="A+ (Категория 1)"),E72,IF(AND('Категория(опт)'!$B$1="A (Категория 2)"),F72,IF(AND('Категория(опт)'!$B$1="B (Категория А+)"),G72,IF(AND('Категория(опт)'!$B$1="C (Категория В)"),H72,"")))))*(1-$I72)*(1-'Категория(опт)'!$B$3)/(IF(AND('Категория(опт)'!$B$6="с НДС"),1,IF(AND('Категория(опт)'!$B$6="без НДС"),1.2,"")))</f>
        <v>1043</v>
      </c>
    </row>
    <row r="73" spans="1:13">
      <c r="A73" s="352" t="s">
        <v>1350</v>
      </c>
      <c r="B73" s="352" t="s">
        <v>1351</v>
      </c>
      <c r="C73" s="352" t="s">
        <v>197</v>
      </c>
      <c r="D73" s="466">
        <v>1325</v>
      </c>
      <c r="E73" s="370"/>
      <c r="F73" s="370"/>
      <c r="G73" s="370"/>
      <c r="H73" s="370"/>
      <c r="I73" s="372"/>
      <c r="J73" s="363">
        <v>5106</v>
      </c>
      <c r="K73" s="467">
        <v>0.58479999999999999</v>
      </c>
      <c r="L73" s="354">
        <f t="shared" si="1"/>
        <v>2120.0111999999999</v>
      </c>
      <c r="M73" s="354">
        <f>$D73*(1-IF(AND('Категория(опт)'!$B$1="A+ (Категория 1)"),E73,IF(AND('Категория(опт)'!$B$1="A (Категория 2)"),F73,IF(AND('Категория(опт)'!$B$1="B (Категория А+)"),G73,IF(AND('Категория(опт)'!$B$1="C (Категория В)"),H73,"")))))*(1-$I73)*(1-'Категория(опт)'!$B$3)/(IF(AND('Категория(опт)'!$B$6="с НДС"),1,IF(AND('Категория(опт)'!$B$6="без НДС"),1.2,"")))</f>
        <v>1325</v>
      </c>
    </row>
    <row r="74" spans="1:13">
      <c r="A74" s="352" t="s">
        <v>1352</v>
      </c>
      <c r="B74" s="352" t="s">
        <v>1353</v>
      </c>
      <c r="C74" s="352" t="s">
        <v>197</v>
      </c>
      <c r="D74" s="466">
        <v>1194</v>
      </c>
      <c r="E74" s="370"/>
      <c r="F74" s="370"/>
      <c r="G74" s="370"/>
      <c r="H74" s="370"/>
      <c r="I74" s="372"/>
      <c r="J74" s="363">
        <v>2898</v>
      </c>
      <c r="K74" s="368">
        <v>0.3</v>
      </c>
      <c r="L74" s="354">
        <f t="shared" si="1"/>
        <v>2028.6</v>
      </c>
      <c r="M74" s="354">
        <f>$D74*(1-IF(AND('Категория(опт)'!$B$1="A+ (Категория 1)"),E74,IF(AND('Категория(опт)'!$B$1="A (Категория 2)"),F74,IF(AND('Категория(опт)'!$B$1="B (Категория А+)"),G74,IF(AND('Категория(опт)'!$B$1="C (Категория В)"),H74,"")))))*(1-$I74)*(1-'Категория(опт)'!$B$3)/(IF(AND('Категория(опт)'!$B$6="с НДС"),1,IF(AND('Категория(опт)'!$B$6="без НДС"),1.2,"")))</f>
        <v>1194</v>
      </c>
    </row>
    <row r="75" spans="1:13">
      <c r="A75" s="352" t="s">
        <v>1354</v>
      </c>
      <c r="B75" s="352" t="s">
        <v>1355</v>
      </c>
      <c r="C75" s="352" t="s">
        <v>197</v>
      </c>
      <c r="D75" s="466">
        <v>1794</v>
      </c>
      <c r="E75" s="370"/>
      <c r="F75" s="370"/>
      <c r="G75" s="370"/>
      <c r="H75" s="370"/>
      <c r="I75" s="372"/>
      <c r="J75" s="363">
        <v>4358</v>
      </c>
      <c r="K75" s="368">
        <v>0.3</v>
      </c>
      <c r="L75" s="354">
        <f t="shared" si="1"/>
        <v>3050.6</v>
      </c>
      <c r="M75" s="354">
        <f>$D75*(1-IF(AND('Категория(опт)'!$B$1="A+ (Категория 1)"),E75,IF(AND('Категория(опт)'!$B$1="A (Категория 2)"),F75,IF(AND('Категория(опт)'!$B$1="B (Категория А+)"),G75,IF(AND('Категория(опт)'!$B$1="C (Категория В)"),H75,"")))))*(1-$I75)*(1-'Категория(опт)'!$B$3)/(IF(AND('Категория(опт)'!$B$6="с НДС"),1,IF(AND('Категория(опт)'!$B$6="без НДС"),1.2,"")))</f>
        <v>1794</v>
      </c>
    </row>
    <row r="76" spans="1:13">
      <c r="A76" s="352" t="s">
        <v>1356</v>
      </c>
      <c r="B76" s="352" t="s">
        <v>1357</v>
      </c>
      <c r="C76" s="352" t="s">
        <v>197</v>
      </c>
      <c r="D76" s="366">
        <v>12402</v>
      </c>
      <c r="E76" s="370">
        <v>0.5</v>
      </c>
      <c r="F76" s="370">
        <v>0.45</v>
      </c>
      <c r="G76" s="370">
        <v>0.40500000000000003</v>
      </c>
      <c r="H76" s="370">
        <v>0.36</v>
      </c>
      <c r="I76" s="372">
        <v>0.19</v>
      </c>
      <c r="J76" s="363">
        <v>10137</v>
      </c>
      <c r="K76" s="368">
        <v>0.1</v>
      </c>
      <c r="L76" s="354">
        <f t="shared" si="1"/>
        <v>9123.3000000000011</v>
      </c>
      <c r="M76" s="354">
        <f>$D76*(1-IF(AND('Категория(опт)'!$B$1="A+ (Категория 1)"),E76,IF(AND('Категория(опт)'!$B$1="A (Категория 2)"),F76,IF(AND('Категория(опт)'!$B$1="B (Категория А+)"),G76,IF(AND('Категория(опт)'!$B$1="C (Категория В)"),H76,"")))))*(1-$I76)*(1-'Категория(опт)'!$B$3)/(IF(AND('Категория(опт)'!$B$6="с НДС"),1,IF(AND('Категория(опт)'!$B$6="без НДС"),1.2,"")))</f>
        <v>5525.0910000000003</v>
      </c>
    </row>
    <row r="77" spans="1:13">
      <c r="A77" s="352" t="s">
        <v>1358</v>
      </c>
      <c r="B77" s="352" t="s">
        <v>1359</v>
      </c>
      <c r="C77" s="352" t="s">
        <v>197</v>
      </c>
      <c r="D77" s="366">
        <v>13314</v>
      </c>
      <c r="E77" s="370">
        <v>0.5</v>
      </c>
      <c r="F77" s="370">
        <v>0.45</v>
      </c>
      <c r="G77" s="370">
        <v>0.40500000000000003</v>
      </c>
      <c r="H77" s="370">
        <v>0.36</v>
      </c>
      <c r="I77" s="372">
        <v>0.19</v>
      </c>
      <c r="J77" s="363">
        <v>10880</v>
      </c>
      <c r="K77" s="368">
        <v>0.1</v>
      </c>
      <c r="L77" s="354">
        <f t="shared" si="1"/>
        <v>9792</v>
      </c>
      <c r="M77" s="354">
        <f>$D77*(1-IF(AND('Категория(опт)'!$B$1="A+ (Категория 1)"),E77,IF(AND('Категория(опт)'!$B$1="A (Категория 2)"),F77,IF(AND('Категория(опт)'!$B$1="B (Категория А+)"),G77,IF(AND('Категория(опт)'!$B$1="C (Категория В)"),H77,"")))))*(1-$I77)*(1-'Категория(опт)'!$B$3)/(IF(AND('Категория(опт)'!$B$6="с НДС"),1,IF(AND('Категория(опт)'!$B$6="без НДС"),1.2,"")))</f>
        <v>5931.3870000000006</v>
      </c>
    </row>
    <row r="78" spans="1:13">
      <c r="A78" s="352" t="s">
        <v>1360</v>
      </c>
      <c r="B78" s="352" t="s">
        <v>1361</v>
      </c>
      <c r="C78" s="352" t="s">
        <v>197</v>
      </c>
      <c r="D78" s="366">
        <v>17693</v>
      </c>
      <c r="E78" s="370">
        <v>0.5</v>
      </c>
      <c r="F78" s="370">
        <v>0.45</v>
      </c>
      <c r="G78" s="370">
        <v>0.40500000000000003</v>
      </c>
      <c r="H78" s="370">
        <v>0.36</v>
      </c>
      <c r="I78" s="372">
        <v>0.19</v>
      </c>
      <c r="J78" s="363">
        <v>14432</v>
      </c>
      <c r="K78" s="368">
        <v>0.1</v>
      </c>
      <c r="L78" s="354">
        <f t="shared" si="1"/>
        <v>12988.800000000001</v>
      </c>
      <c r="M78" s="354">
        <f>$D78*(1-IF(AND('Категория(опт)'!$B$1="A+ (Категория 1)"),E78,IF(AND('Категория(опт)'!$B$1="A (Категория 2)"),F78,IF(AND('Категория(опт)'!$B$1="B (Категория А+)"),G78,IF(AND('Категория(опт)'!$B$1="C (Категория В)"),H78,"")))))*(1-$I78)*(1-'Категория(опт)'!$B$3)/(IF(AND('Категория(опт)'!$B$6="с НДС"),1,IF(AND('Категория(опт)'!$B$6="без НДС"),1.2,"")))</f>
        <v>7882.2315000000017</v>
      </c>
    </row>
    <row r="79" spans="1:13">
      <c r="A79" s="352" t="s">
        <v>1362</v>
      </c>
      <c r="B79" s="352" t="s">
        <v>1363</v>
      </c>
      <c r="C79" s="352" t="s">
        <v>197</v>
      </c>
      <c r="D79" s="366">
        <v>19682</v>
      </c>
      <c r="E79" s="370">
        <v>0.5</v>
      </c>
      <c r="F79" s="370">
        <v>0.45</v>
      </c>
      <c r="G79" s="370">
        <v>0.40500000000000003</v>
      </c>
      <c r="H79" s="370">
        <v>0.36</v>
      </c>
      <c r="I79" s="372">
        <v>0.19</v>
      </c>
      <c r="J79" s="363">
        <v>16074</v>
      </c>
      <c r="K79" s="368">
        <v>0.1</v>
      </c>
      <c r="L79" s="354">
        <f t="shared" si="1"/>
        <v>14466.6</v>
      </c>
      <c r="M79" s="354">
        <f>$D79*(1-IF(AND('Категория(опт)'!$B$1="A+ (Категория 1)"),E79,IF(AND('Категория(опт)'!$B$1="A (Категория 2)"),F79,IF(AND('Категория(опт)'!$B$1="B (Категория А+)"),G79,IF(AND('Категория(опт)'!$B$1="C (Категория В)"),H79,"")))))*(1-$I79)*(1-'Категория(опт)'!$B$3)/(IF(AND('Категория(опт)'!$B$6="с НДС"),1,IF(AND('Категория(опт)'!$B$6="без НДС"),1.2,"")))</f>
        <v>8768.3310000000001</v>
      </c>
    </row>
    <row r="80" spans="1:13">
      <c r="A80" s="352" t="s">
        <v>1364</v>
      </c>
      <c r="B80" s="352" t="s">
        <v>1365</v>
      </c>
      <c r="C80" s="352" t="s">
        <v>197</v>
      </c>
      <c r="D80" s="366">
        <v>21125</v>
      </c>
      <c r="E80" s="370">
        <v>0.5</v>
      </c>
      <c r="F80" s="370">
        <v>0.45</v>
      </c>
      <c r="G80" s="370">
        <v>0.40500000000000003</v>
      </c>
      <c r="H80" s="370">
        <v>0.36</v>
      </c>
      <c r="I80" s="372">
        <v>0.19</v>
      </c>
      <c r="J80" s="363">
        <v>17255</v>
      </c>
      <c r="K80" s="368">
        <v>0.1</v>
      </c>
      <c r="L80" s="354">
        <f t="shared" si="1"/>
        <v>15529.5</v>
      </c>
      <c r="M80" s="354">
        <f>$D80*(1-IF(AND('Категория(опт)'!$B$1="A+ (Категория 1)"),E80,IF(AND('Категория(опт)'!$B$1="A (Категория 2)"),F80,IF(AND('Категория(опт)'!$B$1="B (Категория А+)"),G80,IF(AND('Категория(опт)'!$B$1="C (Категория В)"),H80,"")))))*(1-$I80)*(1-'Категория(опт)'!$B$3)/(IF(AND('Категория(опт)'!$B$6="с НДС"),1,IF(AND('Категория(опт)'!$B$6="без НДС"),1.2,"")))</f>
        <v>9411.1875000000018</v>
      </c>
    </row>
    <row r="81" spans="1:13">
      <c r="A81" s="352" t="s">
        <v>1366</v>
      </c>
      <c r="B81" s="352" t="s">
        <v>1367</v>
      </c>
      <c r="C81" s="352" t="s">
        <v>197</v>
      </c>
      <c r="D81" s="366">
        <v>22982</v>
      </c>
      <c r="E81" s="370">
        <v>0.5</v>
      </c>
      <c r="F81" s="370">
        <v>0.45</v>
      </c>
      <c r="G81" s="370">
        <v>0.40500000000000003</v>
      </c>
      <c r="H81" s="370">
        <v>0.36</v>
      </c>
      <c r="I81" s="372">
        <v>0.19</v>
      </c>
      <c r="J81" s="363">
        <v>18770</v>
      </c>
      <c r="K81" s="368">
        <v>0.1</v>
      </c>
      <c r="L81" s="354">
        <f t="shared" si="1"/>
        <v>16893</v>
      </c>
      <c r="M81" s="354">
        <f>$D81*(1-IF(AND('Категория(опт)'!$B$1="A+ (Категория 1)"),E81,IF(AND('Категория(опт)'!$B$1="A (Категория 2)"),F81,IF(AND('Категория(опт)'!$B$1="B (Категория А+)"),G81,IF(AND('Категория(опт)'!$B$1="C (Категория В)"),H81,"")))))*(1-$I81)*(1-'Категория(опт)'!$B$3)/(IF(AND('Категория(опт)'!$B$6="с НДС"),1,IF(AND('Категория(опт)'!$B$6="без НДС"),1.2,"")))</f>
        <v>10238.481000000002</v>
      </c>
    </row>
    <row r="82" spans="1:13">
      <c r="A82" s="352" t="s">
        <v>1368</v>
      </c>
      <c r="B82" s="352" t="s">
        <v>1369</v>
      </c>
      <c r="C82" s="352" t="s">
        <v>197</v>
      </c>
      <c r="D82" s="366">
        <v>25377</v>
      </c>
      <c r="E82" s="370">
        <v>0.5</v>
      </c>
      <c r="F82" s="370">
        <v>0.45</v>
      </c>
      <c r="G82" s="370">
        <v>0.40500000000000003</v>
      </c>
      <c r="H82" s="370">
        <v>0.36</v>
      </c>
      <c r="I82" s="372">
        <v>0.19</v>
      </c>
      <c r="J82" s="363">
        <v>20722</v>
      </c>
      <c r="K82" s="368">
        <v>0.1</v>
      </c>
      <c r="L82" s="354">
        <f t="shared" si="1"/>
        <v>18649.8</v>
      </c>
      <c r="M82" s="354">
        <f>$D82*(1-IF(AND('Категория(опт)'!$B$1="A+ (Категория 1)"),E82,IF(AND('Категория(опт)'!$B$1="A (Категория 2)"),F82,IF(AND('Категория(опт)'!$B$1="B (Категория А+)"),G82,IF(AND('Категория(опт)'!$B$1="C (Категория В)"),H82,"")))))*(1-$I82)*(1-'Категория(опт)'!$B$3)/(IF(AND('Категория(опт)'!$B$6="с НДС"),1,IF(AND('Категория(опт)'!$B$6="без НДС"),1.2,"")))</f>
        <v>11305.453500000001</v>
      </c>
    </row>
    <row r="83" spans="1:13">
      <c r="A83" s="352" t="s">
        <v>1370</v>
      </c>
      <c r="B83" s="352" t="s">
        <v>1371</v>
      </c>
      <c r="C83" s="352" t="s">
        <v>197</v>
      </c>
      <c r="D83" s="366">
        <v>15442</v>
      </c>
      <c r="E83" s="370">
        <v>0.5</v>
      </c>
      <c r="F83" s="370">
        <v>0.45</v>
      </c>
      <c r="G83" s="370">
        <v>0.40500000000000003</v>
      </c>
      <c r="H83" s="370">
        <v>0.36</v>
      </c>
      <c r="I83" s="372">
        <v>0.19</v>
      </c>
      <c r="J83" s="363">
        <v>11149</v>
      </c>
      <c r="K83" s="368">
        <v>0.1</v>
      </c>
      <c r="L83" s="354">
        <f t="shared" si="1"/>
        <v>10034.1</v>
      </c>
      <c r="M83" s="354">
        <f>$D83*(1-IF(AND('Категория(опт)'!$B$1="A+ (Категория 1)"),E83,IF(AND('Категория(опт)'!$B$1="A (Категория 2)"),F83,IF(AND('Категория(опт)'!$B$1="B (Категория А+)"),G83,IF(AND('Категория(опт)'!$B$1="C (Категория В)"),H83,"")))))*(1-$I83)*(1-'Категория(опт)'!$B$3)/(IF(AND('Категория(опт)'!$B$6="с НДС"),1,IF(AND('Категория(опт)'!$B$6="без НДС"),1.2,"")))</f>
        <v>6879.411000000001</v>
      </c>
    </row>
    <row r="84" spans="1:13">
      <c r="A84" s="352" t="s">
        <v>1372</v>
      </c>
      <c r="B84" s="352" t="s">
        <v>1373</v>
      </c>
      <c r="C84" s="352" t="s">
        <v>197</v>
      </c>
      <c r="D84" s="366">
        <v>17136</v>
      </c>
      <c r="E84" s="370">
        <v>0.5</v>
      </c>
      <c r="F84" s="370">
        <v>0.45</v>
      </c>
      <c r="G84" s="370">
        <v>0.40500000000000003</v>
      </c>
      <c r="H84" s="370">
        <v>0.36</v>
      </c>
      <c r="I84" s="372">
        <v>0.19</v>
      </c>
      <c r="J84" s="363">
        <v>12369</v>
      </c>
      <c r="K84" s="368">
        <v>0.1</v>
      </c>
      <c r="L84" s="354">
        <f t="shared" si="1"/>
        <v>11132.1</v>
      </c>
      <c r="M84" s="354">
        <f>$D84*(1-IF(AND('Категория(опт)'!$B$1="A+ (Категория 1)"),E84,IF(AND('Категория(опт)'!$B$1="A (Категория 2)"),F84,IF(AND('Категория(опт)'!$B$1="B (Категория А+)"),G84,IF(AND('Категория(опт)'!$B$1="C (Категория В)"),H84,"")))))*(1-$I84)*(1-'Категория(опт)'!$B$3)/(IF(AND('Категория(опт)'!$B$6="с НДС"),1,IF(AND('Категория(опт)'!$B$6="без НДС"),1.2,"")))</f>
        <v>7634.0880000000016</v>
      </c>
    </row>
    <row r="85" spans="1:13">
      <c r="A85" s="352" t="s">
        <v>1374</v>
      </c>
      <c r="B85" s="352" t="s">
        <v>1375</v>
      </c>
      <c r="C85" s="352" t="s">
        <v>197</v>
      </c>
      <c r="D85" s="366">
        <v>21718</v>
      </c>
      <c r="E85" s="370">
        <v>0.5</v>
      </c>
      <c r="F85" s="370">
        <v>0.45</v>
      </c>
      <c r="G85" s="370">
        <v>0.40500000000000003</v>
      </c>
      <c r="H85" s="370">
        <v>0.36</v>
      </c>
      <c r="I85" s="372">
        <v>0.19</v>
      </c>
      <c r="J85" s="363">
        <v>15681</v>
      </c>
      <c r="K85" s="368">
        <v>0.1</v>
      </c>
      <c r="L85" s="354">
        <f t="shared" si="1"/>
        <v>14112.9</v>
      </c>
      <c r="M85" s="354">
        <f>$D85*(1-IF(AND('Категория(опт)'!$B$1="A+ (Категория 1)"),E85,IF(AND('Категория(опт)'!$B$1="A (Категория 2)"),F85,IF(AND('Категория(опт)'!$B$1="B (Категория А+)"),G85,IF(AND('Категория(опт)'!$B$1="C (Категория В)"),H85,"")))))*(1-$I85)*(1-'Категория(опт)'!$B$3)/(IF(AND('Категория(опт)'!$B$6="с НДС"),1,IF(AND('Категория(опт)'!$B$6="без НДС"),1.2,"")))</f>
        <v>9675.3690000000024</v>
      </c>
    </row>
    <row r="86" spans="1:13">
      <c r="A86" s="352" t="s">
        <v>1376</v>
      </c>
      <c r="B86" s="352" t="s">
        <v>1377</v>
      </c>
      <c r="C86" s="352" t="s">
        <v>197</v>
      </c>
      <c r="D86" s="366">
        <v>24579</v>
      </c>
      <c r="E86" s="370">
        <v>0.5</v>
      </c>
      <c r="F86" s="370">
        <v>0.45</v>
      </c>
      <c r="G86" s="370">
        <v>0.40500000000000003</v>
      </c>
      <c r="H86" s="370">
        <v>0.36</v>
      </c>
      <c r="I86" s="372">
        <v>0.19</v>
      </c>
      <c r="J86" s="363">
        <v>17731</v>
      </c>
      <c r="K86" s="368">
        <v>0.1</v>
      </c>
      <c r="L86" s="354">
        <f t="shared" si="1"/>
        <v>15957.9</v>
      </c>
      <c r="M86" s="354">
        <f>$D86*(1-IF(AND('Категория(опт)'!$B$1="A+ (Категория 1)"),E86,IF(AND('Категория(опт)'!$B$1="A (Категория 2)"),F86,IF(AND('Категория(опт)'!$B$1="B (Категория А+)"),G86,IF(AND('Категория(опт)'!$B$1="C (Категория В)"),H86,"")))))*(1-$I86)*(1-'Категория(опт)'!$B$3)/(IF(AND('Категория(опт)'!$B$6="с НДС"),1,IF(AND('Категория(опт)'!$B$6="без НДС"),1.2,"")))</f>
        <v>10949.944500000001</v>
      </c>
    </row>
    <row r="87" spans="1:13">
      <c r="A87" s="352" t="s">
        <v>1378</v>
      </c>
      <c r="B87" s="352" t="s">
        <v>1379</v>
      </c>
      <c r="C87" s="352" t="s">
        <v>197</v>
      </c>
      <c r="D87" s="366">
        <v>27729</v>
      </c>
      <c r="E87" s="370">
        <v>0.5</v>
      </c>
      <c r="F87" s="370">
        <v>0.45</v>
      </c>
      <c r="G87" s="370">
        <v>0.40500000000000003</v>
      </c>
      <c r="H87" s="370">
        <v>0.36</v>
      </c>
      <c r="I87" s="372">
        <v>0.19</v>
      </c>
      <c r="J87" s="363">
        <v>20034</v>
      </c>
      <c r="K87" s="368">
        <v>0.1</v>
      </c>
      <c r="L87" s="354">
        <f t="shared" si="1"/>
        <v>18030.600000000002</v>
      </c>
      <c r="M87" s="354">
        <f>$D87*(1-IF(AND('Категория(опт)'!$B$1="A+ (Категория 1)"),E87,IF(AND('Категория(опт)'!$B$1="A (Категория 2)"),F87,IF(AND('Категория(опт)'!$B$1="B (Категория А+)"),G87,IF(AND('Категория(опт)'!$B$1="C (Категория В)"),H87,"")))))*(1-$I87)*(1-'Категория(опт)'!$B$3)/(IF(AND('Категория(опт)'!$B$6="с НДС"),1,IF(AND('Категория(опт)'!$B$6="без НДС"),1.2,"")))</f>
        <v>12353.269500000002</v>
      </c>
    </row>
    <row r="88" spans="1:13">
      <c r="A88" s="352" t="s">
        <v>1380</v>
      </c>
      <c r="B88" s="352" t="s">
        <v>1381</v>
      </c>
      <c r="C88" s="352" t="s">
        <v>197</v>
      </c>
      <c r="D88" s="366">
        <v>31450</v>
      </c>
      <c r="E88" s="370">
        <v>0.5</v>
      </c>
      <c r="F88" s="370">
        <v>0.45</v>
      </c>
      <c r="G88" s="370">
        <v>0.40500000000000003</v>
      </c>
      <c r="H88" s="370">
        <v>0.36</v>
      </c>
      <c r="I88" s="372">
        <v>0.19</v>
      </c>
      <c r="J88" s="363">
        <v>22687</v>
      </c>
      <c r="K88" s="368">
        <v>0.1</v>
      </c>
      <c r="L88" s="354">
        <f t="shared" si="1"/>
        <v>20418.3</v>
      </c>
      <c r="M88" s="354">
        <f>$D88*(1-IF(AND('Категория(опт)'!$B$1="A+ (Категория 1)"),E88,IF(AND('Категория(опт)'!$B$1="A (Категория 2)"),F88,IF(AND('Категория(опт)'!$B$1="B (Категория А+)"),G88,IF(AND('Категория(опт)'!$B$1="C (Категория В)"),H88,"")))))*(1-$I88)*(1-'Категория(опт)'!$B$3)/(IF(AND('Категория(опт)'!$B$6="с НДС"),1,IF(AND('Категория(опт)'!$B$6="без НДС"),1.2,"")))</f>
        <v>14010.975</v>
      </c>
    </row>
    <row r="89" spans="1:13">
      <c r="A89" s="352" t="s">
        <v>1382</v>
      </c>
      <c r="B89" s="352" t="s">
        <v>1383</v>
      </c>
      <c r="C89" s="352" t="s">
        <v>197</v>
      </c>
      <c r="D89" s="366">
        <v>34309</v>
      </c>
      <c r="E89" s="370">
        <v>0.5</v>
      </c>
      <c r="F89" s="370">
        <v>0.45</v>
      </c>
      <c r="G89" s="370">
        <v>0.40500000000000003</v>
      </c>
      <c r="H89" s="370">
        <v>0.36</v>
      </c>
      <c r="I89" s="372">
        <v>0.19</v>
      </c>
      <c r="J89" s="363">
        <v>24765</v>
      </c>
      <c r="K89" s="368">
        <v>0.1</v>
      </c>
      <c r="L89" s="354">
        <f t="shared" si="1"/>
        <v>22288.5</v>
      </c>
      <c r="M89" s="354">
        <f>$D89*(1-IF(AND('Категория(опт)'!$B$1="A+ (Категория 1)"),E89,IF(AND('Категория(опт)'!$B$1="A (Категория 2)"),F89,IF(AND('Категория(опт)'!$B$1="B (Категория А+)"),G89,IF(AND('Категория(опт)'!$B$1="C (Категория В)"),H89,"")))))*(1-$I89)*(1-'Категория(опт)'!$B$3)/(IF(AND('Категория(опт)'!$B$6="с НДС"),1,IF(AND('Категория(опт)'!$B$6="без НДС"),1.2,"")))</f>
        <v>15284.659500000002</v>
      </c>
    </row>
    <row r="90" spans="1:13">
      <c r="A90" s="352" t="s">
        <v>1384</v>
      </c>
      <c r="B90" s="352" t="s">
        <v>1385</v>
      </c>
      <c r="C90" s="352" t="s">
        <v>197</v>
      </c>
      <c r="D90" s="366">
        <v>13967</v>
      </c>
      <c r="E90" s="370">
        <v>0.5</v>
      </c>
      <c r="F90" s="370">
        <v>0.45</v>
      </c>
      <c r="G90" s="370">
        <v>0.40500000000000003</v>
      </c>
      <c r="H90" s="370">
        <v>0.36</v>
      </c>
      <c r="I90" s="372">
        <v>0.19</v>
      </c>
      <c r="J90" s="363">
        <v>10558</v>
      </c>
      <c r="K90" s="368">
        <v>0.1</v>
      </c>
      <c r="L90" s="354">
        <f t="shared" si="1"/>
        <v>9502.2000000000007</v>
      </c>
      <c r="M90" s="354">
        <f>$D90*(1-IF(AND('Категория(опт)'!$B$1="A+ (Категория 1)"),E90,IF(AND('Категория(опт)'!$B$1="A (Категория 2)"),F90,IF(AND('Категория(опт)'!$B$1="B (Категория А+)"),G90,IF(AND('Категория(опт)'!$B$1="C (Категория В)"),H90,"")))))*(1-$I90)*(1-'Категория(опт)'!$B$3)/(IF(AND('Категория(опт)'!$B$6="с НДС"),1,IF(AND('Категория(опт)'!$B$6="без НДС"),1.2,"")))</f>
        <v>6222.2985000000008</v>
      </c>
    </row>
    <row r="91" spans="1:13">
      <c r="A91" s="352" t="s">
        <v>1386</v>
      </c>
      <c r="B91" s="352" t="s">
        <v>1387</v>
      </c>
      <c r="C91" s="352" t="s">
        <v>197</v>
      </c>
      <c r="D91" s="366">
        <v>14955</v>
      </c>
      <c r="E91" s="370">
        <v>0.5</v>
      </c>
      <c r="F91" s="370">
        <v>0.45</v>
      </c>
      <c r="G91" s="370">
        <v>0.40500000000000003</v>
      </c>
      <c r="H91" s="370">
        <v>0.36</v>
      </c>
      <c r="I91" s="372">
        <v>0.19</v>
      </c>
      <c r="J91" s="363">
        <v>11302</v>
      </c>
      <c r="K91" s="368">
        <v>0.1</v>
      </c>
      <c r="L91" s="354">
        <f t="shared" si="1"/>
        <v>10171.800000000001</v>
      </c>
      <c r="M91" s="354">
        <f>$D91*(1-IF(AND('Категория(опт)'!$B$1="A+ (Категория 1)"),E91,IF(AND('Категория(опт)'!$B$1="A (Категория 2)"),F91,IF(AND('Категория(опт)'!$B$1="B (Категория А+)"),G91,IF(AND('Категория(опт)'!$B$1="C (Категория В)"),H91,"")))))*(1-$I91)*(1-'Категория(опт)'!$B$3)/(IF(AND('Категория(опт)'!$B$6="с НДС"),1,IF(AND('Категория(опт)'!$B$6="без НДС"),1.2,"")))</f>
        <v>6662.4525000000003</v>
      </c>
    </row>
    <row r="92" spans="1:13">
      <c r="A92" s="352" t="s">
        <v>1388</v>
      </c>
      <c r="B92" s="352" t="s">
        <v>1389</v>
      </c>
      <c r="C92" s="352" t="s">
        <v>197</v>
      </c>
      <c r="D92" s="366">
        <v>19663</v>
      </c>
      <c r="E92" s="370">
        <v>0.5</v>
      </c>
      <c r="F92" s="370">
        <v>0.45</v>
      </c>
      <c r="G92" s="370">
        <v>0.40500000000000003</v>
      </c>
      <c r="H92" s="370">
        <v>0.36</v>
      </c>
      <c r="I92" s="372">
        <v>0.19</v>
      </c>
      <c r="J92" s="363">
        <v>14867</v>
      </c>
      <c r="K92" s="368">
        <v>0.1</v>
      </c>
      <c r="L92" s="354">
        <f t="shared" si="1"/>
        <v>13380.300000000001</v>
      </c>
      <c r="M92" s="354">
        <f>$D92*(1-IF(AND('Категория(опт)'!$B$1="A+ (Категория 1)"),E92,IF(AND('Категория(опт)'!$B$1="A (Категория 2)"),F92,IF(AND('Категория(опт)'!$B$1="B (Категория А+)"),G92,IF(AND('Категория(опт)'!$B$1="C (Категория В)"),H92,"")))))*(1-$I92)*(1-'Категория(опт)'!$B$3)/(IF(AND('Категория(опт)'!$B$6="с НДС"),1,IF(AND('Категория(опт)'!$B$6="без НДС"),1.2,"")))</f>
        <v>8759.8665000000019</v>
      </c>
    </row>
    <row r="93" spans="1:13">
      <c r="A93" s="352" t="s">
        <v>1390</v>
      </c>
      <c r="B93" s="352" t="s">
        <v>1391</v>
      </c>
      <c r="C93" s="352" t="s">
        <v>197</v>
      </c>
      <c r="D93" s="366">
        <v>21825</v>
      </c>
      <c r="E93" s="370">
        <v>0.5</v>
      </c>
      <c r="F93" s="370">
        <v>0.45</v>
      </c>
      <c r="G93" s="370">
        <v>0.40500000000000003</v>
      </c>
      <c r="H93" s="370">
        <v>0.36</v>
      </c>
      <c r="I93" s="372">
        <v>0.19</v>
      </c>
      <c r="J93" s="363">
        <v>16497</v>
      </c>
      <c r="K93" s="368">
        <v>0.1</v>
      </c>
      <c r="L93" s="354">
        <f t="shared" si="1"/>
        <v>14847.300000000001</v>
      </c>
      <c r="M93" s="354">
        <f>$D93*(1-IF(AND('Категория(опт)'!$B$1="A+ (Категория 1)"),E93,IF(AND('Категория(опт)'!$B$1="A (Категория 2)"),F93,IF(AND('Категория(опт)'!$B$1="B (Категория А+)"),G93,IF(AND('Категория(опт)'!$B$1="C (Категория В)"),H93,"")))))*(1-$I93)*(1-'Категория(опт)'!$B$3)/(IF(AND('Категория(опт)'!$B$6="с НДС"),1,IF(AND('Категория(опт)'!$B$6="без НДС"),1.2,"")))</f>
        <v>9723.0375000000022</v>
      </c>
    </row>
    <row r="94" spans="1:13">
      <c r="A94" s="352" t="s">
        <v>1392</v>
      </c>
      <c r="B94" s="352" t="s">
        <v>1393</v>
      </c>
      <c r="C94" s="352" t="s">
        <v>197</v>
      </c>
      <c r="D94" s="366">
        <v>23386</v>
      </c>
      <c r="E94" s="370">
        <v>0.5</v>
      </c>
      <c r="F94" s="370">
        <v>0.45</v>
      </c>
      <c r="G94" s="370">
        <v>0.40500000000000003</v>
      </c>
      <c r="H94" s="370">
        <v>0.36</v>
      </c>
      <c r="I94" s="372">
        <v>0.19</v>
      </c>
      <c r="J94" s="363">
        <v>17675</v>
      </c>
      <c r="K94" s="368">
        <v>0.1</v>
      </c>
      <c r="L94" s="354">
        <f t="shared" si="1"/>
        <v>15907.5</v>
      </c>
      <c r="M94" s="354">
        <f>$D94*(1-IF(AND('Категория(опт)'!$B$1="A+ (Категория 1)"),E94,IF(AND('Категория(опт)'!$B$1="A (Категория 2)"),F94,IF(AND('Категория(опт)'!$B$1="B (Категория А+)"),G94,IF(AND('Категория(опт)'!$B$1="C (Категория В)"),H94,"")))))*(1-$I94)*(1-'Категория(опт)'!$B$3)/(IF(AND('Категория(опт)'!$B$6="с НДС"),1,IF(AND('Категория(опт)'!$B$6="без НДС"),1.2,"")))</f>
        <v>10418.463000000002</v>
      </c>
    </row>
    <row r="95" spans="1:13">
      <c r="A95" s="352" t="s">
        <v>1394</v>
      </c>
      <c r="B95" s="352" t="s">
        <v>1395</v>
      </c>
      <c r="C95" s="352" t="s">
        <v>197</v>
      </c>
      <c r="D95" s="366">
        <v>25387</v>
      </c>
      <c r="E95" s="370">
        <v>0.5</v>
      </c>
      <c r="F95" s="370">
        <v>0.45</v>
      </c>
      <c r="G95" s="370">
        <v>0.40500000000000003</v>
      </c>
      <c r="H95" s="370">
        <v>0.36</v>
      </c>
      <c r="I95" s="372">
        <v>0.19</v>
      </c>
      <c r="J95" s="363">
        <v>19191</v>
      </c>
      <c r="K95" s="368">
        <v>0.1</v>
      </c>
      <c r="L95" s="354">
        <f t="shared" si="1"/>
        <v>17271.900000000001</v>
      </c>
      <c r="M95" s="354">
        <f>$D95*(1-IF(AND('Категория(опт)'!$B$1="A+ (Категория 1)"),E95,IF(AND('Категория(опт)'!$B$1="A (Категория 2)"),F95,IF(AND('Категория(опт)'!$B$1="B (Категория А+)"),G95,IF(AND('Категория(опт)'!$B$1="C (Категория В)"),H95,"")))))*(1-$I95)*(1-'Категория(опт)'!$B$3)/(IF(AND('Категория(опт)'!$B$6="с НДС"),1,IF(AND('Категория(опт)'!$B$6="без НДС"),1.2,"")))</f>
        <v>11309.908500000001</v>
      </c>
    </row>
    <row r="96" spans="1:13">
      <c r="A96" s="352" t="s">
        <v>1396</v>
      </c>
      <c r="B96" s="352" t="s">
        <v>1397</v>
      </c>
      <c r="C96" s="352" t="s">
        <v>197</v>
      </c>
      <c r="D96" s="366">
        <v>27965</v>
      </c>
      <c r="E96" s="370">
        <v>0.5</v>
      </c>
      <c r="F96" s="370">
        <v>0.45</v>
      </c>
      <c r="G96" s="370">
        <v>0.40500000000000003</v>
      </c>
      <c r="H96" s="370">
        <v>0.36</v>
      </c>
      <c r="I96" s="372">
        <v>0.19</v>
      </c>
      <c r="J96" s="363">
        <v>21143</v>
      </c>
      <c r="K96" s="368">
        <v>0.1</v>
      </c>
      <c r="L96" s="354">
        <f t="shared" si="1"/>
        <v>19028.7</v>
      </c>
      <c r="M96" s="354">
        <f>$D96*(1-IF(AND('Категория(опт)'!$B$1="A+ (Категория 1)"),E96,IF(AND('Категория(опт)'!$B$1="A (Категория 2)"),F96,IF(AND('Категория(опт)'!$B$1="B (Категория А+)"),G96,IF(AND('Категория(опт)'!$B$1="C (Категория В)"),H96,"")))))*(1-$I96)*(1-'Категория(опт)'!$B$3)/(IF(AND('Категория(опт)'!$B$6="с НДС"),1,IF(AND('Категория(опт)'!$B$6="без НДС"),1.2,"")))</f>
        <v>12458.407500000003</v>
      </c>
    </row>
    <row r="97" spans="1:13">
      <c r="A97" s="352" t="s">
        <v>1398</v>
      </c>
      <c r="B97" s="352" t="s">
        <v>1399</v>
      </c>
      <c r="C97" s="352" t="s">
        <v>197</v>
      </c>
      <c r="D97" s="366">
        <v>11285</v>
      </c>
      <c r="E97" s="370">
        <v>0.5</v>
      </c>
      <c r="F97" s="370">
        <v>0.45</v>
      </c>
      <c r="G97" s="370">
        <v>0.40500000000000003</v>
      </c>
      <c r="H97" s="370">
        <v>0.36</v>
      </c>
      <c r="I97" s="372">
        <v>0.19</v>
      </c>
      <c r="J97" s="363">
        <v>9378</v>
      </c>
      <c r="K97" s="368">
        <v>0.1</v>
      </c>
      <c r="L97" s="354">
        <f t="shared" si="1"/>
        <v>8440.2000000000007</v>
      </c>
      <c r="M97" s="354">
        <f>$D97*(1-IF(AND('Категория(опт)'!$B$1="A+ (Категория 1)"),E97,IF(AND('Категория(опт)'!$B$1="A (Категория 2)"),F97,IF(AND('Категория(опт)'!$B$1="B (Категория А+)"),G97,IF(AND('Категория(опт)'!$B$1="C (Категория В)"),H97,"")))))*(1-$I97)*(1-'Категория(опт)'!$B$3)/(IF(AND('Категория(опт)'!$B$6="с НДС"),1,IF(AND('Категория(опт)'!$B$6="без НДС"),1.2,"")))</f>
        <v>5027.4675000000007</v>
      </c>
    </row>
    <row r="98" spans="1:13">
      <c r="A98" s="352" t="s">
        <v>1400</v>
      </c>
      <c r="B98" s="352" t="s">
        <v>1401</v>
      </c>
      <c r="C98" s="352" t="s">
        <v>197</v>
      </c>
      <c r="D98" s="366">
        <v>11533</v>
      </c>
      <c r="E98" s="370">
        <v>0.5</v>
      </c>
      <c r="F98" s="370">
        <v>0.45</v>
      </c>
      <c r="G98" s="370">
        <v>0.40500000000000003</v>
      </c>
      <c r="H98" s="370">
        <v>0.36</v>
      </c>
      <c r="I98" s="372">
        <v>0.19</v>
      </c>
      <c r="J98" s="363">
        <v>9561</v>
      </c>
      <c r="K98" s="368">
        <v>0.1</v>
      </c>
      <c r="L98" s="354">
        <f t="shared" si="1"/>
        <v>8604.9</v>
      </c>
      <c r="M98" s="354">
        <f>$D98*(1-IF(AND('Категория(опт)'!$B$1="A+ (Категория 1)"),E98,IF(AND('Категория(опт)'!$B$1="A (Категория 2)"),F98,IF(AND('Категория(опт)'!$B$1="B (Категория А+)"),G98,IF(AND('Категория(опт)'!$B$1="C (Категория В)"),H98,"")))))*(1-$I98)*(1-'Категория(опт)'!$B$3)/(IF(AND('Категория(опт)'!$B$6="с НДС"),1,IF(AND('Категория(опт)'!$B$6="без НДС"),1.2,"")))</f>
        <v>5137.951500000001</v>
      </c>
    </row>
    <row r="99" spans="1:13">
      <c r="A99" s="352" t="s">
        <v>1402</v>
      </c>
      <c r="B99" s="352" t="s">
        <v>1403</v>
      </c>
      <c r="C99" s="352" t="s">
        <v>197</v>
      </c>
      <c r="D99" s="366">
        <v>14442</v>
      </c>
      <c r="E99" s="370">
        <v>0.5</v>
      </c>
      <c r="F99" s="370">
        <v>0.45</v>
      </c>
      <c r="G99" s="370">
        <v>0.40500000000000003</v>
      </c>
      <c r="H99" s="370">
        <v>0.36</v>
      </c>
      <c r="I99" s="372">
        <v>0.19</v>
      </c>
      <c r="J99" s="363">
        <v>11990</v>
      </c>
      <c r="K99" s="368">
        <v>0.1</v>
      </c>
      <c r="L99" s="354">
        <f t="shared" si="1"/>
        <v>10791</v>
      </c>
      <c r="M99" s="354">
        <f>$D99*(1-IF(AND('Категория(опт)'!$B$1="A+ (Категория 1)"),E99,IF(AND('Категория(опт)'!$B$1="A (Категория 2)"),F99,IF(AND('Категория(опт)'!$B$1="B (Категория А+)"),G99,IF(AND('Категория(опт)'!$B$1="C (Категория В)"),H99,"")))))*(1-$I99)*(1-'Категория(опт)'!$B$3)/(IF(AND('Категория(опт)'!$B$6="с НДС"),1,IF(AND('Категория(опт)'!$B$6="без НДС"),1.2,"")))</f>
        <v>6433.911000000001</v>
      </c>
    </row>
    <row r="100" spans="1:13">
      <c r="A100" s="352" t="s">
        <v>1404</v>
      </c>
      <c r="B100" s="352" t="s">
        <v>1405</v>
      </c>
      <c r="C100" s="352" t="s">
        <v>197</v>
      </c>
      <c r="D100" s="366">
        <v>15908</v>
      </c>
      <c r="E100" s="370">
        <v>0.5</v>
      </c>
      <c r="F100" s="370">
        <v>0.45</v>
      </c>
      <c r="G100" s="370">
        <v>0.40500000000000003</v>
      </c>
      <c r="H100" s="370">
        <v>0.36</v>
      </c>
      <c r="I100" s="372">
        <v>0.19</v>
      </c>
      <c r="J100" s="363">
        <v>13225</v>
      </c>
      <c r="K100" s="368">
        <v>0.1</v>
      </c>
      <c r="L100" s="354">
        <f t="shared" si="1"/>
        <v>11902.5</v>
      </c>
      <c r="M100" s="354">
        <f>$D100*(1-IF(AND('Категория(опт)'!$B$1="A+ (Категория 1)"),E100,IF(AND('Категория(опт)'!$B$1="A (Категория 2)"),F100,IF(AND('Категория(опт)'!$B$1="B (Категория А+)"),G100,IF(AND('Категория(опт)'!$B$1="C (Категория В)"),H100,"")))))*(1-$I100)*(1-'Категория(опт)'!$B$3)/(IF(AND('Категория(опт)'!$B$6="с НДС"),1,IF(AND('Категория(опт)'!$B$6="без НДС"),1.2,"")))</f>
        <v>7087.0140000000019</v>
      </c>
    </row>
    <row r="101" spans="1:13">
      <c r="A101" s="352" t="s">
        <v>1406</v>
      </c>
      <c r="B101" s="352" t="s">
        <v>1407</v>
      </c>
      <c r="C101" s="352" t="s">
        <v>197</v>
      </c>
      <c r="D101" s="366">
        <v>18871</v>
      </c>
      <c r="E101" s="370">
        <v>0.5</v>
      </c>
      <c r="F101" s="370">
        <v>0.45</v>
      </c>
      <c r="G101" s="370">
        <v>0.40500000000000003</v>
      </c>
      <c r="H101" s="370">
        <v>0.36</v>
      </c>
      <c r="I101" s="372">
        <v>0.19</v>
      </c>
      <c r="J101" s="363">
        <v>15669</v>
      </c>
      <c r="K101" s="368">
        <v>0.1</v>
      </c>
      <c r="L101" s="354">
        <f t="shared" si="1"/>
        <v>14102.1</v>
      </c>
      <c r="M101" s="354">
        <f>$D101*(1-IF(AND('Категория(опт)'!$B$1="A+ (Категория 1)"),E101,IF(AND('Категория(опт)'!$B$1="A (Категория 2)"),F101,IF(AND('Категория(опт)'!$B$1="B (Категория А+)"),G101,IF(AND('Категория(опт)'!$B$1="C (Категория В)"),H101,"")))))*(1-$I101)*(1-'Категория(опт)'!$B$3)/(IF(AND('Категория(опт)'!$B$6="с НДС"),1,IF(AND('Категория(опт)'!$B$6="без НДС"),1.2,"")))</f>
        <v>8407.0305000000008</v>
      </c>
    </row>
    <row r="102" spans="1:13">
      <c r="A102" s="352" t="s">
        <v>1408</v>
      </c>
      <c r="B102" s="352" t="s">
        <v>1409</v>
      </c>
      <c r="C102" s="352" t="s">
        <v>197</v>
      </c>
      <c r="D102" s="366">
        <v>19405</v>
      </c>
      <c r="E102" s="370">
        <v>0.5</v>
      </c>
      <c r="F102" s="370">
        <v>0.45</v>
      </c>
      <c r="G102" s="370">
        <v>0.40500000000000003</v>
      </c>
      <c r="H102" s="370">
        <v>0.36</v>
      </c>
      <c r="I102" s="372">
        <v>0.19</v>
      </c>
      <c r="J102" s="363">
        <v>16089</v>
      </c>
      <c r="K102" s="368">
        <v>0.1</v>
      </c>
      <c r="L102" s="354">
        <f t="shared" si="1"/>
        <v>14480.1</v>
      </c>
      <c r="M102" s="354">
        <f>$D102*(1-IF(AND('Категория(опт)'!$B$1="A+ (Категория 1)"),E102,IF(AND('Категория(опт)'!$B$1="A (Категория 2)"),F102,IF(AND('Категория(опт)'!$B$1="B (Категория А+)"),G102,IF(AND('Категория(опт)'!$B$1="C (Категория В)"),H102,"")))))*(1-$I102)*(1-'Категория(опт)'!$B$3)/(IF(AND('Категория(опт)'!$B$6="с НДС"),1,IF(AND('Категория(опт)'!$B$6="без НДС"),1.2,"")))</f>
        <v>8644.9274999999998</v>
      </c>
    </row>
    <row r="103" spans="1:13">
      <c r="A103" s="352" t="s">
        <v>1410</v>
      </c>
      <c r="B103" s="352" t="s">
        <v>1411</v>
      </c>
      <c r="C103" s="352" t="s">
        <v>197</v>
      </c>
      <c r="D103" s="366">
        <v>20519</v>
      </c>
      <c r="E103" s="370">
        <v>0.5</v>
      </c>
      <c r="F103" s="370">
        <v>0.45</v>
      </c>
      <c r="G103" s="370">
        <v>0.40500000000000003</v>
      </c>
      <c r="H103" s="370">
        <v>0.36</v>
      </c>
      <c r="I103" s="372">
        <v>0.19</v>
      </c>
      <c r="J103" s="363">
        <v>17030</v>
      </c>
      <c r="K103" s="368">
        <v>0.1</v>
      </c>
      <c r="L103" s="354">
        <f t="shared" si="1"/>
        <v>15327</v>
      </c>
      <c r="M103" s="354">
        <f>$D103*(1-IF(AND('Категория(опт)'!$B$1="A+ (Категория 1)"),E103,IF(AND('Категория(опт)'!$B$1="A (Категория 2)"),F103,IF(AND('Категория(опт)'!$B$1="B (Категория А+)"),G103,IF(AND('Категория(опт)'!$B$1="C (Категория В)"),H103,"")))))*(1-$I103)*(1-'Категория(опт)'!$B$3)/(IF(AND('Категория(опт)'!$B$6="с НДС"),1,IF(AND('Категория(опт)'!$B$6="без НДС"),1.2,"")))</f>
        <v>9141.2145000000019</v>
      </c>
    </row>
    <row r="104" spans="1:13">
      <c r="A104" s="352" t="s">
        <v>1412</v>
      </c>
      <c r="B104" s="352" t="s">
        <v>1413</v>
      </c>
      <c r="C104" s="352" t="s">
        <v>614</v>
      </c>
      <c r="D104" s="366">
        <v>1213</v>
      </c>
      <c r="E104" s="370"/>
      <c r="F104" s="370"/>
      <c r="G104" s="370"/>
      <c r="H104" s="370"/>
      <c r="I104" s="372"/>
      <c r="J104" s="363">
        <v>4388</v>
      </c>
      <c r="K104" s="368">
        <v>0.5</v>
      </c>
      <c r="L104" s="354">
        <f t="shared" si="1"/>
        <v>2194</v>
      </c>
      <c r="M104" s="354">
        <f>$D104*(1-IF(AND('Категория(опт)'!$B$1="A+ (Категория 1)"),E104,IF(AND('Категория(опт)'!$B$1="A (Категория 2)"),F104,IF(AND('Категория(опт)'!$B$1="B (Категория А+)"),G104,IF(AND('Категория(опт)'!$B$1="C (Категория В)"),H104,"")))))*(1-$I104)*(1-'Категория(опт)'!$B$3)/(IF(AND('Категория(опт)'!$B$6="с НДС"),1,IF(AND('Категория(опт)'!$B$6="без НДС"),1.2,"")))</f>
        <v>1213</v>
      </c>
    </row>
    <row r="105" spans="1:13">
      <c r="A105" s="352" t="s">
        <v>1414</v>
      </c>
      <c r="B105" s="352" t="s">
        <v>1415</v>
      </c>
      <c r="C105" s="352" t="s">
        <v>614</v>
      </c>
      <c r="D105" s="366">
        <v>1654</v>
      </c>
      <c r="E105" s="370"/>
      <c r="F105" s="370"/>
      <c r="G105" s="370"/>
      <c r="H105" s="370"/>
      <c r="I105" s="372"/>
      <c r="J105" s="363">
        <v>5954</v>
      </c>
      <c r="K105" s="368">
        <v>0.5</v>
      </c>
      <c r="L105" s="354">
        <f t="shared" si="1"/>
        <v>2977</v>
      </c>
      <c r="M105" s="354">
        <f>$D105*(1-IF(AND('Категория(опт)'!$B$1="A+ (Категория 1)"),E105,IF(AND('Категория(опт)'!$B$1="A (Категория 2)"),F105,IF(AND('Категория(опт)'!$B$1="B (Категория А+)"),G105,IF(AND('Категория(опт)'!$B$1="C (Категория В)"),H105,"")))))*(1-$I105)*(1-'Категория(опт)'!$B$3)/(IF(AND('Категория(опт)'!$B$6="с НДС"),1,IF(AND('Категория(опт)'!$B$6="без НДС"),1.2,"")))</f>
        <v>1654</v>
      </c>
    </row>
    <row r="106" spans="1:13">
      <c r="A106" s="352" t="s">
        <v>1416</v>
      </c>
      <c r="B106" s="352" t="s">
        <v>1417</v>
      </c>
      <c r="C106" s="352" t="s">
        <v>614</v>
      </c>
      <c r="D106" s="466">
        <v>1716</v>
      </c>
      <c r="E106" s="370"/>
      <c r="F106" s="370"/>
      <c r="G106" s="370"/>
      <c r="H106" s="370"/>
      <c r="I106" s="372"/>
      <c r="J106" s="363">
        <v>5494</v>
      </c>
      <c r="K106" s="368">
        <v>0.4</v>
      </c>
      <c r="L106" s="354">
        <f t="shared" si="1"/>
        <v>3296.4</v>
      </c>
      <c r="M106" s="354">
        <f>$D106*(1-IF(AND('Категория(опт)'!$B$1="A+ (Категория 1)"),E106,IF(AND('Категория(опт)'!$B$1="A (Категория 2)"),F106,IF(AND('Категория(опт)'!$B$1="B (Категория А+)"),G106,IF(AND('Категория(опт)'!$B$1="C (Категория В)"),H106,"")))))*(1-$I106)*(1-'Категория(опт)'!$B$3)/(IF(AND('Категория(опт)'!$B$6="с НДС"),1,IF(AND('Категория(опт)'!$B$6="без НДС"),1.2,"")))</f>
        <v>1716</v>
      </c>
    </row>
    <row r="107" spans="1:13">
      <c r="A107" s="352" t="s">
        <v>1418</v>
      </c>
      <c r="B107" s="352" t="s">
        <v>1419</v>
      </c>
      <c r="C107" s="352" t="s">
        <v>614</v>
      </c>
      <c r="D107" s="466">
        <v>2524</v>
      </c>
      <c r="E107" s="370"/>
      <c r="F107" s="370"/>
      <c r="G107" s="370"/>
      <c r="H107" s="370"/>
      <c r="I107" s="372"/>
      <c r="J107" s="363">
        <v>8067</v>
      </c>
      <c r="K107" s="368">
        <v>0.4</v>
      </c>
      <c r="L107" s="354">
        <f t="shared" si="1"/>
        <v>4840.2</v>
      </c>
      <c r="M107" s="354">
        <f>$D107*(1-IF(AND('Категория(опт)'!$B$1="A+ (Категория 1)"),E107,IF(AND('Категория(опт)'!$B$1="A (Категория 2)"),F107,IF(AND('Категория(опт)'!$B$1="B (Категория А+)"),G107,IF(AND('Категория(опт)'!$B$1="C (Категория В)"),H107,"")))))*(1-$I107)*(1-'Категория(опт)'!$B$3)/(IF(AND('Категория(опт)'!$B$6="с НДС"),1,IF(AND('Категория(опт)'!$B$6="без НДС"),1.2,"")))</f>
        <v>2524</v>
      </c>
    </row>
    <row r="108" spans="1:13">
      <c r="A108" s="352" t="s">
        <v>1420</v>
      </c>
      <c r="B108" s="352" t="s">
        <v>1421</v>
      </c>
      <c r="C108" s="352" t="s">
        <v>614</v>
      </c>
      <c r="D108" s="466">
        <v>3030</v>
      </c>
      <c r="E108" s="370"/>
      <c r="F108" s="370"/>
      <c r="G108" s="370"/>
      <c r="H108" s="370"/>
      <c r="I108" s="372"/>
      <c r="J108" s="363">
        <v>9537</v>
      </c>
      <c r="K108" s="368">
        <v>0.4</v>
      </c>
      <c r="L108" s="354">
        <f t="shared" si="1"/>
        <v>5722.2</v>
      </c>
      <c r="M108" s="354">
        <f>$D108*(1-IF(AND('Категория(опт)'!$B$1="A+ (Категория 1)"),E108,IF(AND('Категория(опт)'!$B$1="A (Категория 2)"),F108,IF(AND('Категория(опт)'!$B$1="B (Категория А+)"),G108,IF(AND('Категория(опт)'!$B$1="C (Категория В)"),H108,"")))))*(1-$I108)*(1-'Категория(опт)'!$B$3)/(IF(AND('Категория(опт)'!$B$6="с НДС"),1,IF(AND('Категория(опт)'!$B$6="без НДС"),1.2,"")))</f>
        <v>3030</v>
      </c>
    </row>
    <row r="109" spans="1:13">
      <c r="A109" s="352" t="s">
        <v>1422</v>
      </c>
      <c r="B109" s="352" t="s">
        <v>1423</v>
      </c>
      <c r="C109" s="352" t="s">
        <v>614</v>
      </c>
      <c r="D109" s="466">
        <v>755</v>
      </c>
      <c r="E109" s="370"/>
      <c r="F109" s="370"/>
      <c r="G109" s="370"/>
      <c r="H109" s="370"/>
      <c r="I109" s="372"/>
      <c r="J109" s="363">
        <v>3294</v>
      </c>
      <c r="K109" s="467">
        <v>0.64470000000000005</v>
      </c>
      <c r="L109" s="354">
        <f t="shared" si="1"/>
        <v>1170.3581999999999</v>
      </c>
      <c r="M109" s="354">
        <f>$D109*(1-IF(AND('Категория(опт)'!$B$1="A+ (Категория 1)"),E109,IF(AND('Категория(опт)'!$B$1="A (Категория 2)"),F109,IF(AND('Категория(опт)'!$B$1="B (Категория А+)"),G109,IF(AND('Категория(опт)'!$B$1="C (Категория В)"),H109,"")))))*(1-$I109)*(1-'Категория(опт)'!$B$3)/(IF(AND('Категория(опт)'!$B$6="с НДС"),1,IF(AND('Категория(опт)'!$B$6="без НДС"),1.2,"")))</f>
        <v>755</v>
      </c>
    </row>
    <row r="110" spans="1:13">
      <c r="A110" s="352" t="s">
        <v>1424</v>
      </c>
      <c r="B110" s="352" t="s">
        <v>1425</v>
      </c>
      <c r="C110" s="352" t="s">
        <v>614</v>
      </c>
      <c r="D110" s="466">
        <v>1041</v>
      </c>
      <c r="E110" s="370"/>
      <c r="F110" s="370"/>
      <c r="G110" s="370"/>
      <c r="H110" s="370"/>
      <c r="I110" s="372"/>
      <c r="J110" s="363">
        <v>4121</v>
      </c>
      <c r="K110" s="467">
        <v>0.60680000000000001</v>
      </c>
      <c r="L110" s="354">
        <f t="shared" si="1"/>
        <v>1620.3771999999999</v>
      </c>
      <c r="M110" s="354">
        <f>$D110*(1-IF(AND('Категория(опт)'!$B$1="A+ (Категория 1)"),E110,IF(AND('Категория(опт)'!$B$1="A (Категория 2)"),F110,IF(AND('Категория(опт)'!$B$1="B (Категория А+)"),G110,IF(AND('Категория(опт)'!$B$1="C (Категория В)"),H110,"")))))*(1-$I110)*(1-'Категория(опт)'!$B$3)/(IF(AND('Категория(опт)'!$B$6="с НДС"),1,IF(AND('Категория(опт)'!$B$6="без НДС"),1.2,"")))</f>
        <v>1041</v>
      </c>
    </row>
    <row r="111" spans="1:13">
      <c r="A111" s="352" t="s">
        <v>1426</v>
      </c>
      <c r="B111" s="352" t="s">
        <v>1427</v>
      </c>
      <c r="C111" s="352" t="s">
        <v>614</v>
      </c>
      <c r="D111" s="366">
        <v>607</v>
      </c>
      <c r="E111" s="370"/>
      <c r="F111" s="370"/>
      <c r="G111" s="370"/>
      <c r="H111" s="370"/>
      <c r="I111" s="372"/>
      <c r="J111" s="363">
        <v>2095</v>
      </c>
      <c r="K111" s="368">
        <v>0.5</v>
      </c>
      <c r="L111" s="354">
        <f t="shared" si="1"/>
        <v>1047.5</v>
      </c>
      <c r="M111" s="354">
        <f>$D111*(1-IF(AND('Категория(опт)'!$B$1="A+ (Категория 1)"),E111,IF(AND('Категория(опт)'!$B$1="A (Категория 2)"),F111,IF(AND('Категория(опт)'!$B$1="B (Категория А+)"),G111,IF(AND('Категория(опт)'!$B$1="C (Категория В)"),H111,"")))))*(1-$I111)*(1-'Категория(опт)'!$B$3)/(IF(AND('Категория(опт)'!$B$6="с НДС"),1,IF(AND('Категория(опт)'!$B$6="без НДС"),1.2,"")))</f>
        <v>607</v>
      </c>
    </row>
    <row r="112" spans="1:13">
      <c r="A112" s="352" t="s">
        <v>1428</v>
      </c>
      <c r="B112" s="352" t="s">
        <v>1429</v>
      </c>
      <c r="C112" s="352" t="s">
        <v>614</v>
      </c>
      <c r="D112" s="366">
        <v>872</v>
      </c>
      <c r="E112" s="370"/>
      <c r="F112" s="370"/>
      <c r="G112" s="370"/>
      <c r="H112" s="370"/>
      <c r="I112" s="372"/>
      <c r="J112" s="363">
        <v>2977</v>
      </c>
      <c r="K112" s="368">
        <v>0.5554</v>
      </c>
      <c r="L112" s="354">
        <f t="shared" si="1"/>
        <v>1323.5742</v>
      </c>
      <c r="M112" s="354">
        <f>$D112*(1-IF(AND('Категория(опт)'!$B$1="A+ (Категория 1)"),E112,IF(AND('Категория(опт)'!$B$1="A (Категория 2)"),F112,IF(AND('Категория(опт)'!$B$1="B (Категория А+)"),G112,IF(AND('Категория(опт)'!$B$1="C (Категория В)"),H112,"")))))*(1-$I112)*(1-'Категория(опт)'!$B$3)/(IF(AND('Категория(опт)'!$B$6="с НДС"),1,IF(AND('Категория(опт)'!$B$6="без НДС"),1.2,"")))</f>
        <v>872</v>
      </c>
    </row>
    <row r="113" spans="1:13">
      <c r="A113" s="352" t="s">
        <v>1430</v>
      </c>
      <c r="B113" s="352" t="s">
        <v>1431</v>
      </c>
      <c r="C113" s="352" t="s">
        <v>614</v>
      </c>
      <c r="D113" s="366">
        <v>1254</v>
      </c>
      <c r="E113" s="370"/>
      <c r="F113" s="370"/>
      <c r="G113" s="370"/>
      <c r="H113" s="370"/>
      <c r="I113" s="372"/>
      <c r="J113" s="363">
        <v>4388</v>
      </c>
      <c r="K113" s="368">
        <v>0.5</v>
      </c>
      <c r="L113" s="354">
        <f t="shared" si="1"/>
        <v>2194</v>
      </c>
      <c r="M113" s="354">
        <f>$D113*(1-IF(AND('Категория(опт)'!$B$1="A+ (Категория 1)"),E113,IF(AND('Категория(опт)'!$B$1="A (Категория 2)"),F113,IF(AND('Категория(опт)'!$B$1="B (Категория А+)"),G113,IF(AND('Категория(опт)'!$B$1="C (Категория В)"),H113,"")))))*(1-$I113)*(1-'Категория(опт)'!$B$3)/(IF(AND('Категория(опт)'!$B$6="с НДС"),1,IF(AND('Категория(опт)'!$B$6="без НДС"),1.2,"")))</f>
        <v>1254</v>
      </c>
    </row>
    <row r="114" spans="1:13">
      <c r="A114" s="352" t="s">
        <v>1432</v>
      </c>
      <c r="B114" s="352" t="s">
        <v>1433</v>
      </c>
      <c r="C114" s="352" t="s">
        <v>614</v>
      </c>
      <c r="D114" s="366">
        <v>1092</v>
      </c>
      <c r="E114" s="370"/>
      <c r="F114" s="370"/>
      <c r="G114" s="370"/>
      <c r="H114" s="370"/>
      <c r="I114" s="372"/>
      <c r="J114" s="363">
        <v>2764</v>
      </c>
      <c r="K114" s="368">
        <v>0.3</v>
      </c>
      <c r="L114" s="354">
        <f t="shared" si="1"/>
        <v>1934.8</v>
      </c>
      <c r="M114" s="354">
        <f>$D114*(1-IF(AND('Категория(опт)'!$B$1="A+ (Категория 1)"),E114,IF(AND('Категория(опт)'!$B$1="A (Категория 2)"),F114,IF(AND('Категория(опт)'!$B$1="B (Категория А+)"),G114,IF(AND('Категория(опт)'!$B$1="C (Категория В)"),H114,"")))))*(1-$I114)*(1-'Категория(опт)'!$B$3)/(IF(AND('Категория(опт)'!$B$6="с НДС"),1,IF(AND('Категория(опт)'!$B$6="без НДС"),1.2,"")))</f>
        <v>1092</v>
      </c>
    </row>
    <row r="115" spans="1:13">
      <c r="A115" s="352" t="s">
        <v>1434</v>
      </c>
      <c r="B115" s="352" t="s">
        <v>1435</v>
      </c>
      <c r="C115" s="352" t="s">
        <v>614</v>
      </c>
      <c r="D115" s="366">
        <v>3087</v>
      </c>
      <c r="E115" s="370"/>
      <c r="F115" s="370"/>
      <c r="G115" s="370"/>
      <c r="H115" s="370"/>
      <c r="I115" s="372"/>
      <c r="J115" s="363">
        <v>6878</v>
      </c>
      <c r="K115" s="368">
        <v>0.2</v>
      </c>
      <c r="L115" s="354">
        <f t="shared" si="1"/>
        <v>5502.4000000000005</v>
      </c>
      <c r="M115" s="354">
        <f>$D115*(1-IF(AND('Категория(опт)'!$B$1="A+ (Категория 1)"),E115,IF(AND('Категория(опт)'!$B$1="A (Категория 2)"),F115,IF(AND('Категория(опт)'!$B$1="B (Категория А+)"),G115,IF(AND('Категория(опт)'!$B$1="C (Категория В)"),H115,"")))))*(1-$I115)*(1-'Категория(опт)'!$B$3)/(IF(AND('Категория(опт)'!$B$6="с НДС"),1,IF(AND('Категория(опт)'!$B$6="без НДС"),1.2,"")))</f>
        <v>3087</v>
      </c>
    </row>
    <row r="116" spans="1:13">
      <c r="A116" s="352" t="s">
        <v>1436</v>
      </c>
      <c r="B116" s="352" t="s">
        <v>1437</v>
      </c>
      <c r="C116" s="352" t="s">
        <v>614</v>
      </c>
      <c r="D116" s="366">
        <v>3253</v>
      </c>
      <c r="E116" s="370"/>
      <c r="F116" s="370"/>
      <c r="G116" s="370"/>
      <c r="H116" s="370"/>
      <c r="I116" s="372"/>
      <c r="J116" s="363">
        <v>8174</v>
      </c>
      <c r="K116" s="368">
        <v>0.3</v>
      </c>
      <c r="L116" s="354">
        <f t="shared" si="1"/>
        <v>5721.7999999999993</v>
      </c>
      <c r="M116" s="354">
        <f>$D116*(1-IF(AND('Категория(опт)'!$B$1="A+ (Категория 1)"),E116,IF(AND('Категория(опт)'!$B$1="A (Категория 2)"),F116,IF(AND('Категория(опт)'!$B$1="B (Категория А+)"),G116,IF(AND('Категория(опт)'!$B$1="C (Категория В)"),H116,"")))))*(1-$I116)*(1-'Категория(опт)'!$B$3)/(IF(AND('Категория(опт)'!$B$6="с НДС"),1,IF(AND('Категория(опт)'!$B$6="без НДС"),1.2,"")))</f>
        <v>3253</v>
      </c>
    </row>
    <row r="117" spans="1:13">
      <c r="A117" s="352" t="s">
        <v>1438</v>
      </c>
      <c r="B117" s="352" t="s">
        <v>1439</v>
      </c>
      <c r="C117" s="352" t="s">
        <v>614</v>
      </c>
      <c r="D117" s="366">
        <v>1964</v>
      </c>
      <c r="E117" s="370"/>
      <c r="F117" s="370"/>
      <c r="G117" s="370"/>
      <c r="H117" s="370"/>
      <c r="I117" s="372"/>
      <c r="J117" s="363">
        <v>4950</v>
      </c>
      <c r="K117" s="368">
        <v>0.3</v>
      </c>
      <c r="L117" s="354">
        <f t="shared" si="1"/>
        <v>3465</v>
      </c>
      <c r="M117" s="354">
        <f>$D117*(1-IF(AND('Категория(опт)'!$B$1="A+ (Категория 1)"),E117,IF(AND('Категория(опт)'!$B$1="A (Категория 2)"),F117,IF(AND('Категория(опт)'!$B$1="B (Категория А+)"),G117,IF(AND('Категория(опт)'!$B$1="C (Категория В)"),H117,"")))))*(1-$I117)*(1-'Категория(опт)'!$B$3)/(IF(AND('Категория(опт)'!$B$6="с НДС"),1,IF(AND('Категория(опт)'!$B$6="без НДС"),1.2,"")))</f>
        <v>1964</v>
      </c>
    </row>
    <row r="118" spans="1:13">
      <c r="A118" s="352" t="s">
        <v>1440</v>
      </c>
      <c r="B118" s="352" t="s">
        <v>1441</v>
      </c>
      <c r="C118" s="352" t="s">
        <v>614</v>
      </c>
      <c r="D118" s="366">
        <v>938</v>
      </c>
      <c r="E118" s="370"/>
      <c r="F118" s="370"/>
      <c r="G118" s="370"/>
      <c r="H118" s="370"/>
      <c r="I118" s="372"/>
      <c r="J118" s="363">
        <v>2067</v>
      </c>
      <c r="K118" s="368">
        <v>0.2</v>
      </c>
      <c r="L118" s="354">
        <f t="shared" si="1"/>
        <v>1653.6000000000001</v>
      </c>
      <c r="M118" s="354">
        <f>$D118*(1-IF(AND('Категория(опт)'!$B$1="A+ (Категория 1)"),E118,IF(AND('Категория(опт)'!$B$1="A (Категория 2)"),F118,IF(AND('Категория(опт)'!$B$1="B (Категория А+)"),G118,IF(AND('Категория(опт)'!$B$1="C (Категория В)"),H118,"")))))*(1-$I118)*(1-'Категория(опт)'!$B$3)/(IF(AND('Категория(опт)'!$B$6="с НДС"),1,IF(AND('Категория(опт)'!$B$6="без НДС"),1.2,"")))</f>
        <v>938</v>
      </c>
    </row>
    <row r="119" spans="1:13">
      <c r="A119" s="352" t="s">
        <v>1442</v>
      </c>
      <c r="B119" s="352" t="s">
        <v>1443</v>
      </c>
      <c r="C119" s="352" t="s">
        <v>614</v>
      </c>
      <c r="D119" s="366">
        <v>717</v>
      </c>
      <c r="E119" s="370"/>
      <c r="F119" s="370"/>
      <c r="G119" s="370"/>
      <c r="H119" s="370"/>
      <c r="I119" s="372"/>
      <c r="J119" s="363">
        <v>1820</v>
      </c>
      <c r="K119" s="368">
        <v>0.4</v>
      </c>
      <c r="L119" s="354">
        <f t="shared" si="1"/>
        <v>1092</v>
      </c>
      <c r="M119" s="354">
        <f>$D119*(1-IF(AND('Категория(опт)'!$B$1="A+ (Категория 1)"),E119,IF(AND('Категория(опт)'!$B$1="A (Категория 2)"),F119,IF(AND('Категория(опт)'!$B$1="B (Категория А+)"),G119,IF(AND('Категория(опт)'!$B$1="C (Категория В)"),H119,"")))))*(1-$I119)*(1-'Категория(опт)'!$B$3)/(IF(AND('Категория(опт)'!$B$6="с НДС"),1,IF(AND('Категория(опт)'!$B$6="без НДС"),1.2,"")))</f>
        <v>717</v>
      </c>
    </row>
    <row r="120" spans="1:13">
      <c r="A120" s="352" t="s">
        <v>1444</v>
      </c>
      <c r="B120" s="352" t="s">
        <v>1445</v>
      </c>
      <c r="C120" s="352" t="s">
        <v>614</v>
      </c>
      <c r="D120" s="366">
        <v>2095</v>
      </c>
      <c r="E120" s="370"/>
      <c r="F120" s="370"/>
      <c r="G120" s="370"/>
      <c r="H120" s="370"/>
      <c r="I120" s="372"/>
      <c r="J120" s="363">
        <v>6946</v>
      </c>
      <c r="K120" s="368">
        <v>0.5</v>
      </c>
      <c r="L120" s="354">
        <f t="shared" si="1"/>
        <v>3473</v>
      </c>
      <c r="M120" s="354">
        <f>$D120*(1-IF(AND('Категория(опт)'!$B$1="A+ (Категория 1)"),E120,IF(AND('Категория(опт)'!$B$1="A (Категория 2)"),F120,IF(AND('Категория(опт)'!$B$1="B (Категория А+)"),G120,IF(AND('Категория(опт)'!$B$1="C (Категория В)"),H120,"")))))*(1-$I120)*(1-'Категория(опт)'!$B$3)/(IF(AND('Категория(опт)'!$B$6="с НДС"),1,IF(AND('Категория(опт)'!$B$6="без НДС"),1.2,"")))</f>
        <v>2095</v>
      </c>
    </row>
    <row r="121" spans="1:13">
      <c r="A121" s="352" t="s">
        <v>1446</v>
      </c>
      <c r="B121" s="352" t="s">
        <v>1447</v>
      </c>
      <c r="C121" s="352" t="s">
        <v>614</v>
      </c>
      <c r="D121" s="366">
        <v>1365</v>
      </c>
      <c r="E121" s="370"/>
      <c r="F121" s="370"/>
      <c r="G121" s="370"/>
      <c r="H121" s="370"/>
      <c r="I121" s="372"/>
      <c r="J121" s="363">
        <v>4410</v>
      </c>
      <c r="K121" s="368">
        <v>0.5</v>
      </c>
      <c r="L121" s="354">
        <f t="shared" si="1"/>
        <v>2205</v>
      </c>
      <c r="M121" s="354">
        <f>$D121*(1-IF(AND('Категория(опт)'!$B$1="A+ (Категория 1)"),E121,IF(AND('Категория(опт)'!$B$1="A (Категория 2)"),F121,IF(AND('Категория(опт)'!$B$1="B (Категория А+)"),G121,IF(AND('Категория(опт)'!$B$1="C (Категория В)"),H121,"")))))*(1-$I121)*(1-'Категория(опт)'!$B$3)/(IF(AND('Категория(опт)'!$B$6="с НДС"),1,IF(AND('Категория(опт)'!$B$6="без НДС"),1.2,"")))</f>
        <v>1365</v>
      </c>
    </row>
    <row r="122" spans="1:13">
      <c r="A122" s="352" t="s">
        <v>1448</v>
      </c>
      <c r="B122" s="352" t="s">
        <v>1449</v>
      </c>
      <c r="C122" s="352" t="s">
        <v>614</v>
      </c>
      <c r="D122" s="366">
        <v>2058</v>
      </c>
      <c r="E122" s="370"/>
      <c r="F122" s="370"/>
      <c r="G122" s="370"/>
      <c r="H122" s="370"/>
      <c r="I122" s="372"/>
      <c r="J122" s="363">
        <v>5198</v>
      </c>
      <c r="K122" s="368">
        <v>0.3</v>
      </c>
      <c r="L122" s="354">
        <f t="shared" si="1"/>
        <v>3638.6</v>
      </c>
      <c r="M122" s="354">
        <f>$D122*(1-IF(AND('Категория(опт)'!$B$1="A+ (Категория 1)"),E122,IF(AND('Категория(опт)'!$B$1="A (Категория 2)"),F122,IF(AND('Категория(опт)'!$B$1="B (Категория А+)"),G122,IF(AND('Категория(опт)'!$B$1="C (Категория В)"),H122,"")))))*(1-$I122)*(1-'Категория(опт)'!$B$3)/(IF(AND('Категория(опт)'!$B$6="с НДС"),1,IF(AND('Категория(опт)'!$B$6="без НДС"),1.2,"")))</f>
        <v>2058</v>
      </c>
    </row>
    <row r="123" spans="1:13">
      <c r="A123" s="352" t="s">
        <v>1450</v>
      </c>
      <c r="B123" s="352" t="s">
        <v>1451</v>
      </c>
      <c r="C123" s="352" t="s">
        <v>614</v>
      </c>
      <c r="D123" s="366">
        <v>2100</v>
      </c>
      <c r="E123" s="370"/>
      <c r="F123" s="370"/>
      <c r="G123" s="370"/>
      <c r="H123" s="370"/>
      <c r="I123" s="372"/>
      <c r="J123" s="363">
        <v>5198</v>
      </c>
      <c r="K123" s="368">
        <v>0.3</v>
      </c>
      <c r="L123" s="354">
        <f t="shared" si="1"/>
        <v>3638.6</v>
      </c>
      <c r="M123" s="354">
        <f>$D123*(1-IF(AND('Категория(опт)'!$B$1="A+ (Категория 1)"),E123,IF(AND('Категория(опт)'!$B$1="A (Категория 2)"),F123,IF(AND('Категория(опт)'!$B$1="B (Категория А+)"),G123,IF(AND('Категория(опт)'!$B$1="C (Категория В)"),H123,"")))))*(1-$I123)*(1-'Категория(опт)'!$B$3)/(IF(AND('Категория(опт)'!$B$6="с НДС"),1,IF(AND('Категория(опт)'!$B$6="без НДС"),1.2,"")))</f>
        <v>2100</v>
      </c>
    </row>
    <row r="124" spans="1:13">
      <c r="A124" s="352" t="s">
        <v>1452</v>
      </c>
      <c r="B124" s="352" t="s">
        <v>1453</v>
      </c>
      <c r="C124" s="352" t="s">
        <v>614</v>
      </c>
      <c r="D124" s="366">
        <v>2100</v>
      </c>
      <c r="E124" s="370"/>
      <c r="F124" s="370"/>
      <c r="G124" s="370"/>
      <c r="H124" s="370"/>
      <c r="I124" s="372"/>
      <c r="J124" s="363">
        <v>5198</v>
      </c>
      <c r="K124" s="368">
        <v>0.3</v>
      </c>
      <c r="L124" s="354">
        <f t="shared" si="1"/>
        <v>3638.6</v>
      </c>
      <c r="M124" s="354">
        <f>$D124*(1-IF(AND('Категория(опт)'!$B$1="A+ (Категория 1)"),E124,IF(AND('Категория(опт)'!$B$1="A (Категория 2)"),F124,IF(AND('Категория(опт)'!$B$1="B (Категория А+)"),G124,IF(AND('Категория(опт)'!$B$1="C (Категория В)"),H124,"")))))*(1-$I124)*(1-'Категория(опт)'!$B$3)/(IF(AND('Категория(опт)'!$B$6="с НДС"),1,IF(AND('Категория(опт)'!$B$6="без НДС"),1.2,"")))</f>
        <v>2100</v>
      </c>
    </row>
    <row r="125" spans="1:13">
      <c r="A125" s="352" t="s">
        <v>1454</v>
      </c>
      <c r="B125" s="352" t="s">
        <v>1455</v>
      </c>
      <c r="C125" s="352" t="s">
        <v>614</v>
      </c>
      <c r="D125" s="466">
        <v>2079</v>
      </c>
      <c r="E125" s="370"/>
      <c r="F125" s="370"/>
      <c r="G125" s="370"/>
      <c r="H125" s="370"/>
      <c r="I125" s="372"/>
      <c r="J125" s="363">
        <v>5924</v>
      </c>
      <c r="K125" s="368">
        <v>0.3</v>
      </c>
      <c r="L125" s="354">
        <f t="shared" si="1"/>
        <v>4146.8</v>
      </c>
      <c r="M125" s="354">
        <f>$D125*(1-IF(AND('Категория(опт)'!$B$1="A+ (Категория 1)"),E125,IF(AND('Категория(опт)'!$B$1="A (Категория 2)"),F125,IF(AND('Категория(опт)'!$B$1="B (Категория А+)"),G125,IF(AND('Категория(опт)'!$B$1="C (Категория В)"),H125,"")))))*(1-$I125)*(1-'Категория(опт)'!$B$3)/(IF(AND('Категория(опт)'!$B$6="с НДС"),1,IF(AND('Категория(опт)'!$B$6="без НДС"),1.2,"")))</f>
        <v>2079</v>
      </c>
    </row>
    <row r="126" spans="1:13">
      <c r="A126" s="352" t="s">
        <v>1456</v>
      </c>
      <c r="B126" s="352" t="s">
        <v>1457</v>
      </c>
      <c r="C126" s="352" t="s">
        <v>614</v>
      </c>
      <c r="D126" s="466">
        <v>602</v>
      </c>
      <c r="E126" s="370"/>
      <c r="F126" s="370"/>
      <c r="G126" s="370"/>
      <c r="H126" s="370"/>
      <c r="I126" s="372"/>
      <c r="J126" s="363">
        <v>1461</v>
      </c>
      <c r="K126" s="368">
        <v>0.3</v>
      </c>
      <c r="L126" s="354">
        <f t="shared" si="1"/>
        <v>1022.6999999999999</v>
      </c>
      <c r="M126" s="354">
        <f>$D126*(1-IF(AND('Категория(опт)'!$B$1="A+ (Категория 1)"),E126,IF(AND('Категория(опт)'!$B$1="A (Категория 2)"),F126,IF(AND('Категория(опт)'!$B$1="B (Категория А+)"),G126,IF(AND('Категория(опт)'!$B$1="C (Категория В)"),H126,"")))))*(1-$I126)*(1-'Категория(опт)'!$B$3)/(IF(AND('Категория(опт)'!$B$6="с НДС"),1,IF(AND('Категория(опт)'!$B$6="без НДС"),1.2,"")))</f>
        <v>602</v>
      </c>
    </row>
    <row r="127" spans="1:13">
      <c r="A127" s="352" t="s">
        <v>1458</v>
      </c>
      <c r="B127" s="352" t="s">
        <v>1459</v>
      </c>
      <c r="C127" s="352" t="s">
        <v>614</v>
      </c>
      <c r="D127" s="466">
        <v>669</v>
      </c>
      <c r="E127" s="370"/>
      <c r="F127" s="370"/>
      <c r="G127" s="370"/>
      <c r="H127" s="370"/>
      <c r="I127" s="372"/>
      <c r="J127" s="363">
        <v>1624</v>
      </c>
      <c r="K127" s="368">
        <v>0.3</v>
      </c>
      <c r="L127" s="354">
        <f t="shared" si="1"/>
        <v>1136.8</v>
      </c>
      <c r="M127" s="354">
        <f>$D127*(1-IF(AND('Категория(опт)'!$B$1="A+ (Категория 1)"),E127,IF(AND('Категория(опт)'!$B$1="A (Категория 2)"),F127,IF(AND('Категория(опт)'!$B$1="B (Категория А+)"),G127,IF(AND('Категория(опт)'!$B$1="C (Категория В)"),H127,"")))))*(1-$I127)*(1-'Категория(опт)'!$B$3)/(IF(AND('Категория(опт)'!$B$6="с НДС"),1,IF(AND('Категория(опт)'!$B$6="без НДС"),1.2,"")))</f>
        <v>669</v>
      </c>
    </row>
    <row r="128" spans="1:13">
      <c r="A128" s="352" t="s">
        <v>1460</v>
      </c>
      <c r="B128" s="352" t="s">
        <v>1461</v>
      </c>
      <c r="C128" s="352" t="s">
        <v>614</v>
      </c>
      <c r="D128" s="466">
        <v>669</v>
      </c>
      <c r="E128" s="370"/>
      <c r="F128" s="370"/>
      <c r="G128" s="370"/>
      <c r="H128" s="370"/>
      <c r="I128" s="372"/>
      <c r="J128" s="363">
        <v>1624</v>
      </c>
      <c r="K128" s="368">
        <v>0.3</v>
      </c>
      <c r="L128" s="354">
        <f t="shared" si="1"/>
        <v>1136.8</v>
      </c>
      <c r="M128" s="354">
        <f>$D128*(1-IF(AND('Категория(опт)'!$B$1="A+ (Категория 1)"),E128,IF(AND('Категория(опт)'!$B$1="A (Категория 2)"),F128,IF(AND('Категория(опт)'!$B$1="B (Категория А+)"),G128,IF(AND('Категория(опт)'!$B$1="C (Категория В)"),H128,"")))))*(1-$I128)*(1-'Категория(опт)'!$B$3)/(IF(AND('Категория(опт)'!$B$6="с НДС"),1,IF(AND('Категория(опт)'!$B$6="без НДС"),1.2,"")))</f>
        <v>669</v>
      </c>
    </row>
    <row r="129" spans="1:13">
      <c r="A129" s="352" t="s">
        <v>1462</v>
      </c>
      <c r="B129" s="352" t="s">
        <v>1463</v>
      </c>
      <c r="C129" s="352" t="s">
        <v>614</v>
      </c>
      <c r="D129" s="466">
        <v>736</v>
      </c>
      <c r="E129" s="370"/>
      <c r="F129" s="370"/>
      <c r="G129" s="370"/>
      <c r="H129" s="370"/>
      <c r="I129" s="372"/>
      <c r="J129" s="363">
        <v>1789</v>
      </c>
      <c r="K129" s="368">
        <v>0.3</v>
      </c>
      <c r="L129" s="354">
        <f t="shared" si="1"/>
        <v>1252.3</v>
      </c>
      <c r="M129" s="354">
        <f>$D129*(1-IF(AND('Категория(опт)'!$B$1="A+ (Категория 1)"),E129,IF(AND('Категория(опт)'!$B$1="A (Категория 2)"),F129,IF(AND('Категория(опт)'!$B$1="B (Категория А+)"),G129,IF(AND('Категория(опт)'!$B$1="C (Категория В)"),H129,"")))))*(1-$I129)*(1-'Категория(опт)'!$B$3)/(IF(AND('Категория(опт)'!$B$6="с НДС"),1,IF(AND('Категория(опт)'!$B$6="без НДС"),1.2,"")))</f>
        <v>736</v>
      </c>
    </row>
    <row r="130" spans="1:13">
      <c r="A130" s="352" t="s">
        <v>1464</v>
      </c>
      <c r="B130" s="352" t="s">
        <v>1465</v>
      </c>
      <c r="C130" s="352" t="s">
        <v>614</v>
      </c>
      <c r="D130" s="466">
        <v>872</v>
      </c>
      <c r="E130" s="370"/>
      <c r="F130" s="370"/>
      <c r="G130" s="370"/>
      <c r="H130" s="370"/>
      <c r="I130" s="372"/>
      <c r="J130" s="363">
        <v>2118</v>
      </c>
      <c r="K130" s="368">
        <v>0.3</v>
      </c>
      <c r="L130" s="354">
        <f t="shared" si="1"/>
        <v>1482.6</v>
      </c>
      <c r="M130" s="354">
        <f>$D130*(1-IF(AND('Категория(опт)'!$B$1="A+ (Категория 1)"),E130,IF(AND('Категория(опт)'!$B$1="A (Категория 2)"),F130,IF(AND('Категория(опт)'!$B$1="B (Категория А+)"),G130,IF(AND('Категория(опт)'!$B$1="C (Категория В)"),H130,"")))))*(1-$I130)*(1-'Категория(опт)'!$B$3)/(IF(AND('Категория(опт)'!$B$6="с НДС"),1,IF(AND('Категория(опт)'!$B$6="без НДС"),1.2,"")))</f>
        <v>872</v>
      </c>
    </row>
    <row r="131" spans="1:13">
      <c r="A131" s="352" t="s">
        <v>1466</v>
      </c>
      <c r="B131" s="352" t="s">
        <v>1467</v>
      </c>
      <c r="C131" s="352" t="s">
        <v>614</v>
      </c>
      <c r="D131" s="466">
        <v>940</v>
      </c>
      <c r="E131" s="370"/>
      <c r="F131" s="370"/>
      <c r="G131" s="370"/>
      <c r="H131" s="370"/>
      <c r="I131" s="372"/>
      <c r="J131" s="363">
        <v>2280</v>
      </c>
      <c r="K131" s="368">
        <v>0.3</v>
      </c>
      <c r="L131" s="354">
        <f t="shared" si="1"/>
        <v>1596</v>
      </c>
      <c r="M131" s="354">
        <f>$D131*(1-IF(AND('Категория(опт)'!$B$1="A+ (Категория 1)"),E131,IF(AND('Категория(опт)'!$B$1="A (Категория 2)"),F131,IF(AND('Категория(опт)'!$B$1="B (Категория А+)"),G131,IF(AND('Категория(опт)'!$B$1="C (Категория В)"),H131,"")))))*(1-$I131)*(1-'Категория(опт)'!$B$3)/(IF(AND('Категория(опт)'!$B$6="с НДС"),1,IF(AND('Категория(опт)'!$B$6="без НДС"),1.2,"")))</f>
        <v>940</v>
      </c>
    </row>
    <row r="132" spans="1:13">
      <c r="A132" s="352" t="s">
        <v>1468</v>
      </c>
      <c r="B132" s="352" t="s">
        <v>1469</v>
      </c>
      <c r="C132" s="352" t="s">
        <v>614</v>
      </c>
      <c r="D132" s="466">
        <v>1006</v>
      </c>
      <c r="E132" s="370"/>
      <c r="F132" s="370"/>
      <c r="G132" s="370"/>
      <c r="H132" s="370"/>
      <c r="I132" s="372"/>
      <c r="J132" s="363">
        <v>2445</v>
      </c>
      <c r="K132" s="368">
        <v>0.3</v>
      </c>
      <c r="L132" s="354">
        <f t="shared" ref="L132:L195" si="2">J132*(1-K132)</f>
        <v>1711.5</v>
      </c>
      <c r="M132" s="354">
        <f>$D132*(1-IF(AND('Категория(опт)'!$B$1="A+ (Категория 1)"),E132,IF(AND('Категория(опт)'!$B$1="A (Категория 2)"),F132,IF(AND('Категория(опт)'!$B$1="B (Категория А+)"),G132,IF(AND('Категория(опт)'!$B$1="C (Категория В)"),H132,"")))))*(1-$I132)*(1-'Категория(опт)'!$B$3)/(IF(AND('Категория(опт)'!$B$6="с НДС"),1,IF(AND('Категория(опт)'!$B$6="без НДС"),1.2,"")))</f>
        <v>1006</v>
      </c>
    </row>
    <row r="133" spans="1:13">
      <c r="A133" s="352" t="s">
        <v>1470</v>
      </c>
      <c r="B133" s="352" t="s">
        <v>1471</v>
      </c>
      <c r="C133" s="352" t="s">
        <v>614</v>
      </c>
      <c r="D133" s="466">
        <v>282</v>
      </c>
      <c r="E133" s="370"/>
      <c r="F133" s="370"/>
      <c r="G133" s="370"/>
      <c r="H133" s="370"/>
      <c r="I133" s="372"/>
      <c r="J133" s="363">
        <v>805</v>
      </c>
      <c r="K133" s="368">
        <v>0.3</v>
      </c>
      <c r="L133" s="354">
        <f t="shared" si="2"/>
        <v>563.5</v>
      </c>
      <c r="M133" s="354">
        <f>$D133*(1-IF(AND('Категория(опт)'!$B$1="A+ (Категория 1)"),E133,IF(AND('Категория(опт)'!$B$1="A (Категория 2)"),F133,IF(AND('Категория(опт)'!$B$1="B (Категория А+)"),G133,IF(AND('Категория(опт)'!$B$1="C (Категория В)"),H133,"")))))*(1-$I133)*(1-'Категория(опт)'!$B$3)/(IF(AND('Категория(опт)'!$B$6="с НДС"),1,IF(AND('Категория(опт)'!$B$6="без НДС"),1.2,"")))</f>
        <v>282</v>
      </c>
    </row>
    <row r="134" spans="1:13">
      <c r="A134" s="352" t="s">
        <v>1472</v>
      </c>
      <c r="B134" s="352" t="s">
        <v>1473</v>
      </c>
      <c r="C134" s="352" t="s">
        <v>614</v>
      </c>
      <c r="D134" s="466">
        <v>399</v>
      </c>
      <c r="E134" s="370"/>
      <c r="F134" s="370"/>
      <c r="G134" s="370"/>
      <c r="H134" s="370"/>
      <c r="I134" s="372"/>
      <c r="J134" s="363">
        <v>968</v>
      </c>
      <c r="K134" s="368">
        <v>0.3</v>
      </c>
      <c r="L134" s="354">
        <f t="shared" si="2"/>
        <v>677.59999999999991</v>
      </c>
      <c r="M134" s="354">
        <f>$D134*(1-IF(AND('Категория(опт)'!$B$1="A+ (Категория 1)"),E134,IF(AND('Категория(опт)'!$B$1="A (Категория 2)"),F134,IF(AND('Категория(опт)'!$B$1="B (Категория А+)"),G134,IF(AND('Категория(опт)'!$B$1="C (Категория В)"),H134,"")))))*(1-$I134)*(1-'Категория(опт)'!$B$3)/(IF(AND('Категория(опт)'!$B$6="с НДС"),1,IF(AND('Категория(опт)'!$B$6="без НДС"),1.2,"")))</f>
        <v>399</v>
      </c>
    </row>
    <row r="135" spans="1:13">
      <c r="A135" s="352" t="s">
        <v>1474</v>
      </c>
      <c r="B135" s="352" t="s">
        <v>145</v>
      </c>
      <c r="C135" s="352" t="s">
        <v>614</v>
      </c>
      <c r="D135" s="366">
        <v>900</v>
      </c>
      <c r="E135" s="370"/>
      <c r="F135" s="370"/>
      <c r="G135" s="370"/>
      <c r="H135" s="370"/>
      <c r="I135" s="372"/>
      <c r="J135" s="363">
        <v>2527</v>
      </c>
      <c r="K135" s="368">
        <v>0.45</v>
      </c>
      <c r="L135" s="354">
        <f t="shared" si="2"/>
        <v>1389.8500000000001</v>
      </c>
      <c r="M135" s="354">
        <f>$D135*(1-IF(AND('Категория(опт)'!$B$1="A+ (Категория 1)"),E135,IF(AND('Категория(опт)'!$B$1="A (Категория 2)"),F135,IF(AND('Категория(опт)'!$B$1="B (Категория А+)"),G135,IF(AND('Категория(опт)'!$B$1="C (Категория В)"),H135,"")))))*(1-$I135)*(1-'Категория(опт)'!$B$3)/(IF(AND('Категория(опт)'!$B$6="с НДС"),1,IF(AND('Категория(опт)'!$B$6="без НДС"),1.2,"")))</f>
        <v>900</v>
      </c>
    </row>
    <row r="136" spans="1:13">
      <c r="A136" s="352" t="s">
        <v>1475</v>
      </c>
      <c r="B136" s="352" t="s">
        <v>1476</v>
      </c>
      <c r="C136" s="352" t="s">
        <v>614</v>
      </c>
      <c r="D136" s="366">
        <v>1820</v>
      </c>
      <c r="E136" s="370"/>
      <c r="F136" s="370"/>
      <c r="G136" s="370"/>
      <c r="H136" s="370"/>
      <c r="I136" s="372"/>
      <c r="J136" s="363">
        <v>7034</v>
      </c>
      <c r="K136" s="368">
        <v>0.5</v>
      </c>
      <c r="L136" s="354">
        <f t="shared" si="2"/>
        <v>3517</v>
      </c>
      <c r="M136" s="354">
        <f>$D136*(1-IF(AND('Категория(опт)'!$B$1="A+ (Категория 1)"),E136,IF(AND('Категория(опт)'!$B$1="A (Категория 2)"),F136,IF(AND('Категория(опт)'!$B$1="B (Категория А+)"),G136,IF(AND('Категория(опт)'!$B$1="C (Категория В)"),H136,"")))))*(1-$I136)*(1-'Категория(опт)'!$B$3)/(IF(AND('Категория(опт)'!$B$6="с НДС"),1,IF(AND('Категория(опт)'!$B$6="без НДС"),1.2,"")))</f>
        <v>1820</v>
      </c>
    </row>
    <row r="137" spans="1:13">
      <c r="A137" s="352" t="s">
        <v>1477</v>
      </c>
      <c r="B137" s="352" t="s">
        <v>1478</v>
      </c>
      <c r="C137" s="352" t="s">
        <v>614</v>
      </c>
      <c r="D137" s="366">
        <v>1965</v>
      </c>
      <c r="E137" s="370"/>
      <c r="F137" s="370"/>
      <c r="G137" s="370"/>
      <c r="H137" s="370"/>
      <c r="I137" s="372"/>
      <c r="J137" s="363">
        <v>4828</v>
      </c>
      <c r="K137" s="368">
        <v>0.3</v>
      </c>
      <c r="L137" s="354">
        <f t="shared" si="2"/>
        <v>3379.6</v>
      </c>
      <c r="M137" s="354">
        <f>$D137*(1-IF(AND('Категория(опт)'!$B$1="A+ (Категория 1)"),E137,IF(AND('Категория(опт)'!$B$1="A (Категория 2)"),F137,IF(AND('Категория(опт)'!$B$1="B (Категория А+)"),G137,IF(AND('Категория(опт)'!$B$1="C (Категория В)"),H137,"")))))*(1-$I137)*(1-'Категория(опт)'!$B$3)/(IF(AND('Категория(опт)'!$B$6="с НДС"),1,IF(AND('Категория(опт)'!$B$6="без НДС"),1.2,"")))</f>
        <v>1965</v>
      </c>
    </row>
    <row r="138" spans="1:13">
      <c r="A138" s="352" t="s">
        <v>1479</v>
      </c>
      <c r="B138" s="352" t="s">
        <v>1480</v>
      </c>
      <c r="C138" s="352" t="s">
        <v>614</v>
      </c>
      <c r="D138" s="366">
        <v>2104</v>
      </c>
      <c r="E138" s="370"/>
      <c r="F138" s="370"/>
      <c r="G138" s="370"/>
      <c r="H138" s="370"/>
      <c r="I138" s="372"/>
      <c r="J138" s="363">
        <v>5169</v>
      </c>
      <c r="K138" s="368">
        <v>0.3</v>
      </c>
      <c r="L138" s="354">
        <f t="shared" si="2"/>
        <v>3618.2999999999997</v>
      </c>
      <c r="M138" s="354">
        <f>$D138*(1-IF(AND('Категория(опт)'!$B$1="A+ (Категория 1)"),E138,IF(AND('Категория(опт)'!$B$1="A (Категория 2)"),F138,IF(AND('Категория(опт)'!$B$1="B (Категория А+)"),G138,IF(AND('Категория(опт)'!$B$1="C (Категория В)"),H138,"")))))*(1-$I138)*(1-'Категория(опт)'!$B$3)/(IF(AND('Категория(опт)'!$B$6="с НДС"),1,IF(AND('Категория(опт)'!$B$6="без НДС"),1.2,"")))</f>
        <v>2104</v>
      </c>
    </row>
    <row r="139" spans="1:13">
      <c r="A139" s="352" t="s">
        <v>1481</v>
      </c>
      <c r="B139" s="352" t="s">
        <v>1482</v>
      </c>
      <c r="C139" s="352" t="s">
        <v>614</v>
      </c>
      <c r="D139" s="366">
        <v>2090</v>
      </c>
      <c r="E139" s="370"/>
      <c r="F139" s="370"/>
      <c r="G139" s="370"/>
      <c r="H139" s="370"/>
      <c r="I139" s="372"/>
      <c r="J139" s="363">
        <v>5135</v>
      </c>
      <c r="K139" s="368">
        <v>0.3</v>
      </c>
      <c r="L139" s="354">
        <f t="shared" si="2"/>
        <v>3594.4999999999995</v>
      </c>
      <c r="M139" s="354">
        <f>$D139*(1-IF(AND('Категория(опт)'!$B$1="A+ (Категория 1)"),E139,IF(AND('Категория(опт)'!$B$1="A (Категория 2)"),F139,IF(AND('Категория(опт)'!$B$1="B (Категория А+)"),G139,IF(AND('Категория(опт)'!$B$1="C (Категория В)"),H139,"")))))*(1-$I139)*(1-'Категория(опт)'!$B$3)/(IF(AND('Категория(опт)'!$B$6="с НДС"),1,IF(AND('Категория(опт)'!$B$6="без НДС"),1.2,"")))</f>
        <v>2090</v>
      </c>
    </row>
    <row r="140" spans="1:13">
      <c r="A140" s="352" t="s">
        <v>1483</v>
      </c>
      <c r="B140" s="352" t="s">
        <v>1484</v>
      </c>
      <c r="C140" s="352" t="s">
        <v>614</v>
      </c>
      <c r="D140" s="366">
        <v>2218</v>
      </c>
      <c r="E140" s="370"/>
      <c r="F140" s="370"/>
      <c r="G140" s="370"/>
      <c r="H140" s="370"/>
      <c r="I140" s="372"/>
      <c r="J140" s="363">
        <v>5447</v>
      </c>
      <c r="K140" s="368">
        <v>0.3</v>
      </c>
      <c r="L140" s="354">
        <f t="shared" si="2"/>
        <v>3812.8999999999996</v>
      </c>
      <c r="M140" s="354">
        <f>$D140*(1-IF(AND('Категория(опт)'!$B$1="A+ (Категория 1)"),E140,IF(AND('Категория(опт)'!$B$1="A (Категория 2)"),F140,IF(AND('Категория(опт)'!$B$1="B (Категория А+)"),G140,IF(AND('Категория(опт)'!$B$1="C (Категория В)"),H140,"")))))*(1-$I140)*(1-'Категория(опт)'!$B$3)/(IF(AND('Категория(опт)'!$B$6="с НДС"),1,IF(AND('Категория(опт)'!$B$6="без НДС"),1.2,"")))</f>
        <v>2218</v>
      </c>
    </row>
    <row r="141" spans="1:13">
      <c r="A141" s="352" t="s">
        <v>1485</v>
      </c>
      <c r="B141" s="352" t="s">
        <v>1486</v>
      </c>
      <c r="C141" s="352" t="s">
        <v>614</v>
      </c>
      <c r="D141" s="366">
        <v>2517</v>
      </c>
      <c r="E141" s="370"/>
      <c r="F141" s="370"/>
      <c r="G141" s="370"/>
      <c r="H141" s="370"/>
      <c r="I141" s="372"/>
      <c r="J141" s="363">
        <v>6183</v>
      </c>
      <c r="K141" s="368">
        <v>0.3</v>
      </c>
      <c r="L141" s="354">
        <f t="shared" si="2"/>
        <v>4328.0999999999995</v>
      </c>
      <c r="M141" s="354">
        <f>$D141*(1-IF(AND('Категория(опт)'!$B$1="A+ (Категория 1)"),E141,IF(AND('Категория(опт)'!$B$1="A (Категория 2)"),F141,IF(AND('Категория(опт)'!$B$1="B (Категория А+)"),G141,IF(AND('Категория(опт)'!$B$1="C (Категория В)"),H141,"")))))*(1-$I141)*(1-'Категория(опт)'!$B$3)/(IF(AND('Категория(опт)'!$B$6="с НДС"),1,IF(AND('Категория(опт)'!$B$6="без НДС"),1.2,"")))</f>
        <v>2517</v>
      </c>
    </row>
    <row r="142" spans="1:13">
      <c r="A142" s="352" t="s">
        <v>1487</v>
      </c>
      <c r="B142" s="352" t="s">
        <v>1488</v>
      </c>
      <c r="C142" s="352" t="s">
        <v>614</v>
      </c>
      <c r="D142" s="366">
        <v>2726</v>
      </c>
      <c r="E142" s="370"/>
      <c r="F142" s="370"/>
      <c r="G142" s="370"/>
      <c r="H142" s="370"/>
      <c r="I142" s="372"/>
      <c r="J142" s="363">
        <v>6697</v>
      </c>
      <c r="K142" s="368">
        <v>0.3</v>
      </c>
      <c r="L142" s="354">
        <f t="shared" si="2"/>
        <v>4687.8999999999996</v>
      </c>
      <c r="M142" s="354">
        <f>$D142*(1-IF(AND('Категория(опт)'!$B$1="A+ (Категория 1)"),E142,IF(AND('Категория(опт)'!$B$1="A (Категория 2)"),F142,IF(AND('Категория(опт)'!$B$1="B (Категория А+)"),G142,IF(AND('Категория(опт)'!$B$1="C (Категория В)"),H142,"")))))*(1-$I142)*(1-'Категория(опт)'!$B$3)/(IF(AND('Категория(опт)'!$B$6="с НДС"),1,IF(AND('Категория(опт)'!$B$6="без НДС"),1.2,"")))</f>
        <v>2726</v>
      </c>
    </row>
    <row r="143" spans="1:13">
      <c r="A143" s="352" t="s">
        <v>1489</v>
      </c>
      <c r="B143" s="352" t="s">
        <v>1490</v>
      </c>
      <c r="C143" s="352" t="s">
        <v>614</v>
      </c>
      <c r="D143" s="366">
        <v>2741</v>
      </c>
      <c r="E143" s="370"/>
      <c r="F143" s="370"/>
      <c r="G143" s="370"/>
      <c r="H143" s="370"/>
      <c r="I143" s="372"/>
      <c r="J143" s="363">
        <v>6733</v>
      </c>
      <c r="K143" s="368">
        <v>0.3</v>
      </c>
      <c r="L143" s="354">
        <f t="shared" si="2"/>
        <v>4713.0999999999995</v>
      </c>
      <c r="M143" s="354">
        <f>$D143*(1-IF(AND('Категория(опт)'!$B$1="A+ (Категория 1)"),E143,IF(AND('Категория(опт)'!$B$1="A (Категория 2)"),F143,IF(AND('Категория(опт)'!$B$1="B (Категория А+)"),G143,IF(AND('Категория(опт)'!$B$1="C (Категория В)"),H143,"")))))*(1-$I143)*(1-'Категория(опт)'!$B$3)/(IF(AND('Категория(опт)'!$B$6="с НДС"),1,IF(AND('Категория(опт)'!$B$6="без НДС"),1.2,"")))</f>
        <v>2741</v>
      </c>
    </row>
    <row r="144" spans="1:13">
      <c r="A144" s="352" t="s">
        <v>1491</v>
      </c>
      <c r="B144" s="352" t="s">
        <v>1492</v>
      </c>
      <c r="C144" s="352" t="s">
        <v>614</v>
      </c>
      <c r="D144" s="366">
        <v>2815</v>
      </c>
      <c r="E144" s="370"/>
      <c r="F144" s="370"/>
      <c r="G144" s="370"/>
      <c r="H144" s="370"/>
      <c r="I144" s="372"/>
      <c r="J144" s="363">
        <v>6917</v>
      </c>
      <c r="K144" s="368">
        <v>0.3</v>
      </c>
      <c r="L144" s="354">
        <f t="shared" si="2"/>
        <v>4841.8999999999996</v>
      </c>
      <c r="M144" s="354">
        <f>$D144*(1-IF(AND('Категория(опт)'!$B$1="A+ (Категория 1)"),E144,IF(AND('Категория(опт)'!$B$1="A (Категория 2)"),F144,IF(AND('Категория(опт)'!$B$1="B (Категория А+)"),G144,IF(AND('Категория(опт)'!$B$1="C (Категория В)"),H144,"")))))*(1-$I144)*(1-'Категория(опт)'!$B$3)/(IF(AND('Категория(опт)'!$B$6="с НДС"),1,IF(AND('Категория(опт)'!$B$6="без НДС"),1.2,"")))</f>
        <v>2815</v>
      </c>
    </row>
    <row r="145" spans="1:13">
      <c r="A145" s="352" t="s">
        <v>1493</v>
      </c>
      <c r="B145" s="352" t="s">
        <v>1494</v>
      </c>
      <c r="C145" s="352" t="s">
        <v>614</v>
      </c>
      <c r="D145" s="366">
        <v>938</v>
      </c>
      <c r="E145" s="370"/>
      <c r="F145" s="370"/>
      <c r="G145" s="370"/>
      <c r="H145" s="370"/>
      <c r="I145" s="372"/>
      <c r="J145" s="363">
        <v>3187</v>
      </c>
      <c r="K145" s="368">
        <v>0.5</v>
      </c>
      <c r="L145" s="354">
        <f t="shared" si="2"/>
        <v>1593.5</v>
      </c>
      <c r="M145" s="354">
        <f>$D145*(1-IF(AND('Категория(опт)'!$B$1="A+ (Категория 1)"),E145,IF(AND('Категория(опт)'!$B$1="A (Категория 2)"),F145,IF(AND('Категория(опт)'!$B$1="B (Категория А+)"),G145,IF(AND('Категория(опт)'!$B$1="C (Категория В)"),H145,"")))))*(1-$I145)*(1-'Категория(опт)'!$B$3)/(IF(AND('Категория(опт)'!$B$6="с НДС"),1,IF(AND('Категория(опт)'!$B$6="без НДС"),1.2,"")))</f>
        <v>938</v>
      </c>
    </row>
    <row r="146" spans="1:13">
      <c r="A146" s="352" t="s">
        <v>1495</v>
      </c>
      <c r="B146" s="352" t="s">
        <v>1496</v>
      </c>
      <c r="C146" s="352" t="s">
        <v>614</v>
      </c>
      <c r="D146" s="366">
        <v>992</v>
      </c>
      <c r="E146" s="370"/>
      <c r="F146" s="370"/>
      <c r="G146" s="370"/>
      <c r="H146" s="370"/>
      <c r="I146" s="372"/>
      <c r="J146" s="363">
        <v>3374</v>
      </c>
      <c r="K146" s="368">
        <v>0.5</v>
      </c>
      <c r="L146" s="354">
        <f t="shared" si="2"/>
        <v>1687</v>
      </c>
      <c r="M146" s="354">
        <f>$D146*(1-IF(AND('Категория(опт)'!$B$1="A+ (Категория 1)"),E146,IF(AND('Категория(опт)'!$B$1="A (Категория 2)"),F146,IF(AND('Категория(опт)'!$B$1="B (Категория А+)"),G146,IF(AND('Категория(опт)'!$B$1="C (Категория В)"),H146,"")))))*(1-$I146)*(1-'Категория(опт)'!$B$3)/(IF(AND('Категория(опт)'!$B$6="с НДС"),1,IF(AND('Категория(опт)'!$B$6="без НДС"),1.2,"")))</f>
        <v>992</v>
      </c>
    </row>
    <row r="147" spans="1:13">
      <c r="A147" s="352" t="s">
        <v>1497</v>
      </c>
      <c r="B147" s="352" t="s">
        <v>1498</v>
      </c>
      <c r="C147" s="352" t="s">
        <v>614</v>
      </c>
      <c r="D147" s="366">
        <v>950</v>
      </c>
      <c r="E147" s="370"/>
      <c r="F147" s="370"/>
      <c r="G147" s="370"/>
      <c r="H147" s="370"/>
      <c r="I147" s="372"/>
      <c r="J147" s="363">
        <v>3231</v>
      </c>
      <c r="K147" s="368">
        <v>0.5</v>
      </c>
      <c r="L147" s="354">
        <f t="shared" si="2"/>
        <v>1615.5</v>
      </c>
      <c r="M147" s="354">
        <f>$D147*(1-IF(AND('Категория(опт)'!$B$1="A+ (Категория 1)"),E147,IF(AND('Категория(опт)'!$B$1="A (Категория 2)"),F147,IF(AND('Категория(опт)'!$B$1="B (Категория А+)"),G147,IF(AND('Категория(опт)'!$B$1="C (Категория В)"),H147,"")))))*(1-$I147)*(1-'Категория(опт)'!$B$3)/(IF(AND('Категория(опт)'!$B$6="с НДС"),1,IF(AND('Категория(опт)'!$B$6="без НДС"),1.2,"")))</f>
        <v>950</v>
      </c>
    </row>
    <row r="148" spans="1:13">
      <c r="A148" s="352" t="s">
        <v>1499</v>
      </c>
      <c r="B148" s="352" t="s">
        <v>1500</v>
      </c>
      <c r="C148" s="352" t="s">
        <v>614</v>
      </c>
      <c r="D148" s="366">
        <v>1011</v>
      </c>
      <c r="E148" s="370"/>
      <c r="F148" s="370"/>
      <c r="G148" s="370"/>
      <c r="H148" s="370"/>
      <c r="I148" s="372"/>
      <c r="J148" s="363">
        <v>3438</v>
      </c>
      <c r="K148" s="368">
        <v>0.5</v>
      </c>
      <c r="L148" s="354">
        <f t="shared" si="2"/>
        <v>1719</v>
      </c>
      <c r="M148" s="354">
        <f>$D148*(1-IF(AND('Категория(опт)'!$B$1="A+ (Категория 1)"),E148,IF(AND('Категория(опт)'!$B$1="A (Категория 2)"),F148,IF(AND('Категория(опт)'!$B$1="B (Категория А+)"),G148,IF(AND('Категория(опт)'!$B$1="C (Категория В)"),H148,"")))))*(1-$I148)*(1-'Категория(опт)'!$B$3)/(IF(AND('Категория(опт)'!$B$6="с НДС"),1,IF(AND('Категория(опт)'!$B$6="без НДС"),1.2,"")))</f>
        <v>1011</v>
      </c>
    </row>
    <row r="149" spans="1:13">
      <c r="A149" s="352" t="s">
        <v>1501</v>
      </c>
      <c r="B149" s="352" t="s">
        <v>1502</v>
      </c>
      <c r="C149" s="352" t="s">
        <v>614</v>
      </c>
      <c r="D149" s="366">
        <v>1083</v>
      </c>
      <c r="E149" s="370"/>
      <c r="F149" s="370"/>
      <c r="G149" s="370"/>
      <c r="H149" s="370"/>
      <c r="I149" s="372"/>
      <c r="J149" s="363">
        <v>3680</v>
      </c>
      <c r="K149" s="368">
        <v>0.5</v>
      </c>
      <c r="L149" s="354">
        <f t="shared" si="2"/>
        <v>1840</v>
      </c>
      <c r="M149" s="354">
        <f>$D149*(1-IF(AND('Категория(опт)'!$B$1="A+ (Категория 1)"),E149,IF(AND('Категория(опт)'!$B$1="A (Категория 2)"),F149,IF(AND('Категория(опт)'!$B$1="B (Категория А+)"),G149,IF(AND('Категория(опт)'!$B$1="C (Категория В)"),H149,"")))))*(1-$I149)*(1-'Категория(опт)'!$B$3)/(IF(AND('Категория(опт)'!$B$6="с НДС"),1,IF(AND('Категория(опт)'!$B$6="без НДС"),1.2,"")))</f>
        <v>1083</v>
      </c>
    </row>
    <row r="150" spans="1:13">
      <c r="A150" s="352" t="s">
        <v>1503</v>
      </c>
      <c r="B150" s="352" t="s">
        <v>1504</v>
      </c>
      <c r="C150" s="352" t="s">
        <v>614</v>
      </c>
      <c r="D150" s="366">
        <v>1305</v>
      </c>
      <c r="E150" s="370"/>
      <c r="F150" s="370"/>
      <c r="G150" s="370"/>
      <c r="H150" s="370"/>
      <c r="I150" s="372"/>
      <c r="J150" s="363">
        <v>4438</v>
      </c>
      <c r="K150" s="368">
        <v>0.5</v>
      </c>
      <c r="L150" s="354">
        <f t="shared" si="2"/>
        <v>2219</v>
      </c>
      <c r="M150" s="354">
        <f>$D150*(1-IF(AND('Категория(опт)'!$B$1="A+ (Категория 1)"),E150,IF(AND('Категория(опт)'!$B$1="A (Категория 2)"),F150,IF(AND('Категория(опт)'!$B$1="B (Категория А+)"),G150,IF(AND('Категория(опт)'!$B$1="C (Категория В)"),H150,"")))))*(1-$I150)*(1-'Категория(опт)'!$B$3)/(IF(AND('Категория(опт)'!$B$6="с НДС"),1,IF(AND('Категория(опт)'!$B$6="без НДС"),1.2,"")))</f>
        <v>1305</v>
      </c>
    </row>
    <row r="151" spans="1:13">
      <c r="A151" s="352" t="s">
        <v>1505</v>
      </c>
      <c r="B151" s="352" t="s">
        <v>1506</v>
      </c>
      <c r="C151" s="352" t="s">
        <v>614</v>
      </c>
      <c r="D151" s="366">
        <v>1687</v>
      </c>
      <c r="E151" s="370"/>
      <c r="F151" s="370"/>
      <c r="G151" s="370"/>
      <c r="H151" s="370"/>
      <c r="I151" s="372"/>
      <c r="J151" s="363">
        <v>5735</v>
      </c>
      <c r="K151" s="368">
        <v>0.5</v>
      </c>
      <c r="L151" s="354">
        <f t="shared" si="2"/>
        <v>2867.5</v>
      </c>
      <c r="M151" s="354">
        <f>$D151*(1-IF(AND('Категория(опт)'!$B$1="A+ (Категория 1)"),E151,IF(AND('Категория(опт)'!$B$1="A (Категория 2)"),F151,IF(AND('Категория(опт)'!$B$1="B (Категория А+)"),G151,IF(AND('Категория(опт)'!$B$1="C (Категория В)"),H151,"")))))*(1-$I151)*(1-'Категория(опт)'!$B$3)/(IF(AND('Категория(опт)'!$B$6="с НДС"),1,IF(AND('Категория(опт)'!$B$6="без НДС"),1.2,"")))</f>
        <v>1687</v>
      </c>
    </row>
    <row r="152" spans="1:13">
      <c r="A152" s="352" t="s">
        <v>1507</v>
      </c>
      <c r="B152" s="352" t="s">
        <v>1508</v>
      </c>
      <c r="C152" s="352" t="s">
        <v>614</v>
      </c>
      <c r="D152" s="366">
        <v>1967</v>
      </c>
      <c r="E152" s="370"/>
      <c r="F152" s="370"/>
      <c r="G152" s="370"/>
      <c r="H152" s="370"/>
      <c r="I152" s="372"/>
      <c r="J152" s="363">
        <v>6685</v>
      </c>
      <c r="K152" s="368">
        <v>0.5</v>
      </c>
      <c r="L152" s="354">
        <f t="shared" si="2"/>
        <v>3342.5</v>
      </c>
      <c r="M152" s="354">
        <f>$D152*(1-IF(AND('Категория(опт)'!$B$1="A+ (Категория 1)"),E152,IF(AND('Категория(опт)'!$B$1="A (Категория 2)"),F152,IF(AND('Категория(опт)'!$B$1="B (Категория А+)"),G152,IF(AND('Категория(опт)'!$B$1="C (Категория В)"),H152,"")))))*(1-$I152)*(1-'Категория(опт)'!$B$3)/(IF(AND('Категория(опт)'!$B$6="с НДС"),1,IF(AND('Категория(опт)'!$B$6="без НДС"),1.2,"")))</f>
        <v>1967</v>
      </c>
    </row>
    <row r="153" spans="1:13">
      <c r="A153" s="352" t="s">
        <v>1509</v>
      </c>
      <c r="B153" s="352" t="s">
        <v>1510</v>
      </c>
      <c r="C153" s="352" t="s">
        <v>614</v>
      </c>
      <c r="D153" s="366">
        <v>873</v>
      </c>
      <c r="E153" s="370"/>
      <c r="F153" s="370"/>
      <c r="G153" s="370"/>
      <c r="H153" s="370"/>
      <c r="I153" s="372"/>
      <c r="J153" s="363">
        <v>1757</v>
      </c>
      <c r="K153" s="368">
        <v>0.3</v>
      </c>
      <c r="L153" s="354">
        <f t="shared" si="2"/>
        <v>1229.8999999999999</v>
      </c>
      <c r="M153" s="354">
        <f>$D153*(1-IF(AND('Категория(опт)'!$B$1="A+ (Категория 1)"),E153,IF(AND('Категория(опт)'!$B$1="A (Категория 2)"),F153,IF(AND('Категория(опт)'!$B$1="B (Категория А+)"),G153,IF(AND('Категория(опт)'!$B$1="C (Категория В)"),H153,"")))))*(1-$I153)*(1-'Категория(опт)'!$B$3)/(IF(AND('Категория(опт)'!$B$6="с НДС"),1,IF(AND('Категория(опт)'!$B$6="без НДС"),1.2,"")))</f>
        <v>873</v>
      </c>
    </row>
    <row r="154" spans="1:13">
      <c r="A154" s="352" t="s">
        <v>1511</v>
      </c>
      <c r="B154" s="352" t="s">
        <v>1512</v>
      </c>
      <c r="C154" s="352" t="s">
        <v>614</v>
      </c>
      <c r="D154" s="366">
        <v>908</v>
      </c>
      <c r="E154" s="370"/>
      <c r="F154" s="370"/>
      <c r="G154" s="370"/>
      <c r="H154" s="370"/>
      <c r="I154" s="372"/>
      <c r="J154" s="363">
        <v>1830</v>
      </c>
      <c r="K154" s="368">
        <v>0.3</v>
      </c>
      <c r="L154" s="354">
        <f t="shared" si="2"/>
        <v>1281</v>
      </c>
      <c r="M154" s="354">
        <f>$D154*(1-IF(AND('Категория(опт)'!$B$1="A+ (Категория 1)"),E154,IF(AND('Категория(опт)'!$B$1="A (Категория 2)"),F154,IF(AND('Категория(опт)'!$B$1="B (Категория А+)"),G154,IF(AND('Категория(опт)'!$B$1="C (Категория В)"),H154,"")))))*(1-$I154)*(1-'Категория(опт)'!$B$3)/(IF(AND('Категория(опт)'!$B$6="с НДС"),1,IF(AND('Категория(опт)'!$B$6="без НДС"),1.2,"")))</f>
        <v>908</v>
      </c>
    </row>
    <row r="155" spans="1:13">
      <c r="A155" s="352" t="s">
        <v>1513</v>
      </c>
      <c r="B155" s="352" t="s">
        <v>1514</v>
      </c>
      <c r="C155" s="352" t="s">
        <v>614</v>
      </c>
      <c r="D155" s="366">
        <v>965</v>
      </c>
      <c r="E155" s="370"/>
      <c r="F155" s="370"/>
      <c r="G155" s="370"/>
      <c r="H155" s="370"/>
      <c r="I155" s="372"/>
      <c r="J155" s="363">
        <v>1941</v>
      </c>
      <c r="K155" s="368">
        <v>0.3</v>
      </c>
      <c r="L155" s="354">
        <f t="shared" si="2"/>
        <v>1358.6999999999998</v>
      </c>
      <c r="M155" s="354">
        <f>$D155*(1-IF(AND('Категория(опт)'!$B$1="A+ (Категория 1)"),E155,IF(AND('Категория(опт)'!$B$1="A (Категория 2)"),F155,IF(AND('Категория(опт)'!$B$1="B (Категория А+)"),G155,IF(AND('Категория(опт)'!$B$1="C (Категория В)"),H155,"")))))*(1-$I155)*(1-'Категория(опт)'!$B$3)/(IF(AND('Категория(опт)'!$B$6="с НДС"),1,IF(AND('Категория(опт)'!$B$6="без НДС"),1.2,"")))</f>
        <v>965</v>
      </c>
    </row>
    <row r="156" spans="1:13">
      <c r="A156" s="352" t="s">
        <v>1515</v>
      </c>
      <c r="B156" s="352" t="s">
        <v>1516</v>
      </c>
      <c r="C156" s="352" t="s">
        <v>614</v>
      </c>
      <c r="D156" s="366">
        <v>1020</v>
      </c>
      <c r="E156" s="370"/>
      <c r="F156" s="370"/>
      <c r="G156" s="370"/>
      <c r="H156" s="370"/>
      <c r="I156" s="372"/>
      <c r="J156" s="363">
        <v>2054</v>
      </c>
      <c r="K156" s="368">
        <v>0.3</v>
      </c>
      <c r="L156" s="354">
        <f t="shared" si="2"/>
        <v>1437.8</v>
      </c>
      <c r="M156" s="354">
        <f>$D156*(1-IF(AND('Категория(опт)'!$B$1="A+ (Категория 1)"),E156,IF(AND('Категория(опт)'!$B$1="A (Категория 2)"),F156,IF(AND('Категория(опт)'!$B$1="B (Категория А+)"),G156,IF(AND('Категория(опт)'!$B$1="C (Категория В)"),H156,"")))))*(1-$I156)*(1-'Категория(опт)'!$B$3)/(IF(AND('Категория(опт)'!$B$6="с НДС"),1,IF(AND('Категория(опт)'!$B$6="без НДС"),1.2,"")))</f>
        <v>1020</v>
      </c>
    </row>
    <row r="157" spans="1:13">
      <c r="A157" s="352" t="s">
        <v>1517</v>
      </c>
      <c r="B157" s="352" t="s">
        <v>1518</v>
      </c>
      <c r="C157" s="352" t="s">
        <v>614</v>
      </c>
      <c r="D157" s="366">
        <v>1286</v>
      </c>
      <c r="E157" s="370"/>
      <c r="F157" s="370"/>
      <c r="G157" s="370"/>
      <c r="H157" s="370"/>
      <c r="I157" s="372"/>
      <c r="J157" s="363">
        <v>2591</v>
      </c>
      <c r="K157" s="368">
        <v>0.3</v>
      </c>
      <c r="L157" s="354">
        <f t="shared" si="2"/>
        <v>1813.6999999999998</v>
      </c>
      <c r="M157" s="354">
        <f>$D157*(1-IF(AND('Категория(опт)'!$B$1="A+ (Категория 1)"),E157,IF(AND('Категория(опт)'!$B$1="A (Категория 2)"),F157,IF(AND('Категория(опт)'!$B$1="B (Категория А+)"),G157,IF(AND('Категория(опт)'!$B$1="C (Категория В)"),H157,"")))))*(1-$I157)*(1-'Категория(опт)'!$B$3)/(IF(AND('Категория(опт)'!$B$6="с НДС"),1,IF(AND('Категория(опт)'!$B$6="без НДС"),1.2,"")))</f>
        <v>1286</v>
      </c>
    </row>
    <row r="158" spans="1:13">
      <c r="A158" s="352" t="s">
        <v>1519</v>
      </c>
      <c r="B158" s="352" t="s">
        <v>1520</v>
      </c>
      <c r="C158" s="352" t="s">
        <v>614</v>
      </c>
      <c r="D158" s="366">
        <v>1382</v>
      </c>
      <c r="E158" s="370"/>
      <c r="F158" s="370"/>
      <c r="G158" s="370"/>
      <c r="H158" s="370"/>
      <c r="I158" s="372"/>
      <c r="J158" s="363">
        <v>2783</v>
      </c>
      <c r="K158" s="368">
        <v>0.3</v>
      </c>
      <c r="L158" s="354">
        <f t="shared" si="2"/>
        <v>1948.1</v>
      </c>
      <c r="M158" s="354">
        <f>$D158*(1-IF(AND('Категория(опт)'!$B$1="A+ (Категория 1)"),E158,IF(AND('Категория(опт)'!$B$1="A (Категория 2)"),F158,IF(AND('Категория(опт)'!$B$1="B (Категория А+)"),G158,IF(AND('Категория(опт)'!$B$1="C (Категория В)"),H158,"")))))*(1-$I158)*(1-'Категория(опт)'!$B$3)/(IF(AND('Категория(опт)'!$B$6="с НДС"),1,IF(AND('Категория(опт)'!$B$6="без НДС"),1.2,"")))</f>
        <v>1382</v>
      </c>
    </row>
    <row r="159" spans="1:13">
      <c r="A159" s="352" t="s">
        <v>1521</v>
      </c>
      <c r="B159" s="352" t="s">
        <v>1522</v>
      </c>
      <c r="C159" s="352" t="s">
        <v>614</v>
      </c>
      <c r="D159" s="366">
        <v>1551</v>
      </c>
      <c r="E159" s="370"/>
      <c r="F159" s="370"/>
      <c r="G159" s="370"/>
      <c r="H159" s="370"/>
      <c r="I159" s="372"/>
      <c r="J159" s="363">
        <v>3125</v>
      </c>
      <c r="K159" s="368">
        <v>0.3</v>
      </c>
      <c r="L159" s="354">
        <f t="shared" si="2"/>
        <v>2187.5</v>
      </c>
      <c r="M159" s="354">
        <f>$D159*(1-IF(AND('Категория(опт)'!$B$1="A+ (Категория 1)"),E159,IF(AND('Категория(опт)'!$B$1="A (Категория 2)"),F159,IF(AND('Категория(опт)'!$B$1="B (Категория А+)"),G159,IF(AND('Категория(опт)'!$B$1="C (Категория В)"),H159,"")))))*(1-$I159)*(1-'Категория(опт)'!$B$3)/(IF(AND('Категория(опт)'!$B$6="с НДС"),1,IF(AND('Категория(опт)'!$B$6="без НДС"),1.2,"")))</f>
        <v>1551</v>
      </c>
    </row>
    <row r="160" spans="1:13">
      <c r="A160" s="352" t="s">
        <v>1523</v>
      </c>
      <c r="B160" s="352" t="s">
        <v>1524</v>
      </c>
      <c r="C160" s="352" t="s">
        <v>614</v>
      </c>
      <c r="D160" s="366">
        <v>8207</v>
      </c>
      <c r="E160" s="370">
        <v>0.5</v>
      </c>
      <c r="F160" s="370">
        <v>0.45</v>
      </c>
      <c r="G160" s="370">
        <v>0.40500000000000003</v>
      </c>
      <c r="H160" s="370">
        <v>0.36</v>
      </c>
      <c r="I160" s="372">
        <v>0.2</v>
      </c>
      <c r="J160" s="363">
        <v>7387</v>
      </c>
      <c r="K160" s="368">
        <v>0.2</v>
      </c>
      <c r="L160" s="354">
        <f t="shared" si="2"/>
        <v>5909.6</v>
      </c>
      <c r="M160" s="354">
        <f>$D160*(1-IF(AND('Категория(опт)'!$B$1="A+ (Категория 1)"),E160,IF(AND('Категория(опт)'!$B$1="A (Категория 2)"),F160,IF(AND('Категория(опт)'!$B$1="B (Категория А+)"),G160,IF(AND('Категория(опт)'!$B$1="C (Категория В)"),H160,"")))))*(1-$I160)*(1-'Категория(опт)'!$B$3)/(IF(AND('Категория(опт)'!$B$6="с НДС"),1,IF(AND('Категория(опт)'!$B$6="без НДС"),1.2,"")))</f>
        <v>3611.0800000000004</v>
      </c>
    </row>
    <row r="161" spans="1:13">
      <c r="A161" s="352" t="s">
        <v>1525</v>
      </c>
      <c r="B161" s="352" t="s">
        <v>1526</v>
      </c>
      <c r="C161" s="352" t="s">
        <v>614</v>
      </c>
      <c r="D161" s="366">
        <v>9080</v>
      </c>
      <c r="E161" s="370">
        <v>0.5</v>
      </c>
      <c r="F161" s="370">
        <v>0.45</v>
      </c>
      <c r="G161" s="370">
        <v>0.40500000000000003</v>
      </c>
      <c r="H161" s="370">
        <v>0.36</v>
      </c>
      <c r="I161" s="372">
        <v>0.2</v>
      </c>
      <c r="J161" s="363">
        <v>8173</v>
      </c>
      <c r="K161" s="368">
        <v>0.2</v>
      </c>
      <c r="L161" s="354">
        <f t="shared" si="2"/>
        <v>6538.4000000000005</v>
      </c>
      <c r="M161" s="354">
        <f>$D161*(1-IF(AND('Категория(опт)'!$B$1="A+ (Категория 1)"),E161,IF(AND('Категория(опт)'!$B$1="A (Категория 2)"),F161,IF(AND('Категория(опт)'!$B$1="B (Категория А+)"),G161,IF(AND('Категория(опт)'!$B$1="C (Категория В)"),H161,"")))))*(1-$I161)*(1-'Категория(опт)'!$B$3)/(IF(AND('Категория(опт)'!$B$6="с НДС"),1,IF(AND('Категория(опт)'!$B$6="без НДС"),1.2,"")))</f>
        <v>3995.2000000000003</v>
      </c>
    </row>
    <row r="162" spans="1:13">
      <c r="A162" s="352" t="s">
        <v>1527</v>
      </c>
      <c r="B162" s="352" t="s">
        <v>1528</v>
      </c>
      <c r="C162" s="352" t="s">
        <v>614</v>
      </c>
      <c r="D162" s="366">
        <v>11714</v>
      </c>
      <c r="E162" s="370">
        <v>0.5</v>
      </c>
      <c r="F162" s="370">
        <v>0.45</v>
      </c>
      <c r="G162" s="370">
        <v>0.40500000000000003</v>
      </c>
      <c r="H162" s="370">
        <v>0.36</v>
      </c>
      <c r="I162" s="372">
        <v>0.2</v>
      </c>
      <c r="J162" s="363">
        <v>10543</v>
      </c>
      <c r="K162" s="368">
        <v>0.2</v>
      </c>
      <c r="L162" s="354">
        <f t="shared" si="2"/>
        <v>8434.4</v>
      </c>
      <c r="M162" s="354">
        <f>$D162*(1-IF(AND('Категория(опт)'!$B$1="A+ (Категория 1)"),E162,IF(AND('Категория(опт)'!$B$1="A (Категория 2)"),F162,IF(AND('Категория(опт)'!$B$1="B (Категория А+)"),G162,IF(AND('Категория(опт)'!$B$1="C (Категория В)"),H162,"")))))*(1-$I162)*(1-'Категория(опт)'!$B$3)/(IF(AND('Категория(опт)'!$B$6="с НДС"),1,IF(AND('Категория(опт)'!$B$6="без НДС"),1.2,"")))</f>
        <v>5154.1600000000008</v>
      </c>
    </row>
    <row r="163" spans="1:13">
      <c r="A163" s="352" t="s">
        <v>1529</v>
      </c>
      <c r="B163" s="352" t="s">
        <v>1530</v>
      </c>
      <c r="C163" s="352" t="s">
        <v>614</v>
      </c>
      <c r="D163" s="366">
        <v>13444</v>
      </c>
      <c r="E163" s="370">
        <v>0.5</v>
      </c>
      <c r="F163" s="370">
        <v>0.45</v>
      </c>
      <c r="G163" s="370">
        <v>0.40500000000000003</v>
      </c>
      <c r="H163" s="370">
        <v>0.36</v>
      </c>
      <c r="I163" s="372">
        <v>0.2</v>
      </c>
      <c r="J163" s="363">
        <v>12100</v>
      </c>
      <c r="K163" s="368">
        <v>0.2</v>
      </c>
      <c r="L163" s="354">
        <f t="shared" si="2"/>
        <v>9680</v>
      </c>
      <c r="M163" s="354">
        <f>$D163*(1-IF(AND('Категория(опт)'!$B$1="A+ (Категория 1)"),E163,IF(AND('Категория(опт)'!$B$1="A (Категория 2)"),F163,IF(AND('Категория(опт)'!$B$1="B (Категория А+)"),G163,IF(AND('Категория(опт)'!$B$1="C (Категория В)"),H163,"")))))*(1-$I163)*(1-'Категория(опт)'!$B$3)/(IF(AND('Категория(опт)'!$B$6="с НДС"),1,IF(AND('Категория(опт)'!$B$6="без НДС"),1.2,"")))</f>
        <v>5915.3600000000006</v>
      </c>
    </row>
    <row r="164" spans="1:13">
      <c r="A164" s="352" t="s">
        <v>1531</v>
      </c>
      <c r="B164" s="352" t="s">
        <v>1532</v>
      </c>
      <c r="C164" s="352" t="s">
        <v>614</v>
      </c>
      <c r="D164" s="366">
        <v>15297</v>
      </c>
      <c r="E164" s="370">
        <v>0.5</v>
      </c>
      <c r="F164" s="370">
        <v>0.45</v>
      </c>
      <c r="G164" s="370">
        <v>0.40500000000000003</v>
      </c>
      <c r="H164" s="370">
        <v>0.36</v>
      </c>
      <c r="I164" s="372">
        <v>0.2</v>
      </c>
      <c r="J164" s="363">
        <v>13768</v>
      </c>
      <c r="K164" s="368">
        <v>0.2</v>
      </c>
      <c r="L164" s="354">
        <f t="shared" si="2"/>
        <v>11014.400000000001</v>
      </c>
      <c r="M164" s="354">
        <f>$D164*(1-IF(AND('Категория(опт)'!$B$1="A+ (Категория 1)"),E164,IF(AND('Категория(опт)'!$B$1="A (Категория 2)"),F164,IF(AND('Категория(опт)'!$B$1="B (Категория А+)"),G164,IF(AND('Категория(опт)'!$B$1="C (Категория В)"),H164,"")))))*(1-$I164)*(1-'Категория(опт)'!$B$3)/(IF(AND('Категория(опт)'!$B$6="с НДС"),1,IF(AND('Категория(опт)'!$B$6="без НДС"),1.2,"")))</f>
        <v>6730.68</v>
      </c>
    </row>
    <row r="165" spans="1:13">
      <c r="A165" s="352" t="s">
        <v>1533</v>
      </c>
      <c r="B165" s="352" t="s">
        <v>1534</v>
      </c>
      <c r="C165" s="352" t="s">
        <v>614</v>
      </c>
      <c r="D165" s="366">
        <v>16951</v>
      </c>
      <c r="E165" s="370">
        <v>0.5</v>
      </c>
      <c r="F165" s="370">
        <v>0.45</v>
      </c>
      <c r="G165" s="370">
        <v>0.40500000000000003</v>
      </c>
      <c r="H165" s="370">
        <v>0.36</v>
      </c>
      <c r="I165" s="372">
        <v>0.2</v>
      </c>
      <c r="J165" s="363">
        <v>15257</v>
      </c>
      <c r="K165" s="368">
        <v>0.2</v>
      </c>
      <c r="L165" s="354">
        <f t="shared" si="2"/>
        <v>12205.6</v>
      </c>
      <c r="M165" s="354">
        <f>$D165*(1-IF(AND('Категория(опт)'!$B$1="A+ (Категория 1)"),E165,IF(AND('Категория(опт)'!$B$1="A (Категория 2)"),F165,IF(AND('Категория(опт)'!$B$1="B (Категория А+)"),G165,IF(AND('Категория(опт)'!$B$1="C (Категория В)"),H165,"")))))*(1-$I165)*(1-'Категория(опт)'!$B$3)/(IF(AND('Категория(опт)'!$B$6="с НДС"),1,IF(AND('Категория(опт)'!$B$6="без НДС"),1.2,"")))</f>
        <v>7458.4400000000014</v>
      </c>
    </row>
    <row r="166" spans="1:13">
      <c r="A166" s="352" t="s">
        <v>1535</v>
      </c>
      <c r="B166" s="352" t="s">
        <v>1536</v>
      </c>
      <c r="C166" s="352" t="s">
        <v>614</v>
      </c>
      <c r="D166" s="366">
        <v>18084</v>
      </c>
      <c r="E166" s="370">
        <v>0.5</v>
      </c>
      <c r="F166" s="370">
        <v>0.45</v>
      </c>
      <c r="G166" s="370">
        <v>0.40500000000000003</v>
      </c>
      <c r="H166" s="370">
        <v>0.36</v>
      </c>
      <c r="I166" s="372">
        <v>0.2</v>
      </c>
      <c r="J166" s="363">
        <v>16276</v>
      </c>
      <c r="K166" s="368">
        <v>0.2</v>
      </c>
      <c r="L166" s="354">
        <f t="shared" si="2"/>
        <v>13020.800000000001</v>
      </c>
      <c r="M166" s="354">
        <f>$D166*(1-IF(AND('Категория(опт)'!$B$1="A+ (Категория 1)"),E166,IF(AND('Категория(опт)'!$B$1="A (Категория 2)"),F166,IF(AND('Категория(опт)'!$B$1="B (Категория А+)"),G166,IF(AND('Категория(опт)'!$B$1="C (Категория В)"),H166,"")))))*(1-$I166)*(1-'Категория(опт)'!$B$3)/(IF(AND('Категория(опт)'!$B$6="с НДС"),1,IF(AND('Категория(опт)'!$B$6="без НДС"),1.2,"")))</f>
        <v>7956.9600000000009</v>
      </c>
    </row>
    <row r="167" spans="1:13">
      <c r="A167" s="352" t="s">
        <v>1537</v>
      </c>
      <c r="B167" s="352" t="s">
        <v>1538</v>
      </c>
      <c r="C167" s="352" t="s">
        <v>614</v>
      </c>
      <c r="D167" s="366">
        <v>13164</v>
      </c>
      <c r="E167" s="370">
        <v>0.5</v>
      </c>
      <c r="F167" s="370">
        <v>0.45</v>
      </c>
      <c r="G167" s="370">
        <v>0.40500000000000003</v>
      </c>
      <c r="H167" s="370">
        <v>0.36</v>
      </c>
      <c r="I167" s="372">
        <v>0.2</v>
      </c>
      <c r="J167" s="363">
        <v>10529</v>
      </c>
      <c r="K167" s="368">
        <v>0.2</v>
      </c>
      <c r="L167" s="354">
        <f t="shared" si="2"/>
        <v>8423.2000000000007</v>
      </c>
      <c r="M167" s="354">
        <f>$D167*(1-IF(AND('Категория(опт)'!$B$1="A+ (Категория 1)"),E167,IF(AND('Категория(опт)'!$B$1="A (Категория 2)"),F167,IF(AND('Категория(опт)'!$B$1="B (Категория А+)"),G167,IF(AND('Категория(опт)'!$B$1="C (Категория В)"),H167,"")))))*(1-$I167)*(1-'Категория(опт)'!$B$3)/(IF(AND('Категория(опт)'!$B$6="с НДС"),1,IF(AND('Категория(опт)'!$B$6="без НДС"),1.2,"")))</f>
        <v>5792.1600000000008</v>
      </c>
    </row>
    <row r="168" spans="1:13">
      <c r="A168" s="352" t="s">
        <v>1539</v>
      </c>
      <c r="B168" s="352" t="s">
        <v>1540</v>
      </c>
      <c r="C168" s="352" t="s">
        <v>614</v>
      </c>
      <c r="D168" s="366">
        <v>14705</v>
      </c>
      <c r="E168" s="370">
        <v>0.5</v>
      </c>
      <c r="F168" s="370">
        <v>0.45</v>
      </c>
      <c r="G168" s="370">
        <v>0.40500000000000003</v>
      </c>
      <c r="H168" s="370">
        <v>0.36</v>
      </c>
      <c r="I168" s="372">
        <v>0.2</v>
      </c>
      <c r="J168" s="363">
        <v>11756</v>
      </c>
      <c r="K168" s="368">
        <v>0.2</v>
      </c>
      <c r="L168" s="354">
        <f t="shared" si="2"/>
        <v>9404.8000000000011</v>
      </c>
      <c r="M168" s="354">
        <f>$D168*(1-IF(AND('Категория(опт)'!$B$1="A+ (Категория 1)"),E168,IF(AND('Категория(опт)'!$B$1="A (Категория 2)"),F168,IF(AND('Категория(опт)'!$B$1="B (Категория А+)"),G168,IF(AND('Категория(опт)'!$B$1="C (Категория В)"),H168,"")))))*(1-$I168)*(1-'Категория(опт)'!$B$3)/(IF(AND('Категория(опт)'!$B$6="с НДС"),1,IF(AND('Категория(опт)'!$B$6="без НДС"),1.2,"")))</f>
        <v>6470.2000000000007</v>
      </c>
    </row>
    <row r="169" spans="1:13">
      <c r="A169" s="352" t="s">
        <v>1541</v>
      </c>
      <c r="B169" s="352" t="s">
        <v>1542</v>
      </c>
      <c r="C169" s="352" t="s">
        <v>614</v>
      </c>
      <c r="D169" s="366">
        <v>19321</v>
      </c>
      <c r="E169" s="370">
        <v>0.5</v>
      </c>
      <c r="F169" s="370">
        <v>0.45</v>
      </c>
      <c r="G169" s="370">
        <v>0.40500000000000003</v>
      </c>
      <c r="H169" s="370">
        <v>0.36</v>
      </c>
      <c r="I169" s="372">
        <v>0.2</v>
      </c>
      <c r="J169" s="363">
        <v>15450</v>
      </c>
      <c r="K169" s="368">
        <v>0.2</v>
      </c>
      <c r="L169" s="354">
        <f t="shared" si="2"/>
        <v>12360</v>
      </c>
      <c r="M169" s="354">
        <f>$D169*(1-IF(AND('Категория(опт)'!$B$1="A+ (Категория 1)"),E169,IF(AND('Категория(опт)'!$B$1="A (Категория 2)"),F169,IF(AND('Категория(опт)'!$B$1="B (Категория А+)"),G169,IF(AND('Категория(опт)'!$B$1="C (Категория В)"),H169,"")))))*(1-$I169)*(1-'Категория(опт)'!$B$3)/(IF(AND('Категория(опт)'!$B$6="с НДС"),1,IF(AND('Категория(опт)'!$B$6="без НДС"),1.2,"")))</f>
        <v>8501.2400000000016</v>
      </c>
    </row>
    <row r="170" spans="1:13">
      <c r="A170" s="352" t="s">
        <v>1543</v>
      </c>
      <c r="B170" s="352" t="s">
        <v>1544</v>
      </c>
      <c r="C170" s="352" t="s">
        <v>614</v>
      </c>
      <c r="D170" s="366">
        <v>22403</v>
      </c>
      <c r="E170" s="370">
        <v>0.5</v>
      </c>
      <c r="F170" s="370">
        <v>0.45</v>
      </c>
      <c r="G170" s="370">
        <v>0.40500000000000003</v>
      </c>
      <c r="H170" s="370">
        <v>0.36</v>
      </c>
      <c r="I170" s="372">
        <v>0.2</v>
      </c>
      <c r="J170" s="363">
        <v>17916</v>
      </c>
      <c r="K170" s="368">
        <v>0.2</v>
      </c>
      <c r="L170" s="354">
        <f t="shared" si="2"/>
        <v>14332.800000000001</v>
      </c>
      <c r="M170" s="354">
        <f>$D170*(1-IF(AND('Категория(опт)'!$B$1="A+ (Категория 1)"),E170,IF(AND('Категория(опт)'!$B$1="A (Категория 2)"),F170,IF(AND('Категория(опт)'!$B$1="B (Категория А+)"),G170,IF(AND('Категория(опт)'!$B$1="C (Категория В)"),H170,"")))))*(1-$I170)*(1-'Категория(опт)'!$B$3)/(IF(AND('Категория(опт)'!$B$6="с НДС"),1,IF(AND('Категория(опт)'!$B$6="без НДС"),1.2,"")))</f>
        <v>9857.3200000000015</v>
      </c>
    </row>
    <row r="171" spans="1:13">
      <c r="A171" s="352" t="s">
        <v>1545</v>
      </c>
      <c r="B171" s="352" t="s">
        <v>1546</v>
      </c>
      <c r="C171" s="352" t="s">
        <v>614</v>
      </c>
      <c r="D171" s="366">
        <v>25479</v>
      </c>
      <c r="E171" s="370">
        <v>0.5</v>
      </c>
      <c r="F171" s="370">
        <v>0.45</v>
      </c>
      <c r="G171" s="370">
        <v>0.40500000000000003</v>
      </c>
      <c r="H171" s="370">
        <v>0.36</v>
      </c>
      <c r="I171" s="372">
        <v>0.2</v>
      </c>
      <c r="J171" s="363">
        <v>20383</v>
      </c>
      <c r="K171" s="368">
        <v>0.2</v>
      </c>
      <c r="L171" s="354">
        <f t="shared" si="2"/>
        <v>16306.400000000001</v>
      </c>
      <c r="M171" s="354">
        <f>$D171*(1-IF(AND('Категория(опт)'!$B$1="A+ (Категория 1)"),E171,IF(AND('Категория(опт)'!$B$1="A (Категория 2)"),F171,IF(AND('Категория(опт)'!$B$1="B (Категория А+)"),G171,IF(AND('Категория(опт)'!$B$1="C (Категория В)"),H171,"")))))*(1-$I171)*(1-'Категория(опт)'!$B$3)/(IF(AND('Категория(опт)'!$B$6="с НДС"),1,IF(AND('Категория(опт)'!$B$6="без НДС"),1.2,"")))</f>
        <v>11210.760000000002</v>
      </c>
    </row>
    <row r="172" spans="1:13">
      <c r="A172" s="352" t="s">
        <v>1547</v>
      </c>
      <c r="B172" s="352" t="s">
        <v>1548</v>
      </c>
      <c r="C172" s="352" t="s">
        <v>614</v>
      </c>
      <c r="D172" s="366">
        <v>28560</v>
      </c>
      <c r="E172" s="370">
        <v>0.5</v>
      </c>
      <c r="F172" s="370">
        <v>0.45</v>
      </c>
      <c r="G172" s="370">
        <v>0.40500000000000003</v>
      </c>
      <c r="H172" s="370">
        <v>0.36</v>
      </c>
      <c r="I172" s="372">
        <v>0.2</v>
      </c>
      <c r="J172" s="363">
        <v>22849</v>
      </c>
      <c r="K172" s="368">
        <v>0.2</v>
      </c>
      <c r="L172" s="354">
        <f t="shared" si="2"/>
        <v>18279.2</v>
      </c>
      <c r="M172" s="354">
        <f>$D172*(1-IF(AND('Категория(опт)'!$B$1="A+ (Категория 1)"),E172,IF(AND('Категория(опт)'!$B$1="A (Категория 2)"),F172,IF(AND('Категория(опт)'!$B$1="B (Категория А+)"),G172,IF(AND('Категория(опт)'!$B$1="C (Категория В)"),H172,"")))))*(1-$I172)*(1-'Категория(опт)'!$B$3)/(IF(AND('Категория(опт)'!$B$6="с НДС"),1,IF(AND('Категория(опт)'!$B$6="без НДС"),1.2,"")))</f>
        <v>12566.400000000001</v>
      </c>
    </row>
    <row r="173" spans="1:13">
      <c r="A173" s="352" t="s">
        <v>1549</v>
      </c>
      <c r="B173" s="352" t="s">
        <v>1550</v>
      </c>
      <c r="C173" s="352" t="s">
        <v>614</v>
      </c>
      <c r="D173" s="366">
        <v>31316</v>
      </c>
      <c r="E173" s="370">
        <v>0.5</v>
      </c>
      <c r="F173" s="370">
        <v>0.45</v>
      </c>
      <c r="G173" s="370">
        <v>0.40500000000000003</v>
      </c>
      <c r="H173" s="370">
        <v>0.36</v>
      </c>
      <c r="I173" s="372">
        <v>0.2</v>
      </c>
      <c r="J173" s="363">
        <v>25041</v>
      </c>
      <c r="K173" s="368">
        <v>0.2</v>
      </c>
      <c r="L173" s="354">
        <f t="shared" si="2"/>
        <v>20032.800000000003</v>
      </c>
      <c r="M173" s="354">
        <f>$D173*(1-IF(AND('Категория(опт)'!$B$1="A+ (Категория 1)"),E173,IF(AND('Категория(опт)'!$B$1="A (Категория 2)"),F173,IF(AND('Категория(опт)'!$B$1="B (Категория А+)"),G173,IF(AND('Категория(опт)'!$B$1="C (Категория В)"),H173,"")))))*(1-$I173)*(1-'Категория(опт)'!$B$3)/(IF(AND('Категория(опт)'!$B$6="с НДС"),1,IF(AND('Категория(опт)'!$B$6="без НДС"),1.2,"")))</f>
        <v>13779.040000000003</v>
      </c>
    </row>
    <row r="174" spans="1:13">
      <c r="A174" s="352" t="s">
        <v>1551</v>
      </c>
      <c r="B174" s="352" t="s">
        <v>1552</v>
      </c>
      <c r="C174" s="352" t="s">
        <v>614</v>
      </c>
      <c r="D174" s="366">
        <v>10328</v>
      </c>
      <c r="E174" s="370">
        <v>0.5</v>
      </c>
      <c r="F174" s="370">
        <v>0.45</v>
      </c>
      <c r="G174" s="370">
        <v>0.40500000000000003</v>
      </c>
      <c r="H174" s="370">
        <v>0.36</v>
      </c>
      <c r="I174" s="372">
        <v>0.2</v>
      </c>
      <c r="J174" s="363">
        <v>8779</v>
      </c>
      <c r="K174" s="368">
        <v>0.2</v>
      </c>
      <c r="L174" s="354">
        <f t="shared" si="2"/>
        <v>7023.2000000000007</v>
      </c>
      <c r="M174" s="354">
        <f>$D174*(1-IF(AND('Категория(опт)'!$B$1="A+ (Категория 1)"),E174,IF(AND('Категория(опт)'!$B$1="A (Категория 2)"),F174,IF(AND('Категория(опт)'!$B$1="B (Категория А+)"),G174,IF(AND('Категория(опт)'!$B$1="C (Категория В)"),H174,"")))))*(1-$I174)*(1-'Категория(опт)'!$B$3)/(IF(AND('Категория(опт)'!$B$6="с НДС"),1,IF(AND('Категория(опт)'!$B$6="без НДС"),1.2,"")))</f>
        <v>4544.3200000000006</v>
      </c>
    </row>
    <row r="175" spans="1:13">
      <c r="A175" s="352" t="s">
        <v>1553</v>
      </c>
      <c r="B175" s="352" t="s">
        <v>1554</v>
      </c>
      <c r="C175" s="352" t="s">
        <v>614</v>
      </c>
      <c r="D175" s="366">
        <v>11463</v>
      </c>
      <c r="E175" s="370">
        <v>0.5</v>
      </c>
      <c r="F175" s="370">
        <v>0.45</v>
      </c>
      <c r="G175" s="370">
        <v>0.40500000000000003</v>
      </c>
      <c r="H175" s="370">
        <v>0.36</v>
      </c>
      <c r="I175" s="372">
        <v>0.2</v>
      </c>
      <c r="J175" s="363">
        <v>9744</v>
      </c>
      <c r="K175" s="368">
        <v>0.2</v>
      </c>
      <c r="L175" s="354">
        <f t="shared" si="2"/>
        <v>7795.2000000000007</v>
      </c>
      <c r="M175" s="354">
        <f>$D175*(1-IF(AND('Категория(опт)'!$B$1="A+ (Категория 1)"),E175,IF(AND('Категория(опт)'!$B$1="A (Категория 2)"),F175,IF(AND('Категория(опт)'!$B$1="B (Категория А+)"),G175,IF(AND('Категория(опт)'!$B$1="C (Категория В)"),H175,"")))))*(1-$I175)*(1-'Категория(опт)'!$B$3)/(IF(AND('Категория(опт)'!$B$6="с НДС"),1,IF(AND('Категория(опт)'!$B$6="без НДС"),1.2,"")))</f>
        <v>5043.7200000000012</v>
      </c>
    </row>
    <row r="176" spans="1:13">
      <c r="A176" s="352" t="s">
        <v>1555</v>
      </c>
      <c r="B176" s="352" t="s">
        <v>1556</v>
      </c>
      <c r="C176" s="352" t="s">
        <v>614</v>
      </c>
      <c r="D176" s="366">
        <v>15808</v>
      </c>
      <c r="E176" s="370">
        <v>0.5</v>
      </c>
      <c r="F176" s="370">
        <v>0.45</v>
      </c>
      <c r="G176" s="370">
        <v>0.40500000000000003</v>
      </c>
      <c r="H176" s="370">
        <v>0.36</v>
      </c>
      <c r="I176" s="372">
        <v>0.2</v>
      </c>
      <c r="J176" s="363">
        <v>13437</v>
      </c>
      <c r="K176" s="368">
        <v>0.2</v>
      </c>
      <c r="L176" s="354">
        <f t="shared" si="2"/>
        <v>10749.6</v>
      </c>
      <c r="M176" s="354">
        <f>$D176*(1-IF(AND('Категория(опт)'!$B$1="A+ (Категория 1)"),E176,IF(AND('Категория(опт)'!$B$1="A (Категория 2)"),F176,IF(AND('Категория(опт)'!$B$1="B (Категория А+)"),G176,IF(AND('Категория(опт)'!$B$1="C (Категория В)"),H176,"")))))*(1-$I176)*(1-'Категория(опт)'!$B$3)/(IF(AND('Категория(опт)'!$B$6="с НДС"),1,IF(AND('Категория(опт)'!$B$6="без НДС"),1.2,"")))</f>
        <v>6955.5200000000013</v>
      </c>
    </row>
    <row r="177" spans="1:13">
      <c r="A177" s="352" t="s">
        <v>1557</v>
      </c>
      <c r="B177" s="352" t="s">
        <v>1558</v>
      </c>
      <c r="C177" s="352" t="s">
        <v>614</v>
      </c>
      <c r="D177" s="366">
        <v>18109</v>
      </c>
      <c r="E177" s="370">
        <v>0.5</v>
      </c>
      <c r="F177" s="370">
        <v>0.45</v>
      </c>
      <c r="G177" s="370">
        <v>0.40500000000000003</v>
      </c>
      <c r="H177" s="370">
        <v>0.36</v>
      </c>
      <c r="I177" s="372">
        <v>0.2</v>
      </c>
      <c r="J177" s="363">
        <v>15394</v>
      </c>
      <c r="K177" s="368">
        <v>0.2</v>
      </c>
      <c r="L177" s="354">
        <f t="shared" si="2"/>
        <v>12315.2</v>
      </c>
      <c r="M177" s="354">
        <f>$D177*(1-IF(AND('Категория(опт)'!$B$1="A+ (Категория 1)"),E177,IF(AND('Категория(опт)'!$B$1="A (Категория 2)"),F177,IF(AND('Категория(опт)'!$B$1="B (Категория А+)"),G177,IF(AND('Категория(опт)'!$B$1="C (Категория В)"),H177,"")))))*(1-$I177)*(1-'Категория(опт)'!$B$3)/(IF(AND('Категория(опт)'!$B$6="с НДС"),1,IF(AND('Категория(опт)'!$B$6="без НДС"),1.2,"")))</f>
        <v>7967.9600000000009</v>
      </c>
    </row>
    <row r="178" spans="1:13">
      <c r="A178" s="352" t="s">
        <v>1559</v>
      </c>
      <c r="B178" s="352" t="s">
        <v>1560</v>
      </c>
      <c r="C178" s="352" t="s">
        <v>614</v>
      </c>
      <c r="D178" s="366">
        <v>20089</v>
      </c>
      <c r="E178" s="370">
        <v>0.5</v>
      </c>
      <c r="F178" s="370">
        <v>0.45</v>
      </c>
      <c r="G178" s="370">
        <v>0.40500000000000003</v>
      </c>
      <c r="H178" s="370">
        <v>0.36</v>
      </c>
      <c r="I178" s="372">
        <v>0.2</v>
      </c>
      <c r="J178" s="363">
        <v>17075</v>
      </c>
      <c r="K178" s="368">
        <v>0.2</v>
      </c>
      <c r="L178" s="354">
        <f t="shared" si="2"/>
        <v>13660</v>
      </c>
      <c r="M178" s="354">
        <f>$D178*(1-IF(AND('Категория(опт)'!$B$1="A+ (Категория 1)"),E178,IF(AND('Категория(опт)'!$B$1="A (Категория 2)"),F178,IF(AND('Категория(опт)'!$B$1="B (Категория А+)"),G178,IF(AND('Категория(опт)'!$B$1="C (Категория В)"),H178,"")))))*(1-$I178)*(1-'Категория(опт)'!$B$3)/(IF(AND('Категория(опт)'!$B$6="с НДС"),1,IF(AND('Категория(опт)'!$B$6="без НДС"),1.2,"")))</f>
        <v>8839.1600000000017</v>
      </c>
    </row>
    <row r="179" spans="1:13">
      <c r="A179" s="352" t="s">
        <v>1561</v>
      </c>
      <c r="B179" s="352" t="s">
        <v>1562</v>
      </c>
      <c r="C179" s="352" t="s">
        <v>614</v>
      </c>
      <c r="D179" s="366">
        <v>21968</v>
      </c>
      <c r="E179" s="370">
        <v>0.5</v>
      </c>
      <c r="F179" s="370">
        <v>0.45</v>
      </c>
      <c r="G179" s="370">
        <v>0.40500000000000003</v>
      </c>
      <c r="H179" s="370">
        <v>0.36</v>
      </c>
      <c r="I179" s="372">
        <v>0.2</v>
      </c>
      <c r="J179" s="363">
        <v>18674</v>
      </c>
      <c r="K179" s="368">
        <v>0.2</v>
      </c>
      <c r="L179" s="354">
        <f t="shared" si="2"/>
        <v>14939.2</v>
      </c>
      <c r="M179" s="354">
        <f>$D179*(1-IF(AND('Категория(опт)'!$B$1="A+ (Категория 1)"),E179,IF(AND('Категория(опт)'!$B$1="A (Категория 2)"),F179,IF(AND('Категория(опт)'!$B$1="B (Категория А+)"),G179,IF(AND('Категория(опт)'!$B$1="C (Категория В)"),H179,"")))))*(1-$I179)*(1-'Категория(опт)'!$B$3)/(IF(AND('Категория(опт)'!$B$6="с НДС"),1,IF(AND('Категория(опт)'!$B$6="без НДС"),1.2,"")))</f>
        <v>9665.9200000000019</v>
      </c>
    </row>
    <row r="180" spans="1:13">
      <c r="A180" s="352" t="s">
        <v>1563</v>
      </c>
      <c r="B180" s="352" t="s">
        <v>1564</v>
      </c>
      <c r="C180" s="352" t="s">
        <v>614</v>
      </c>
      <c r="D180" s="366">
        <v>23590</v>
      </c>
      <c r="E180" s="370">
        <v>0.5</v>
      </c>
      <c r="F180" s="370">
        <v>0.45</v>
      </c>
      <c r="G180" s="370">
        <v>0.40500000000000003</v>
      </c>
      <c r="H180" s="370">
        <v>0.36</v>
      </c>
      <c r="I180" s="372">
        <v>0.2</v>
      </c>
      <c r="J180" s="363">
        <v>20052</v>
      </c>
      <c r="K180" s="368">
        <v>0.2</v>
      </c>
      <c r="L180" s="354">
        <f t="shared" si="2"/>
        <v>16041.6</v>
      </c>
      <c r="M180" s="354">
        <f>$D180*(1-IF(AND('Категория(опт)'!$B$1="A+ (Категория 1)"),E180,IF(AND('Категория(опт)'!$B$1="A (Категория 2)"),F180,IF(AND('Категория(опт)'!$B$1="B (Категория А+)"),G180,IF(AND('Категория(опт)'!$B$1="C (Категория В)"),H180,"")))))*(1-$I180)*(1-'Категория(опт)'!$B$3)/(IF(AND('Категория(опт)'!$B$6="с НДС"),1,IF(AND('Категория(опт)'!$B$6="без НДС"),1.2,"")))</f>
        <v>10379.600000000002</v>
      </c>
    </row>
    <row r="181" spans="1:13">
      <c r="A181" s="352" t="s">
        <v>1565</v>
      </c>
      <c r="B181" s="352" t="s">
        <v>1566</v>
      </c>
      <c r="C181" s="352" t="s">
        <v>614</v>
      </c>
      <c r="D181" s="366">
        <v>8791</v>
      </c>
      <c r="E181" s="370">
        <v>0.5</v>
      </c>
      <c r="F181" s="370">
        <v>0.45</v>
      </c>
      <c r="G181" s="370">
        <v>0.40500000000000003</v>
      </c>
      <c r="H181" s="370">
        <v>0.36</v>
      </c>
      <c r="I181" s="372">
        <v>0.2</v>
      </c>
      <c r="J181" s="363">
        <v>8131</v>
      </c>
      <c r="K181" s="368">
        <v>0.2</v>
      </c>
      <c r="L181" s="354">
        <f t="shared" si="2"/>
        <v>6504.8</v>
      </c>
      <c r="M181" s="354">
        <f>$D181*(1-IF(AND('Категория(опт)'!$B$1="A+ (Категория 1)"),E181,IF(AND('Категория(опт)'!$B$1="A (Категория 2)"),F181,IF(AND('Категория(опт)'!$B$1="B (Категория А+)"),G181,IF(AND('Категория(опт)'!$B$1="C (Категория В)"),H181,"")))))*(1-$I181)*(1-'Категория(опт)'!$B$3)/(IF(AND('Категория(опт)'!$B$6="с НДС"),1,IF(AND('Категория(опт)'!$B$6="без НДС"),1.2,"")))</f>
        <v>3868.0400000000004</v>
      </c>
    </row>
    <row r="182" spans="1:13">
      <c r="A182" s="352" t="s">
        <v>1567</v>
      </c>
      <c r="B182" s="352" t="s">
        <v>1568</v>
      </c>
      <c r="C182" s="352" t="s">
        <v>614</v>
      </c>
      <c r="D182" s="366">
        <v>9744</v>
      </c>
      <c r="E182" s="370">
        <v>0.5</v>
      </c>
      <c r="F182" s="370">
        <v>0.45</v>
      </c>
      <c r="G182" s="370">
        <v>0.40500000000000003</v>
      </c>
      <c r="H182" s="370">
        <v>0.36</v>
      </c>
      <c r="I182" s="372">
        <v>0.2</v>
      </c>
      <c r="J182" s="363">
        <v>9013</v>
      </c>
      <c r="K182" s="368">
        <v>0.2</v>
      </c>
      <c r="L182" s="354">
        <f t="shared" si="2"/>
        <v>7210.4000000000005</v>
      </c>
      <c r="M182" s="354">
        <f>$D182*(1-IF(AND('Категория(опт)'!$B$1="A+ (Категория 1)"),E182,IF(AND('Категория(опт)'!$B$1="A (Категория 2)"),F182,IF(AND('Категория(опт)'!$B$1="B (Категория А+)"),G182,IF(AND('Категория(опт)'!$B$1="C (Категория В)"),H182,"")))))*(1-$I182)*(1-'Категория(опт)'!$B$3)/(IF(AND('Категория(опт)'!$B$6="с НДС"),1,IF(AND('Категория(опт)'!$B$6="без НДС"),1.2,"")))</f>
        <v>4287.3600000000006</v>
      </c>
    </row>
    <row r="183" spans="1:13">
      <c r="A183" s="352" t="s">
        <v>1569</v>
      </c>
      <c r="B183" s="352" t="s">
        <v>1570</v>
      </c>
      <c r="C183" s="352" t="s">
        <v>614</v>
      </c>
      <c r="D183" s="366">
        <v>12604</v>
      </c>
      <c r="E183" s="370">
        <v>0.5</v>
      </c>
      <c r="F183" s="370">
        <v>0.45</v>
      </c>
      <c r="G183" s="370">
        <v>0.40500000000000003</v>
      </c>
      <c r="H183" s="370">
        <v>0.36</v>
      </c>
      <c r="I183" s="372">
        <v>0.2</v>
      </c>
      <c r="J183" s="363">
        <v>11659</v>
      </c>
      <c r="K183" s="368">
        <v>0.2</v>
      </c>
      <c r="L183" s="354">
        <f t="shared" si="2"/>
        <v>9327.2000000000007</v>
      </c>
      <c r="M183" s="354">
        <f>$D183*(1-IF(AND('Категория(опт)'!$B$1="A+ (Категория 1)"),E183,IF(AND('Категория(опт)'!$B$1="A (Категория 2)"),F183,IF(AND('Категория(опт)'!$B$1="B (Категория А+)"),G183,IF(AND('Категория(опт)'!$B$1="C (Категория В)"),H183,"")))))*(1-$I183)*(1-'Категория(опт)'!$B$3)/(IF(AND('Категория(опт)'!$B$6="с НДС"),1,IF(AND('Категория(опт)'!$B$6="без НДС"),1.2,"")))</f>
        <v>5545.7600000000011</v>
      </c>
    </row>
    <row r="184" spans="1:13">
      <c r="A184" s="352" t="s">
        <v>1571</v>
      </c>
      <c r="B184" s="352" t="s">
        <v>1572</v>
      </c>
      <c r="C184" s="352" t="s">
        <v>614</v>
      </c>
      <c r="D184" s="366">
        <v>14496</v>
      </c>
      <c r="E184" s="370">
        <v>0.5</v>
      </c>
      <c r="F184" s="370">
        <v>0.45</v>
      </c>
      <c r="G184" s="370">
        <v>0.40500000000000003</v>
      </c>
      <c r="H184" s="370">
        <v>0.36</v>
      </c>
      <c r="I184" s="372">
        <v>0.2</v>
      </c>
      <c r="J184" s="363">
        <v>13410</v>
      </c>
      <c r="K184" s="368">
        <v>0.2</v>
      </c>
      <c r="L184" s="354">
        <f t="shared" si="2"/>
        <v>10728</v>
      </c>
      <c r="M184" s="354">
        <f>$D184*(1-IF(AND('Категория(опт)'!$B$1="A+ (Категория 1)"),E184,IF(AND('Категория(опт)'!$B$1="A (Категория 2)"),F184,IF(AND('Категория(опт)'!$B$1="B (Категория А+)"),G184,IF(AND('Категория(опт)'!$B$1="C (Категория В)"),H184,"")))))*(1-$I184)*(1-'Категория(опт)'!$B$3)/(IF(AND('Категория(опт)'!$B$6="с НДС"),1,IF(AND('Категория(опт)'!$B$6="без НДС"),1.2,"")))</f>
        <v>6378.2400000000016</v>
      </c>
    </row>
    <row r="185" spans="1:13">
      <c r="A185" s="352" t="s">
        <v>1573</v>
      </c>
      <c r="B185" s="352" t="s">
        <v>1574</v>
      </c>
      <c r="C185" s="352" t="s">
        <v>614</v>
      </c>
      <c r="D185" s="366">
        <v>16374</v>
      </c>
      <c r="E185" s="370">
        <v>0.5</v>
      </c>
      <c r="F185" s="370">
        <v>0.45</v>
      </c>
      <c r="G185" s="370">
        <v>0.40500000000000003</v>
      </c>
      <c r="H185" s="370">
        <v>0.36</v>
      </c>
      <c r="I185" s="372">
        <v>0.2</v>
      </c>
      <c r="J185" s="363">
        <v>15146</v>
      </c>
      <c r="K185" s="368">
        <v>0.2</v>
      </c>
      <c r="L185" s="354">
        <f t="shared" si="2"/>
        <v>12116.800000000001</v>
      </c>
      <c r="M185" s="354">
        <f>$D185*(1-IF(AND('Категория(опт)'!$B$1="A+ (Категория 1)"),E185,IF(AND('Категория(опт)'!$B$1="A (Категория 2)"),F185,IF(AND('Категория(опт)'!$B$1="B (Категория А+)"),G185,IF(AND('Категория(опт)'!$B$1="C (Категория В)"),H185,"")))))*(1-$I185)*(1-'Категория(опт)'!$B$3)/(IF(AND('Категория(опт)'!$B$6="с НДС"),1,IF(AND('Категория(опт)'!$B$6="без НДС"),1.2,"")))</f>
        <v>7204.5600000000013</v>
      </c>
    </row>
    <row r="186" spans="1:13">
      <c r="A186" s="352" t="s">
        <v>1575</v>
      </c>
      <c r="B186" s="352" t="s">
        <v>1576</v>
      </c>
      <c r="C186" s="352" t="s">
        <v>614</v>
      </c>
      <c r="D186" s="366">
        <v>18296</v>
      </c>
      <c r="E186" s="370">
        <v>0.5</v>
      </c>
      <c r="F186" s="370">
        <v>0.45</v>
      </c>
      <c r="G186" s="370">
        <v>0.40500000000000003</v>
      </c>
      <c r="H186" s="370">
        <v>0.36</v>
      </c>
      <c r="I186" s="372">
        <v>0.2</v>
      </c>
      <c r="J186" s="363">
        <v>16924</v>
      </c>
      <c r="K186" s="368">
        <v>0.2</v>
      </c>
      <c r="L186" s="354">
        <f t="shared" si="2"/>
        <v>13539.2</v>
      </c>
      <c r="M186" s="354">
        <f>$D186*(1-IF(AND('Категория(опт)'!$B$1="A+ (Категория 1)"),E186,IF(AND('Категория(опт)'!$B$1="A (Категория 2)"),F186,IF(AND('Категория(опт)'!$B$1="B (Категория А+)"),G186,IF(AND('Категория(опт)'!$B$1="C (Категория В)"),H186,"")))))*(1-$I186)*(1-'Категория(опт)'!$B$3)/(IF(AND('Категория(опт)'!$B$6="с НДС"),1,IF(AND('Категория(опт)'!$B$6="без НДС"),1.2,"")))</f>
        <v>8050.2400000000016</v>
      </c>
    </row>
    <row r="187" spans="1:13">
      <c r="A187" s="352" t="s">
        <v>1577</v>
      </c>
      <c r="B187" s="352" t="s">
        <v>1578</v>
      </c>
      <c r="C187" s="352" t="s">
        <v>614</v>
      </c>
      <c r="D187" s="366">
        <v>19621</v>
      </c>
      <c r="E187" s="370">
        <v>0.5</v>
      </c>
      <c r="F187" s="370">
        <v>0.45</v>
      </c>
      <c r="G187" s="370">
        <v>0.40500000000000003</v>
      </c>
      <c r="H187" s="370">
        <v>0.36</v>
      </c>
      <c r="I187" s="372">
        <v>0.2</v>
      </c>
      <c r="J187" s="363">
        <v>18150</v>
      </c>
      <c r="K187" s="368">
        <v>0.2</v>
      </c>
      <c r="L187" s="354">
        <f t="shared" si="2"/>
        <v>14520</v>
      </c>
      <c r="M187" s="354">
        <f>$D187*(1-IF(AND('Категория(опт)'!$B$1="A+ (Категория 1)"),E187,IF(AND('Категория(опт)'!$B$1="A (Категория 2)"),F187,IF(AND('Категория(опт)'!$B$1="B (Категория А+)"),G187,IF(AND('Категория(опт)'!$B$1="C (Категория В)"),H187,"")))))*(1-$I187)*(1-'Категория(опт)'!$B$3)/(IF(AND('Категория(опт)'!$B$6="с НДС"),1,IF(AND('Категория(опт)'!$B$6="без НДС"),1.2,"")))</f>
        <v>8633.2400000000016</v>
      </c>
    </row>
    <row r="188" spans="1:13">
      <c r="A188" s="352" t="s">
        <v>1579</v>
      </c>
      <c r="B188" s="352" t="s">
        <v>1580</v>
      </c>
      <c r="C188" s="352" t="s">
        <v>1179</v>
      </c>
      <c r="D188" s="466">
        <v>1023</v>
      </c>
      <c r="E188" s="370"/>
      <c r="F188" s="370"/>
      <c r="G188" s="370"/>
      <c r="H188" s="370"/>
      <c r="I188" s="372"/>
      <c r="J188" s="363">
        <v>2182.9268292682923</v>
      </c>
      <c r="K188" s="368">
        <v>8.2945736434108505E-2</v>
      </c>
      <c r="L188" s="354">
        <f t="shared" si="2"/>
        <v>2001.8623558328602</v>
      </c>
      <c r="M188" s="354">
        <f>$D188*(1-IF(AND('Категория(опт)'!$B$1="A+ (Категория 1)"),E188,IF(AND('Категория(опт)'!$B$1="A (Категория 2)"),F188,IF(AND('Категория(опт)'!$B$1="B (Категория А+)"),G188,IF(AND('Категория(опт)'!$B$1="C (Категория В)"),H188,"")))))*(1-$I188)*(1-'Категория(опт)'!$B$3)/(IF(AND('Категория(опт)'!$B$6="с НДС"),1,IF(AND('Категория(опт)'!$B$6="без НДС"),1.2,"")))</f>
        <v>1023</v>
      </c>
    </row>
    <row r="189" spans="1:13">
      <c r="A189" s="352" t="s">
        <v>1581</v>
      </c>
      <c r="B189" s="352" t="s">
        <v>1582</v>
      </c>
      <c r="C189" s="352" t="s">
        <v>1179</v>
      </c>
      <c r="D189" s="466">
        <v>1480</v>
      </c>
      <c r="E189" s="370"/>
      <c r="F189" s="370"/>
      <c r="G189" s="370"/>
      <c r="H189" s="370"/>
      <c r="I189" s="372"/>
      <c r="J189" s="363">
        <v>3158.5365853658536</v>
      </c>
      <c r="K189" s="368">
        <v>8.2945736434108505E-2</v>
      </c>
      <c r="L189" s="354">
        <f t="shared" si="2"/>
        <v>2896.5494422386082</v>
      </c>
      <c r="M189" s="354">
        <f>$D189*(1-IF(AND('Категория(опт)'!$B$1="A+ (Категория 1)"),E189,IF(AND('Категория(опт)'!$B$1="A (Категория 2)"),F189,IF(AND('Категория(опт)'!$B$1="B (Категория А+)"),G189,IF(AND('Категория(опт)'!$B$1="C (Категория В)"),H189,"")))))*(1-$I189)*(1-'Категория(опт)'!$B$3)/(IF(AND('Категория(опт)'!$B$6="с НДС"),1,IF(AND('Категория(опт)'!$B$6="без НДС"),1.2,"")))</f>
        <v>1480</v>
      </c>
    </row>
    <row r="190" spans="1:13">
      <c r="A190" s="352" t="s">
        <v>1583</v>
      </c>
      <c r="B190" s="352" t="s">
        <v>1584</v>
      </c>
      <c r="C190" s="352" t="s">
        <v>1179</v>
      </c>
      <c r="D190" s="466">
        <v>870</v>
      </c>
      <c r="E190" s="370"/>
      <c r="F190" s="370"/>
      <c r="G190" s="370"/>
      <c r="H190" s="370"/>
      <c r="I190" s="372"/>
      <c r="J190" s="363">
        <v>2446.1538461538462</v>
      </c>
      <c r="K190" s="368">
        <v>0.35</v>
      </c>
      <c r="L190" s="354">
        <f t="shared" si="2"/>
        <v>1590</v>
      </c>
      <c r="M190" s="354">
        <f>$D190*(1-IF(AND('Категория(опт)'!$B$1="A+ (Категория 1)"),E190,IF(AND('Категория(опт)'!$B$1="A (Категория 2)"),F190,IF(AND('Категория(опт)'!$B$1="B (Категория А+)"),G190,IF(AND('Категория(опт)'!$B$1="C (Категория В)"),H190,"")))))*(1-$I190)*(1-'Категория(опт)'!$B$3)/(IF(AND('Категория(опт)'!$B$6="с НДС"),1,IF(AND('Категория(опт)'!$B$6="без НДС"),1.2,"")))</f>
        <v>870</v>
      </c>
    </row>
    <row r="191" spans="1:13">
      <c r="A191" s="352"/>
      <c r="B191" s="352" t="s">
        <v>1585</v>
      </c>
      <c r="C191" s="352"/>
      <c r="D191" s="366">
        <v>2534.6724055475847</v>
      </c>
      <c r="E191" s="370">
        <v>0.59</v>
      </c>
      <c r="F191" s="370">
        <v>0.59</v>
      </c>
      <c r="G191" s="370">
        <v>0.59</v>
      </c>
      <c r="H191" s="370">
        <v>0.59</v>
      </c>
      <c r="I191" s="372">
        <v>0.48</v>
      </c>
      <c r="J191" s="363">
        <v>1900</v>
      </c>
      <c r="K191" s="368">
        <v>0.63684210526315788</v>
      </c>
      <c r="L191" s="354">
        <f t="shared" si="2"/>
        <v>690</v>
      </c>
      <c r="M191" s="354">
        <f>$D191*(1-IF(AND('Категория(опт)'!$B$1="A+ (Категория 1)"),E191,IF(AND('Категория(опт)'!$B$1="A (Категория 2)"),F191,IF(AND('Категория(опт)'!$B$1="B (Категория А+)"),G191,IF(AND('Категория(опт)'!$B$1="C (Категория В)"),H191,"")))))*(1-$I191)*(1-'Категория(опт)'!$B$3)/(IF(AND('Категория(опт)'!$B$6="с НДС"),1,IF(AND('Категория(опт)'!$B$6="без НДС"),1.2,"")))</f>
        <v>540.39215686274508</v>
      </c>
    </row>
    <row r="192" spans="1:13">
      <c r="A192" s="352"/>
      <c r="B192" s="352" t="s">
        <v>1586</v>
      </c>
      <c r="C192" s="352"/>
      <c r="D192" s="366">
        <v>9376.6937669376675</v>
      </c>
      <c r="E192" s="370">
        <v>0.59</v>
      </c>
      <c r="F192" s="370">
        <v>0.59</v>
      </c>
      <c r="G192" s="370">
        <v>0.59</v>
      </c>
      <c r="H192" s="370">
        <v>0.59</v>
      </c>
      <c r="I192" s="372">
        <v>0.34</v>
      </c>
      <c r="J192" s="363">
        <v>6900</v>
      </c>
      <c r="K192" s="368">
        <v>0.52318840579710146</v>
      </c>
      <c r="L192" s="354">
        <f t="shared" si="2"/>
        <v>3290</v>
      </c>
      <c r="M192" s="354">
        <f>$D192*(1-IF(AND('Категория(опт)'!$B$1="A+ (Категория 1)"),E192,IF(AND('Категория(опт)'!$B$1="A (Категория 2)"),F192,IF(AND('Категория(опт)'!$B$1="B (Категория А+)"),G192,IF(AND('Категория(опт)'!$B$1="C (Категория В)"),H192,"")))))*(1-$I192)*(1-'Категория(опт)'!$B$3)/(IF(AND('Категория(опт)'!$B$6="с НДС"),1,IF(AND('Категория(опт)'!$B$6="без НДС"),1.2,"")))</f>
        <v>2537.3333333333326</v>
      </c>
    </row>
    <row r="193" spans="1:13">
      <c r="A193" s="352"/>
      <c r="B193" s="352" t="s">
        <v>1587</v>
      </c>
      <c r="C193" s="352"/>
      <c r="D193" s="366">
        <v>11183.37850045167</v>
      </c>
      <c r="E193" s="370">
        <v>0.59</v>
      </c>
      <c r="F193" s="370">
        <v>0.59</v>
      </c>
      <c r="G193" s="370">
        <v>0.59</v>
      </c>
      <c r="H193" s="370">
        <v>0.59</v>
      </c>
      <c r="I193" s="372">
        <v>0.35</v>
      </c>
      <c r="J193" s="363">
        <v>8300</v>
      </c>
      <c r="K193" s="368">
        <v>0.53132530120481936</v>
      </c>
      <c r="L193" s="354">
        <f t="shared" si="2"/>
        <v>3889.9999999999995</v>
      </c>
      <c r="M193" s="354">
        <f>$D193*(1-IF(AND('Категория(опт)'!$B$1="A+ (Категория 1)"),E193,IF(AND('Категория(опт)'!$B$1="A (Категория 2)"),F193,IF(AND('Категория(опт)'!$B$1="B (Категория А+)"),G193,IF(AND('Категория(опт)'!$B$1="C (Категория В)"),H193,"")))))*(1-$I193)*(1-'Категория(опт)'!$B$3)/(IF(AND('Категория(опт)'!$B$6="с НДС"),1,IF(AND('Категория(опт)'!$B$6="без НДС"),1.2,"")))</f>
        <v>2980.3703703703704</v>
      </c>
    </row>
    <row r="194" spans="1:13">
      <c r="A194" s="352"/>
      <c r="B194" s="352" t="s">
        <v>1588</v>
      </c>
      <c r="C194" s="352"/>
      <c r="D194" s="366">
        <v>12448.057813911471</v>
      </c>
      <c r="E194" s="370">
        <v>0.59</v>
      </c>
      <c r="F194" s="370">
        <v>0.59</v>
      </c>
      <c r="G194" s="370">
        <v>0.59</v>
      </c>
      <c r="H194" s="370">
        <v>0.59</v>
      </c>
      <c r="I194" s="372">
        <v>0.33</v>
      </c>
      <c r="J194" s="363">
        <v>9180</v>
      </c>
      <c r="K194" s="368">
        <v>0.51089324618736387</v>
      </c>
      <c r="L194" s="354">
        <f t="shared" si="2"/>
        <v>4490</v>
      </c>
      <c r="M194" s="354">
        <f>$D194*(1-IF(AND('Категория(опт)'!$B$1="A+ (Категория 1)"),E194,IF(AND('Категория(опт)'!$B$1="A (Категория 2)"),F194,IF(AND('Категория(опт)'!$B$1="B (Категория А+)"),G194,IF(AND('Категория(опт)'!$B$1="C (Категория В)"),H194,"")))))*(1-$I194)*(1-'Категория(опт)'!$B$3)/(IF(AND('Категория(опт)'!$B$6="с НДС"),1,IF(AND('Категория(опт)'!$B$6="без НДС"),1.2,"")))</f>
        <v>3419.4814814814808</v>
      </c>
    </row>
    <row r="195" spans="1:13">
      <c r="A195" s="352"/>
      <c r="B195" s="352" t="s">
        <v>1589</v>
      </c>
      <c r="C195" s="352"/>
      <c r="D195" s="366">
        <v>5403.1165311653112</v>
      </c>
      <c r="E195" s="370">
        <v>0.59</v>
      </c>
      <c r="F195" s="370">
        <v>0.59</v>
      </c>
      <c r="G195" s="370">
        <v>0.59</v>
      </c>
      <c r="H195" s="370">
        <v>0.59</v>
      </c>
      <c r="I195" s="372">
        <v>0.37</v>
      </c>
      <c r="J195" s="363">
        <v>3980</v>
      </c>
      <c r="K195" s="368">
        <v>0.55025125628140703</v>
      </c>
      <c r="L195" s="354">
        <f t="shared" si="2"/>
        <v>1790</v>
      </c>
      <c r="M195" s="354">
        <f>$D195*(1-IF(AND('Категория(опт)'!$B$1="A+ (Категория 1)"),E195,IF(AND('Категория(опт)'!$B$1="A (Категория 2)"),F195,IF(AND('Категория(опт)'!$B$1="B (Категория А+)"),G195,IF(AND('Категория(опт)'!$B$1="C (Категория В)"),H195,"")))))*(1-$I195)*(1-'Категория(опт)'!$B$3)/(IF(AND('Категория(опт)'!$B$6="с НДС"),1,IF(AND('Категория(опт)'!$B$6="без НДС"),1.2,"")))</f>
        <v>1395.625</v>
      </c>
    </row>
    <row r="196" spans="1:13">
      <c r="A196" s="352"/>
      <c r="B196" s="352" t="s">
        <v>1590</v>
      </c>
      <c r="C196" s="352"/>
      <c r="D196" s="366">
        <v>6758.1300813008129</v>
      </c>
      <c r="E196" s="370">
        <v>0.59</v>
      </c>
      <c r="F196" s="370">
        <v>0.59</v>
      </c>
      <c r="G196" s="370">
        <v>0.59</v>
      </c>
      <c r="H196" s="370">
        <v>0.59</v>
      </c>
      <c r="I196" s="372">
        <v>0.36</v>
      </c>
      <c r="J196" s="363">
        <v>4980</v>
      </c>
      <c r="K196" s="368">
        <v>0.52008032128514048</v>
      </c>
      <c r="L196" s="354">
        <f t="shared" ref="L196:L201" si="3">J196*(1-K196)</f>
        <v>2390.0000000000005</v>
      </c>
      <c r="M196" s="354">
        <f>$D196*(1-IF(AND('Категория(опт)'!$B$1="A+ (Категория 1)"),E196,IF(AND('Категория(опт)'!$B$1="A (Категория 2)"),F196,IF(AND('Категория(опт)'!$B$1="B (Категория А+)"),G196,IF(AND('Категория(опт)'!$B$1="C (Категория В)"),H196,"")))))*(1-$I196)*(1-'Категория(опт)'!$B$3)/(IF(AND('Категория(опт)'!$B$6="с НДС"),1,IF(AND('Категория(опт)'!$B$6="без НДС"),1.2,"")))</f>
        <v>1773.3333333333335</v>
      </c>
    </row>
    <row r="197" spans="1:13">
      <c r="A197" s="352"/>
      <c r="B197" s="352" t="s">
        <v>1591</v>
      </c>
      <c r="C197" s="352"/>
      <c r="D197" s="366">
        <v>7096.8834688346878</v>
      </c>
      <c r="E197" s="370">
        <v>0.59</v>
      </c>
      <c r="F197" s="370">
        <v>0.59</v>
      </c>
      <c r="G197" s="370">
        <v>0.59</v>
      </c>
      <c r="H197" s="370">
        <v>0.59</v>
      </c>
      <c r="I197" s="372">
        <v>0.36</v>
      </c>
      <c r="J197" s="363">
        <v>5300</v>
      </c>
      <c r="K197" s="368">
        <v>0.51132075471698113</v>
      </c>
      <c r="L197" s="354">
        <f t="shared" si="3"/>
        <v>2590</v>
      </c>
      <c r="M197" s="354">
        <f>$D197*(1-IF(AND('Категория(опт)'!$B$1="A+ (Категория 1)"),E197,IF(AND('Категория(опт)'!$B$1="A (Категория 2)"),F197,IF(AND('Категория(опт)'!$B$1="B (Категория А+)"),G197,IF(AND('Категория(опт)'!$B$1="C (Категория В)"),H197,"")))))*(1-$I197)*(1-'Категория(опт)'!$B$3)/(IF(AND('Категория(опт)'!$B$6="с НДС"),1,IF(AND('Категория(опт)'!$B$6="без НДС"),1.2,"")))</f>
        <v>1862.2222222222222</v>
      </c>
    </row>
    <row r="198" spans="1:13">
      <c r="A198" s="352"/>
      <c r="B198" s="352" t="s">
        <v>1592</v>
      </c>
      <c r="C198" s="352"/>
      <c r="D198" s="366">
        <v>6249.9999999999991</v>
      </c>
      <c r="E198" s="370">
        <v>0.59</v>
      </c>
      <c r="F198" s="370">
        <v>0.59</v>
      </c>
      <c r="G198" s="370">
        <v>0.59</v>
      </c>
      <c r="H198" s="370">
        <v>0.59</v>
      </c>
      <c r="I198" s="372">
        <v>0.39</v>
      </c>
      <c r="J198" s="363">
        <v>4600</v>
      </c>
      <c r="K198" s="368">
        <v>0.56739130434782603</v>
      </c>
      <c r="L198" s="354">
        <f t="shared" si="3"/>
        <v>1990.0000000000002</v>
      </c>
      <c r="M198" s="354">
        <f>$D198*(1-IF(AND('Категория(опт)'!$B$1="A+ (Категория 1)"),E198,IF(AND('Категория(опт)'!$B$1="A (Категория 2)"),F198,IF(AND('Категория(опт)'!$B$1="B (Категория А+)"),G198,IF(AND('Категория(опт)'!$B$1="C (Категория В)"),H198,"")))))*(1-$I198)*(1-'Категория(опт)'!$B$3)/(IF(AND('Категория(опт)'!$B$6="с НДС"),1,IF(AND('Категория(опт)'!$B$6="без НДС"),1.2,"")))</f>
        <v>1563.125</v>
      </c>
    </row>
    <row r="199" spans="1:13">
      <c r="A199" s="352"/>
      <c r="B199" s="352" t="s">
        <v>1593</v>
      </c>
      <c r="C199" s="352"/>
      <c r="D199" s="366">
        <v>7096.8834688346878</v>
      </c>
      <c r="E199" s="370">
        <v>0.59</v>
      </c>
      <c r="F199" s="370">
        <v>0.59</v>
      </c>
      <c r="G199" s="370">
        <v>0.59</v>
      </c>
      <c r="H199" s="370">
        <v>0.59</v>
      </c>
      <c r="I199" s="372">
        <v>0.37</v>
      </c>
      <c r="J199" s="363">
        <v>5200</v>
      </c>
      <c r="K199" s="368">
        <v>0.54038461538461546</v>
      </c>
      <c r="L199" s="354">
        <f t="shared" si="3"/>
        <v>2389.9999999999995</v>
      </c>
      <c r="M199" s="354">
        <f>$D199*(1-IF(AND('Категория(опт)'!$B$1="A+ (Категория 1)"),E199,IF(AND('Категория(опт)'!$B$1="A (Категория 2)"),F199,IF(AND('Категория(опт)'!$B$1="B (Категория А+)"),G199,IF(AND('Категория(опт)'!$B$1="C (Категория В)"),H199,"")))))*(1-$I199)*(1-'Категория(опт)'!$B$3)/(IF(AND('Категория(опт)'!$B$6="с НДС"),1,IF(AND('Категория(опт)'!$B$6="без НДС"),1.2,"")))</f>
        <v>1833.125</v>
      </c>
    </row>
    <row r="200" spans="1:13">
      <c r="A200" s="352"/>
      <c r="B200" s="352" t="s">
        <v>1594</v>
      </c>
      <c r="C200" s="352"/>
      <c r="D200" s="366">
        <v>7774.3902439024387</v>
      </c>
      <c r="E200" s="370">
        <v>0.59</v>
      </c>
      <c r="F200" s="370">
        <v>0.59</v>
      </c>
      <c r="G200" s="370">
        <v>0.59</v>
      </c>
      <c r="H200" s="370">
        <v>0.59</v>
      </c>
      <c r="I200" s="372">
        <v>0.38</v>
      </c>
      <c r="J200" s="363">
        <v>5780</v>
      </c>
      <c r="K200" s="368">
        <v>0.55190311418685123</v>
      </c>
      <c r="L200" s="354">
        <f t="shared" si="3"/>
        <v>2590</v>
      </c>
      <c r="M200" s="354">
        <f>$D200*(1-IF(AND('Категория(опт)'!$B$1="A+ (Категория 1)"),E200,IF(AND('Категория(опт)'!$B$1="A (Категория 2)"),F200,IF(AND('Категория(опт)'!$B$1="B (Категория А+)"),G200,IF(AND('Категория(опт)'!$B$1="C (Категория В)"),H200,"")))))*(1-$I200)*(1-'Категория(опт)'!$B$3)/(IF(AND('Категория(опт)'!$B$6="с НДС"),1,IF(AND('Категория(опт)'!$B$6="без НДС"),1.2,"")))</f>
        <v>1976.25</v>
      </c>
    </row>
    <row r="201" spans="1:13">
      <c r="A201" s="352"/>
      <c r="B201" s="352" t="s">
        <v>1595</v>
      </c>
      <c r="C201" s="352"/>
      <c r="D201" s="366">
        <v>8282.5203252032516</v>
      </c>
      <c r="E201" s="370">
        <v>0.59</v>
      </c>
      <c r="F201" s="370">
        <v>0.59</v>
      </c>
      <c r="G201" s="370">
        <v>0.59</v>
      </c>
      <c r="H201" s="370">
        <v>0.59</v>
      </c>
      <c r="I201" s="372">
        <v>0.38</v>
      </c>
      <c r="J201" s="363">
        <v>6100</v>
      </c>
      <c r="K201" s="368">
        <v>0.54262295081967216</v>
      </c>
      <c r="L201" s="354">
        <f t="shared" si="3"/>
        <v>2790</v>
      </c>
      <c r="M201" s="354">
        <f>$D201*(1-IF(AND('Категория(опт)'!$B$1="A+ (Категория 1)"),E201,IF(AND('Категория(опт)'!$B$1="A (Категория 2)"),F201,IF(AND('Категория(опт)'!$B$1="B (Категория А+)"),G201,IF(AND('Категория(опт)'!$B$1="C (Категория В)"),H201,"")))))*(1-$I201)*(1-'Категория(опт)'!$B$3)/(IF(AND('Категория(опт)'!$B$6="с НДС"),1,IF(AND('Категория(опт)'!$B$6="без НДС"),1.2,"")))</f>
        <v>2105.416666666667</v>
      </c>
    </row>
    <row r="202" spans="1:13">
      <c r="A202" s="352" t="s">
        <v>1583</v>
      </c>
      <c r="B202" s="352" t="s">
        <v>1892</v>
      </c>
      <c r="C202" s="352" t="s">
        <v>1179</v>
      </c>
      <c r="D202" s="366">
        <v>850</v>
      </c>
      <c r="E202" s="370"/>
      <c r="F202" s="370"/>
      <c r="G202" s="370"/>
      <c r="H202" s="370"/>
      <c r="I202" s="372"/>
      <c r="J202" s="363">
        <v>4333</v>
      </c>
      <c r="K202" s="368">
        <v>0.7</v>
      </c>
      <c r="L202" s="354">
        <f t="shared" ref="L202:L204" si="4">J202*(1-K202)</f>
        <v>1299.9000000000001</v>
      </c>
      <c r="M202" s="354">
        <f>$D202*(1-IF(AND('Категория(опт)'!$B$1="A+ (Категория 1)"),E202,IF(AND('Категория(опт)'!$B$1="A (Категория 2)"),F202,IF(AND('Категория(опт)'!$B$1="B (Категория А+)"),G202,IF(AND('Категория(опт)'!$B$1="C (Категория В)"),H202,"")))))*(1-$I202)*(1-'Категория(опт)'!$B$3)/(IF(AND('Категория(опт)'!$B$6="с НДС"),1,IF(AND('Категория(опт)'!$B$6="без НДС"),1.2,"")))</f>
        <v>850</v>
      </c>
    </row>
    <row r="203" spans="1:13">
      <c r="A203" s="352" t="s">
        <v>1583</v>
      </c>
      <c r="B203" s="352" t="s">
        <v>1893</v>
      </c>
      <c r="C203" s="352" t="s">
        <v>1179</v>
      </c>
      <c r="D203" s="366">
        <v>950</v>
      </c>
      <c r="E203" s="370"/>
      <c r="F203" s="370"/>
      <c r="G203" s="370"/>
      <c r="H203" s="370"/>
      <c r="I203" s="372"/>
      <c r="J203" s="363">
        <v>4667</v>
      </c>
      <c r="K203" s="368">
        <v>0.7</v>
      </c>
      <c r="L203" s="354">
        <f t="shared" si="4"/>
        <v>1400.1000000000001</v>
      </c>
      <c r="M203" s="354">
        <f>$D203*(1-IF(AND('Категория(опт)'!$B$1="A+ (Категория 1)"),E203,IF(AND('Категория(опт)'!$B$1="A (Категория 2)"),F203,IF(AND('Категория(опт)'!$B$1="B (Категория А+)"),G203,IF(AND('Категория(опт)'!$B$1="C (Категория В)"),H203,"")))))*(1-$I203)*(1-'Категория(опт)'!$B$3)/(IF(AND('Категория(опт)'!$B$6="с НДС"),1,IF(AND('Категория(опт)'!$B$6="без НДС"),1.2,"")))</f>
        <v>950</v>
      </c>
    </row>
    <row r="204" spans="1:13">
      <c r="A204" s="352" t="s">
        <v>1583</v>
      </c>
      <c r="B204" s="352" t="s">
        <v>1894</v>
      </c>
      <c r="C204" s="352" t="s">
        <v>1179</v>
      </c>
      <c r="D204" s="366">
        <v>900</v>
      </c>
      <c r="E204" s="370"/>
      <c r="F204" s="370"/>
      <c r="G204" s="370"/>
      <c r="H204" s="370"/>
      <c r="I204" s="372"/>
      <c r="J204" s="363">
        <v>4500</v>
      </c>
      <c r="K204" s="368">
        <v>0.7</v>
      </c>
      <c r="L204" s="354">
        <f t="shared" si="4"/>
        <v>1350.0000000000002</v>
      </c>
      <c r="M204" s="354">
        <f>$D204*(1-IF(AND('Категория(опт)'!$B$1="A+ (Категория 1)"),E204,IF(AND('Категория(опт)'!$B$1="A (Категория 2)"),F204,IF(AND('Категория(опт)'!$B$1="B (Категория А+)"),G204,IF(AND('Категория(опт)'!$B$1="C (Категория В)"),H204,"")))))*(1-$I204)*(1-'Категория(опт)'!$B$3)/(IF(AND('Категория(опт)'!$B$6="с НДС"),1,IF(AND('Категория(опт)'!$B$6="без НДС"),1.2,"")))</f>
        <v>900</v>
      </c>
    </row>
    <row r="205" spans="1:13">
      <c r="A205" s="352" t="s">
        <v>1919</v>
      </c>
      <c r="B205" s="352" t="s">
        <v>1920</v>
      </c>
      <c r="C205" s="352" t="s">
        <v>1179</v>
      </c>
      <c r="D205" s="366">
        <v>2090</v>
      </c>
      <c r="E205" s="370"/>
      <c r="F205" s="370"/>
      <c r="G205" s="370"/>
      <c r="H205" s="370"/>
      <c r="I205" s="372"/>
      <c r="J205" s="363">
        <v>5135</v>
      </c>
      <c r="K205" s="368">
        <v>0.3</v>
      </c>
      <c r="L205" s="354">
        <f t="shared" ref="L205:L210" si="5">J205*(1-K205)</f>
        <v>3594.4999999999995</v>
      </c>
      <c r="M205" s="354">
        <f>$D205*(1-IF(AND('Категория(опт)'!$B$1="A+ (Категория 1)"),E205,IF(AND('Категория(опт)'!$B$1="A (Категория 2)"),F205,IF(AND('Категория(опт)'!$B$1="B (Категория А+)"),G205,IF(AND('Категория(опт)'!$B$1="C (Категория В)"),H205,"")))))*(1-$I205)*(1-'Категория(опт)'!$B$3)/(IF(AND('Категория(опт)'!$B$6="с НДС"),1,IF(AND('Категория(опт)'!$B$6="без НДС"),1.2,"")))</f>
        <v>2090</v>
      </c>
    </row>
    <row r="206" spans="1:13">
      <c r="A206" s="352" t="s">
        <v>1921</v>
      </c>
      <c r="B206" s="352" t="s">
        <v>1922</v>
      </c>
      <c r="C206" s="352" t="s">
        <v>1179</v>
      </c>
      <c r="D206" s="366">
        <v>2218</v>
      </c>
      <c r="E206" s="370"/>
      <c r="F206" s="370"/>
      <c r="G206" s="370"/>
      <c r="H206" s="370"/>
      <c r="I206" s="372"/>
      <c r="J206" s="363">
        <v>5447</v>
      </c>
      <c r="K206" s="368">
        <v>0.3</v>
      </c>
      <c r="L206" s="354">
        <f t="shared" si="5"/>
        <v>3812.8999999999996</v>
      </c>
      <c r="M206" s="354">
        <f>$D206*(1-IF(AND('Категория(опт)'!$B$1="A+ (Категория 1)"),E206,IF(AND('Категория(опт)'!$B$1="A (Категория 2)"),F206,IF(AND('Категория(опт)'!$B$1="B (Категория А+)"),G206,IF(AND('Категория(опт)'!$B$1="C (Категория В)"),H206,"")))))*(1-$I206)*(1-'Категория(опт)'!$B$3)/(IF(AND('Категория(опт)'!$B$6="с НДС"),1,IF(AND('Категория(опт)'!$B$6="без НДС"),1.2,"")))</f>
        <v>2218</v>
      </c>
    </row>
    <row r="207" spans="1:13">
      <c r="A207" s="352" t="s">
        <v>1923</v>
      </c>
      <c r="B207" s="352" t="s">
        <v>1924</v>
      </c>
      <c r="C207" s="352" t="s">
        <v>1179</v>
      </c>
      <c r="D207" s="366">
        <v>2726</v>
      </c>
      <c r="E207" s="370"/>
      <c r="F207" s="370"/>
      <c r="G207" s="370"/>
      <c r="H207" s="370"/>
      <c r="I207" s="372"/>
      <c r="J207" s="363">
        <v>6697</v>
      </c>
      <c r="K207" s="368">
        <v>0.3</v>
      </c>
      <c r="L207" s="354">
        <f t="shared" si="5"/>
        <v>4687.8999999999996</v>
      </c>
      <c r="M207" s="354">
        <f>$D207*(1-IF(AND('Категория(опт)'!$B$1="A+ (Категория 1)"),E207,IF(AND('Категория(опт)'!$B$1="A (Категория 2)"),F207,IF(AND('Категория(опт)'!$B$1="B (Категория А+)"),G207,IF(AND('Категория(опт)'!$B$1="C (Категория В)"),H207,"")))))*(1-$I207)*(1-'Категория(опт)'!$B$3)/(IF(AND('Категория(опт)'!$B$6="с НДС"),1,IF(AND('Категория(опт)'!$B$6="без НДС"),1.2,"")))</f>
        <v>2726</v>
      </c>
    </row>
    <row r="208" spans="1:13">
      <c r="A208" s="352" t="s">
        <v>1925</v>
      </c>
      <c r="B208" s="352" t="s">
        <v>1926</v>
      </c>
      <c r="C208" s="352" t="s">
        <v>1179</v>
      </c>
      <c r="D208" s="366">
        <v>2741</v>
      </c>
      <c r="E208" s="370"/>
      <c r="F208" s="370"/>
      <c r="G208" s="370"/>
      <c r="H208" s="370"/>
      <c r="I208" s="372"/>
      <c r="J208" s="363">
        <v>6733</v>
      </c>
      <c r="K208" s="368">
        <v>0.3</v>
      </c>
      <c r="L208" s="354">
        <f t="shared" si="5"/>
        <v>4713.0999999999995</v>
      </c>
      <c r="M208" s="354">
        <f>$D208*(1-IF(AND('Категория(опт)'!$B$1="A+ (Категория 1)"),E208,IF(AND('Категория(опт)'!$B$1="A (Категория 2)"),F208,IF(AND('Категория(опт)'!$B$1="B (Категория А+)"),G208,IF(AND('Категория(опт)'!$B$1="C (Категория В)"),H208,"")))))*(1-$I208)*(1-'Категория(опт)'!$B$3)/(IF(AND('Категория(опт)'!$B$6="с НДС"),1,IF(AND('Категория(опт)'!$B$6="без НДС"),1.2,"")))</f>
        <v>2741</v>
      </c>
    </row>
    <row r="209" spans="1:13">
      <c r="A209" s="352" t="s">
        <v>1927</v>
      </c>
      <c r="B209" s="352" t="s">
        <v>1928</v>
      </c>
      <c r="C209" s="352" t="s">
        <v>1179</v>
      </c>
      <c r="D209" s="366">
        <v>2815</v>
      </c>
      <c r="E209" s="370"/>
      <c r="F209" s="370"/>
      <c r="G209" s="370"/>
      <c r="H209" s="370"/>
      <c r="I209" s="372"/>
      <c r="J209" s="363">
        <v>6917</v>
      </c>
      <c r="K209" s="368">
        <v>0.3</v>
      </c>
      <c r="L209" s="354">
        <f t="shared" si="5"/>
        <v>4841.8999999999996</v>
      </c>
      <c r="M209" s="354">
        <f>$D209*(1-IF(AND('Категория(опт)'!$B$1="A+ (Категория 1)"),E209,IF(AND('Категория(опт)'!$B$1="A (Категория 2)"),F209,IF(AND('Категория(опт)'!$B$1="B (Категория А+)"),G209,IF(AND('Категория(опт)'!$B$1="C (Категория В)"),H209,"")))))*(1-$I209)*(1-'Категория(опт)'!$B$3)/(IF(AND('Категория(опт)'!$B$6="с НДС"),1,IF(AND('Категория(опт)'!$B$6="без НДС"),1.2,"")))</f>
        <v>2815</v>
      </c>
    </row>
    <row r="210" spans="1:13">
      <c r="A210" s="352" t="s">
        <v>1929</v>
      </c>
      <c r="B210" s="352" t="s">
        <v>1930</v>
      </c>
      <c r="C210" s="352" t="s">
        <v>1179</v>
      </c>
      <c r="D210" s="366">
        <v>3012</v>
      </c>
      <c r="E210" s="370"/>
      <c r="F210" s="370"/>
      <c r="G210" s="370"/>
      <c r="H210" s="370"/>
      <c r="I210" s="372"/>
      <c r="J210" s="363">
        <v>7401</v>
      </c>
      <c r="K210" s="368">
        <v>0.3</v>
      </c>
      <c r="L210" s="354">
        <f t="shared" si="5"/>
        <v>5180.7</v>
      </c>
      <c r="M210" s="354">
        <f>$D210*(1-IF(AND('Категория(опт)'!$B$1="A+ (Категория 1)"),E210,IF(AND('Категория(опт)'!$B$1="A (Категория 2)"),F210,IF(AND('Категория(опт)'!$B$1="B (Категория А+)"),G210,IF(AND('Категория(опт)'!$B$1="C (Категория В)"),H210,"")))))*(1-$I210)*(1-'Категория(опт)'!$B$3)/(IF(AND('Категория(опт)'!$B$6="с НДС"),1,IF(AND('Категория(опт)'!$B$6="без НДС"),1.2,"")))</f>
        <v>3012</v>
      </c>
    </row>
  </sheetData>
  <mergeCells count="2">
    <mergeCell ref="D1:I1"/>
    <mergeCell ref="J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DEBD"/>
  </sheetPr>
  <dimension ref="A1:L63"/>
  <sheetViews>
    <sheetView view="pageBreakPreview" zoomScale="70" zoomScaleSheetLayoutView="70" workbookViewId="0">
      <selection activeCell="L11" sqref="L11"/>
    </sheetView>
  </sheetViews>
  <sheetFormatPr defaultColWidth="9.28515625" defaultRowHeight="15.75"/>
  <cols>
    <col min="1" max="1" width="34.7109375" style="6" customWidth="1"/>
    <col min="2" max="2" width="46.5703125" style="6" customWidth="1"/>
    <col min="3" max="3" width="39.7109375" style="6" customWidth="1"/>
    <col min="4" max="4" width="6.5703125" style="40" customWidth="1"/>
    <col min="5" max="5" width="10" style="6" customWidth="1"/>
    <col min="6" max="6" width="12.5703125" style="20" customWidth="1"/>
    <col min="7" max="7" width="10" style="28" customWidth="1"/>
    <col min="8" max="8" width="17.7109375" style="6" customWidth="1"/>
    <col min="9" max="9" width="17.7109375" style="497" customWidth="1"/>
    <col min="10" max="16384" width="9.28515625" style="6"/>
  </cols>
  <sheetData>
    <row r="1" spans="1:12" ht="16.5" thickBot="1">
      <c r="A1" s="115" t="s">
        <v>1937</v>
      </c>
      <c r="B1" s="9"/>
      <c r="C1" s="9"/>
      <c r="D1" s="39"/>
      <c r="E1" s="9"/>
      <c r="G1" s="10"/>
      <c r="H1" s="9"/>
      <c r="I1" s="9"/>
      <c r="J1" s="513"/>
      <c r="K1" s="513"/>
      <c r="L1" s="513"/>
    </row>
    <row r="2" spans="1:12" ht="57" customHeight="1" thickBot="1">
      <c r="A2" s="514" t="s">
        <v>1650</v>
      </c>
      <c r="B2" s="515"/>
      <c r="C2" s="515"/>
      <c r="D2" s="515"/>
      <c r="E2" s="515"/>
      <c r="F2" s="515"/>
      <c r="G2" s="515"/>
      <c r="H2" s="515"/>
      <c r="I2" s="515"/>
    </row>
    <row r="3" spans="1:12" ht="29.25" customHeight="1" thickBot="1">
      <c r="A3" s="407" t="s">
        <v>1651</v>
      </c>
      <c r="B3" s="516" t="s">
        <v>1652</v>
      </c>
      <c r="C3" s="517"/>
      <c r="D3" s="517"/>
      <c r="E3" s="517"/>
      <c r="F3" s="517"/>
      <c r="G3" s="517"/>
      <c r="H3" s="517"/>
      <c r="I3" s="517"/>
    </row>
    <row r="4" spans="1:12" ht="53.25" customHeight="1" thickBot="1">
      <c r="A4" s="62" t="s">
        <v>1596</v>
      </c>
      <c r="B4" s="116" t="s">
        <v>29</v>
      </c>
      <c r="C4" s="334" t="s">
        <v>1643</v>
      </c>
      <c r="D4" s="509" t="s">
        <v>30</v>
      </c>
      <c r="E4" s="510"/>
      <c r="F4" s="128" t="s">
        <v>32</v>
      </c>
      <c r="G4" s="149" t="s">
        <v>33</v>
      </c>
      <c r="H4" s="119" t="s">
        <v>34</v>
      </c>
      <c r="I4" s="122" t="s">
        <v>31</v>
      </c>
    </row>
    <row r="5" spans="1:12" ht="19.5" customHeight="1">
      <c r="A5" s="376"/>
      <c r="B5" s="507" t="s">
        <v>1913</v>
      </c>
      <c r="C5" s="266" t="s">
        <v>437</v>
      </c>
      <c r="D5" s="157">
        <v>120</v>
      </c>
      <c r="E5" s="157">
        <v>60</v>
      </c>
      <c r="F5" s="92">
        <f>'СВОД Матрасы'!J123</f>
        <v>5276</v>
      </c>
      <c r="G5" s="41">
        <f>'СВОД Матрасы'!K123</f>
        <v>0.37</v>
      </c>
      <c r="H5" s="99">
        <f>'СВОД Матрасы'!L123</f>
        <v>3323.88</v>
      </c>
      <c r="I5" s="92">
        <v>2198.9880000000003</v>
      </c>
    </row>
    <row r="6" spans="1:12" ht="19.5" customHeight="1">
      <c r="A6" s="376"/>
      <c r="B6" s="507"/>
      <c r="C6" s="266" t="s">
        <v>439</v>
      </c>
      <c r="D6" s="159">
        <v>120</v>
      </c>
      <c r="E6" s="159">
        <v>65</v>
      </c>
      <c r="F6" s="93">
        <f>'СВОД Матрасы'!J124</f>
        <v>7182</v>
      </c>
      <c r="G6" s="41">
        <f>'СВОД Матрасы'!K124</f>
        <v>0.37</v>
      </c>
      <c r="H6" s="100">
        <f>'СВОД Матрасы'!L124</f>
        <v>4524.66</v>
      </c>
      <c r="I6" s="92">
        <v>2988.4140000000007</v>
      </c>
    </row>
    <row r="7" spans="1:12" ht="19.5" customHeight="1">
      <c r="A7" s="376"/>
      <c r="B7" s="507"/>
      <c r="C7" s="266" t="s">
        <v>441</v>
      </c>
      <c r="D7" s="159">
        <v>125</v>
      </c>
      <c r="E7" s="159">
        <v>65</v>
      </c>
      <c r="F7" s="93">
        <f>'СВОД Матрасы'!J125</f>
        <v>7182</v>
      </c>
      <c r="G7" s="41">
        <f>'СВОД Матрасы'!K125</f>
        <v>0.37</v>
      </c>
      <c r="H7" s="100">
        <f>'СВОД Матрасы'!L125</f>
        <v>4524.66</v>
      </c>
      <c r="I7" s="92">
        <v>2988.4140000000007</v>
      </c>
    </row>
    <row r="8" spans="1:12" ht="19.5" customHeight="1">
      <c r="A8" s="376"/>
      <c r="B8" s="507"/>
      <c r="C8" s="266" t="s">
        <v>443</v>
      </c>
      <c r="D8" s="159">
        <v>140</v>
      </c>
      <c r="E8" s="307">
        <v>70</v>
      </c>
      <c r="F8" s="93">
        <f>'СВОД Матрасы'!J126</f>
        <v>8017</v>
      </c>
      <c r="G8" s="41">
        <f>'СВОД Матрасы'!K126</f>
        <v>0.37</v>
      </c>
      <c r="H8" s="100">
        <f>'СВОД Матрасы'!L126</f>
        <v>5050.71</v>
      </c>
      <c r="I8" s="92">
        <v>3340.3589999999999</v>
      </c>
    </row>
    <row r="9" spans="1:12" ht="19.5" customHeight="1">
      <c r="A9" s="376"/>
      <c r="B9" s="507"/>
      <c r="C9" s="266" t="s">
        <v>445</v>
      </c>
      <c r="D9" s="159">
        <v>145</v>
      </c>
      <c r="E9" s="307">
        <v>60</v>
      </c>
      <c r="F9" s="93">
        <f>'СВОД Матрасы'!J127</f>
        <v>7875</v>
      </c>
      <c r="G9" s="41">
        <f>'СВОД Матрасы'!K127</f>
        <v>0.37</v>
      </c>
      <c r="H9" s="100">
        <f>'СВОД Матрасы'!L127</f>
        <v>4961.25</v>
      </c>
      <c r="I9" s="92">
        <v>3281.9985000000006</v>
      </c>
    </row>
    <row r="10" spans="1:12" ht="19.5" customHeight="1">
      <c r="A10" s="376"/>
      <c r="B10" s="507"/>
      <c r="C10" s="266" t="s">
        <v>447</v>
      </c>
      <c r="D10" s="159">
        <v>150</v>
      </c>
      <c r="E10" s="307">
        <v>60</v>
      </c>
      <c r="F10" s="93">
        <f>'СВОД Матрасы'!J128</f>
        <v>7875</v>
      </c>
      <c r="G10" s="41">
        <f>'СВОД Матрасы'!K128</f>
        <v>0.37</v>
      </c>
      <c r="H10" s="100">
        <f>'СВОД Матрасы'!L128</f>
        <v>4961.25</v>
      </c>
      <c r="I10" s="92">
        <v>3281.9985000000006</v>
      </c>
    </row>
    <row r="11" spans="1:12" ht="27.75" customHeight="1">
      <c r="A11" s="376"/>
      <c r="B11" s="507"/>
      <c r="C11" s="266" t="s">
        <v>449</v>
      </c>
      <c r="D11" s="159">
        <v>160</v>
      </c>
      <c r="E11" s="307">
        <v>70</v>
      </c>
      <c r="F11" s="93">
        <f>'СВОД Матрасы'!J129</f>
        <v>8111</v>
      </c>
      <c r="G11" s="41">
        <f>'СВОД Матрасы'!K129</f>
        <v>0.37</v>
      </c>
      <c r="H11" s="100">
        <f>'СВОД Матрасы'!L129</f>
        <v>5109.93</v>
      </c>
      <c r="I11" s="92">
        <v>3378.2265000000007</v>
      </c>
    </row>
    <row r="12" spans="1:12" ht="19.5" customHeight="1">
      <c r="A12" s="376"/>
      <c r="B12" s="507"/>
      <c r="C12" s="266" t="s">
        <v>451</v>
      </c>
      <c r="D12" s="159">
        <v>175</v>
      </c>
      <c r="E12" s="307">
        <v>75</v>
      </c>
      <c r="F12" s="93">
        <f>'СВОД Матрасы'!J130</f>
        <v>8348</v>
      </c>
      <c r="G12" s="41">
        <f>'СВОД Матрасы'!K130</f>
        <v>0.37</v>
      </c>
      <c r="H12" s="100">
        <f>'СВОД Матрасы'!L130</f>
        <v>5259.24</v>
      </c>
      <c r="I12" s="92">
        <v>3483.8100000000004</v>
      </c>
    </row>
    <row r="13" spans="1:12" ht="31.5">
      <c r="A13" s="376"/>
      <c r="B13" s="507"/>
      <c r="C13" s="266" t="s">
        <v>1653</v>
      </c>
      <c r="D13" s="159" t="s">
        <v>1597</v>
      </c>
      <c r="E13" s="307">
        <v>80</v>
      </c>
      <c r="F13" s="93">
        <f>'СВОД Матрасы'!J131</f>
        <v>8584</v>
      </c>
      <c r="G13" s="41">
        <f>'СВОД Матрасы'!K131</f>
        <v>0.37</v>
      </c>
      <c r="H13" s="100">
        <f>'СВОД Матрасы'!L131</f>
        <v>5407.92</v>
      </c>
      <c r="I13" s="92">
        <v>3579.5925000000002</v>
      </c>
    </row>
    <row r="14" spans="1:12" ht="19.5" customHeight="1">
      <c r="A14" s="376"/>
      <c r="B14" s="507"/>
      <c r="C14" s="266" t="s">
        <v>455</v>
      </c>
      <c r="D14" s="159">
        <v>180</v>
      </c>
      <c r="E14" s="307">
        <v>90</v>
      </c>
      <c r="F14" s="93">
        <f>'СВОД Матрасы'!J132</f>
        <v>9513</v>
      </c>
      <c r="G14" s="41">
        <f>'СВОД Матрасы'!K132</f>
        <v>0.37</v>
      </c>
      <c r="H14" s="100">
        <f>'СВОД Матрасы'!L132</f>
        <v>5993.19</v>
      </c>
      <c r="I14" s="92">
        <v>3964.0590000000002</v>
      </c>
    </row>
    <row r="15" spans="1:12" ht="47.25">
      <c r="A15" s="376"/>
      <c r="B15" s="507"/>
      <c r="C15" s="266" t="s">
        <v>1654</v>
      </c>
      <c r="D15" s="159" t="s">
        <v>158</v>
      </c>
      <c r="E15" s="307">
        <v>80</v>
      </c>
      <c r="F15" s="93">
        <f>'СВОД Матрасы'!J133</f>
        <v>8647</v>
      </c>
      <c r="G15" s="41">
        <f>'СВОД Матрасы'!K133</f>
        <v>0.37</v>
      </c>
      <c r="H15" s="100">
        <f>'СВОД Матрасы'!L133</f>
        <v>5447.61</v>
      </c>
      <c r="I15" s="92">
        <v>3602.7585000000004</v>
      </c>
    </row>
    <row r="16" spans="1:12" ht="48" thickBot="1">
      <c r="A16" s="377"/>
      <c r="B16" s="508"/>
      <c r="C16" s="266" t="s">
        <v>1655</v>
      </c>
      <c r="D16" s="312" t="s">
        <v>158</v>
      </c>
      <c r="E16" s="310">
        <v>90</v>
      </c>
      <c r="F16" s="94">
        <f>'СВОД Матрасы'!J134</f>
        <v>9576</v>
      </c>
      <c r="G16" s="41">
        <f>'СВОД Матрасы'!K134</f>
        <v>0.37</v>
      </c>
      <c r="H16" s="101">
        <f>'СВОД Матрасы'!L134</f>
        <v>6032.88</v>
      </c>
      <c r="I16" s="636">
        <v>3989.4525000000003</v>
      </c>
    </row>
    <row r="17" spans="1:9" ht="53.25" customHeight="1" thickBot="1">
      <c r="A17" s="62" t="s">
        <v>1598</v>
      </c>
      <c r="B17" s="116" t="s">
        <v>29</v>
      </c>
      <c r="C17" s="334" t="s">
        <v>1643</v>
      </c>
      <c r="D17" s="509" t="s">
        <v>30</v>
      </c>
      <c r="E17" s="510"/>
      <c r="F17" s="128" t="s">
        <v>32</v>
      </c>
      <c r="G17" s="149" t="s">
        <v>33</v>
      </c>
      <c r="H17" s="119" t="s">
        <v>34</v>
      </c>
      <c r="I17" s="122" t="s">
        <v>31</v>
      </c>
    </row>
    <row r="18" spans="1:9" ht="19.5" customHeight="1">
      <c r="A18" s="376"/>
      <c r="B18" s="507" t="s">
        <v>1656</v>
      </c>
      <c r="C18" s="266" t="s">
        <v>471</v>
      </c>
      <c r="D18" s="157">
        <v>120</v>
      </c>
      <c r="E18" s="157">
        <v>60</v>
      </c>
      <c r="F18" s="92">
        <f>'СВОД Матрасы'!J140</f>
        <v>9072</v>
      </c>
      <c r="G18" s="41">
        <f>'СВОД Матрасы'!K140</f>
        <v>0.37</v>
      </c>
      <c r="H18" s="99">
        <f>'СВОД Матрасы'!L140</f>
        <v>5715.36</v>
      </c>
      <c r="I18" s="92">
        <v>3677.1570000000002</v>
      </c>
    </row>
    <row r="19" spans="1:9" ht="19.5" customHeight="1">
      <c r="A19" s="376"/>
      <c r="B19" s="507"/>
      <c r="C19" s="266" t="s">
        <v>473</v>
      </c>
      <c r="D19" s="159">
        <v>120</v>
      </c>
      <c r="E19" s="159">
        <v>65</v>
      </c>
      <c r="F19" s="93">
        <f>'СВОД Матрасы'!J141</f>
        <v>9686</v>
      </c>
      <c r="G19" s="41">
        <f>'СВОД Матрасы'!K141</f>
        <v>0.37</v>
      </c>
      <c r="H19" s="100">
        <f>'СВОД Матрасы'!L141</f>
        <v>6102.18</v>
      </c>
      <c r="I19" s="92">
        <v>3927.0825000000004</v>
      </c>
    </row>
    <row r="20" spans="1:9" ht="19.5" customHeight="1">
      <c r="A20" s="376"/>
      <c r="B20" s="507"/>
      <c r="C20" s="266" t="s">
        <v>475</v>
      </c>
      <c r="D20" s="159">
        <v>125</v>
      </c>
      <c r="E20" s="159">
        <v>65</v>
      </c>
      <c r="F20" s="93">
        <f>'СВОД Матрасы'!J142</f>
        <v>9686</v>
      </c>
      <c r="G20" s="41">
        <f>'СВОД Матрасы'!K142</f>
        <v>0.37</v>
      </c>
      <c r="H20" s="100">
        <f>'СВОД Матрасы'!L142</f>
        <v>6102.18</v>
      </c>
      <c r="I20" s="92">
        <v>3927.0825000000004</v>
      </c>
    </row>
    <row r="21" spans="1:9" ht="19.5" customHeight="1">
      <c r="A21" s="376"/>
      <c r="B21" s="507"/>
      <c r="C21" s="266" t="s">
        <v>477</v>
      </c>
      <c r="D21" s="159">
        <v>140</v>
      </c>
      <c r="E21" s="307">
        <v>70</v>
      </c>
      <c r="F21" s="93">
        <f>'СВОД Матрасы'!J143</f>
        <v>11419</v>
      </c>
      <c r="G21" s="41">
        <f>'СВОД Матрасы'!K143</f>
        <v>0.37</v>
      </c>
      <c r="H21" s="100">
        <f>'СВОД Матрасы'!L143</f>
        <v>7193.97</v>
      </c>
      <c r="I21" s="92">
        <v>4622.9535000000005</v>
      </c>
    </row>
    <row r="22" spans="1:9" ht="19.5" customHeight="1">
      <c r="A22" s="376"/>
      <c r="B22" s="507"/>
      <c r="C22" s="266" t="s">
        <v>479</v>
      </c>
      <c r="D22" s="159">
        <v>145</v>
      </c>
      <c r="E22" s="307">
        <v>60</v>
      </c>
      <c r="F22" s="93">
        <f>'СВОД Матрасы'!J144</f>
        <v>10600</v>
      </c>
      <c r="G22" s="41">
        <f>'СВОД Матрасы'!K144</f>
        <v>0.37</v>
      </c>
      <c r="H22" s="100">
        <f>'СВОД Матрасы'!L144</f>
        <v>6678</v>
      </c>
      <c r="I22" s="92">
        <v>4292.3924999999999</v>
      </c>
    </row>
    <row r="23" spans="1:9" ht="19.5" customHeight="1">
      <c r="A23" s="376"/>
      <c r="B23" s="507"/>
      <c r="C23" s="266" t="s">
        <v>481</v>
      </c>
      <c r="D23" s="159">
        <v>150</v>
      </c>
      <c r="E23" s="307">
        <v>60</v>
      </c>
      <c r="F23" s="93">
        <f>'СВОД Матрасы'!J145</f>
        <v>10600</v>
      </c>
      <c r="G23" s="41">
        <f>'СВОД Матрасы'!K145</f>
        <v>0.37</v>
      </c>
      <c r="H23" s="100">
        <f>'СВОД Матрасы'!L145</f>
        <v>6678</v>
      </c>
      <c r="I23" s="92">
        <v>4292.3924999999999</v>
      </c>
    </row>
    <row r="24" spans="1:9" ht="27.75" customHeight="1">
      <c r="A24" s="376"/>
      <c r="B24" s="507"/>
      <c r="C24" s="266" t="s">
        <v>483</v>
      </c>
      <c r="D24" s="159">
        <v>160</v>
      </c>
      <c r="E24" s="307">
        <v>70</v>
      </c>
      <c r="F24" s="93">
        <f>'СВОД Матрасы'!J146</f>
        <v>12301</v>
      </c>
      <c r="G24" s="41">
        <f>'СВОД Матрасы'!K146</f>
        <v>0.37</v>
      </c>
      <c r="H24" s="100">
        <f>'СВОД Матрасы'!L146</f>
        <v>7749.63</v>
      </c>
      <c r="I24" s="92">
        <v>4982.4720000000007</v>
      </c>
    </row>
    <row r="25" spans="1:9" ht="19.5" customHeight="1">
      <c r="A25" s="376"/>
      <c r="B25" s="507"/>
      <c r="C25" s="266" t="s">
        <v>485</v>
      </c>
      <c r="D25" s="159">
        <v>175</v>
      </c>
      <c r="E25" s="307">
        <v>75</v>
      </c>
      <c r="F25" s="93">
        <f>'СВОД Матрасы'!J147</f>
        <v>13813</v>
      </c>
      <c r="G25" s="41">
        <f>'СВОД Матрасы'!K147</f>
        <v>0.37</v>
      </c>
      <c r="H25" s="100">
        <f>'СВОД Матрасы'!L147</f>
        <v>8702.19</v>
      </c>
      <c r="I25" s="92">
        <v>5595.9255000000003</v>
      </c>
    </row>
    <row r="26" spans="1:9" ht="31.5">
      <c r="A26" s="376"/>
      <c r="B26" s="507"/>
      <c r="C26" s="266" t="s">
        <v>1657</v>
      </c>
      <c r="D26" s="159" t="s">
        <v>1597</v>
      </c>
      <c r="E26" s="307">
        <v>80</v>
      </c>
      <c r="F26" s="93">
        <f>'СВОД Матрасы'!J148</f>
        <v>14900</v>
      </c>
      <c r="G26" s="41">
        <f>'СВОД Матрасы'!K148</f>
        <v>0.37</v>
      </c>
      <c r="H26" s="100">
        <f>'СВОД Матрасы'!L148</f>
        <v>9387</v>
      </c>
      <c r="I26" s="92">
        <v>6036.5250000000005</v>
      </c>
    </row>
    <row r="27" spans="1:9" ht="19.5" customHeight="1">
      <c r="A27" s="376"/>
      <c r="B27" s="507"/>
      <c r="C27" s="266" t="s">
        <v>489</v>
      </c>
      <c r="D27" s="159">
        <v>180</v>
      </c>
      <c r="E27" s="307">
        <v>90</v>
      </c>
      <c r="F27" s="93">
        <f>'СВОД Матрасы'!J149</f>
        <v>16632</v>
      </c>
      <c r="G27" s="41">
        <f>'СВОД Матрасы'!K149</f>
        <v>0.37</v>
      </c>
      <c r="H27" s="100">
        <f>'СВОД Матрасы'!L149</f>
        <v>10478.16</v>
      </c>
      <c r="I27" s="92">
        <v>6738.1875</v>
      </c>
    </row>
    <row r="28" spans="1:9" ht="47.25">
      <c r="A28" s="376"/>
      <c r="B28" s="507"/>
      <c r="C28" s="266" t="s">
        <v>1658</v>
      </c>
      <c r="D28" s="159" t="s">
        <v>158</v>
      </c>
      <c r="E28" s="307">
        <v>80</v>
      </c>
      <c r="F28" s="93">
        <f>'СВОД Матрасы'!J150</f>
        <v>15451</v>
      </c>
      <c r="G28" s="41">
        <f>'СВОД Матрасы'!K150</f>
        <v>0.37</v>
      </c>
      <c r="H28" s="100">
        <f>'СВОД Матрасы'!L150</f>
        <v>9734.1299999999992</v>
      </c>
      <c r="I28" s="92">
        <v>6257.0474999999997</v>
      </c>
    </row>
    <row r="29" spans="1:9" ht="48" thickBot="1">
      <c r="A29" s="377"/>
      <c r="B29" s="508"/>
      <c r="C29" s="266" t="s">
        <v>1659</v>
      </c>
      <c r="D29" s="312" t="s">
        <v>158</v>
      </c>
      <c r="E29" s="310">
        <v>90</v>
      </c>
      <c r="F29" s="94">
        <f>'СВОД Матрасы'!J151</f>
        <v>17278</v>
      </c>
      <c r="G29" s="41">
        <f>'СВОД Матрасы'!K151</f>
        <v>0.37</v>
      </c>
      <c r="H29" s="101">
        <f>'СВОД Матрасы'!L151</f>
        <v>10885.14</v>
      </c>
      <c r="I29" s="636">
        <v>6997.023000000001</v>
      </c>
    </row>
    <row r="30" spans="1:9" ht="53.25" customHeight="1" thickBot="1">
      <c r="A30" s="62" t="s">
        <v>1599</v>
      </c>
      <c r="B30" s="116" t="s">
        <v>29</v>
      </c>
      <c r="C30" s="334" t="s">
        <v>1643</v>
      </c>
      <c r="D30" s="509" t="s">
        <v>30</v>
      </c>
      <c r="E30" s="510"/>
      <c r="F30" s="128" t="s">
        <v>32</v>
      </c>
      <c r="G30" s="149" t="s">
        <v>33</v>
      </c>
      <c r="H30" s="119" t="s">
        <v>34</v>
      </c>
      <c r="I30" s="122" t="s">
        <v>31</v>
      </c>
    </row>
    <row r="31" spans="1:9" ht="19.5" customHeight="1">
      <c r="A31" s="376"/>
      <c r="B31" s="507" t="s">
        <v>1660</v>
      </c>
      <c r="C31" s="266" t="s">
        <v>505</v>
      </c>
      <c r="D31" s="157">
        <v>120</v>
      </c>
      <c r="E31" s="157">
        <v>60</v>
      </c>
      <c r="F31" s="92">
        <f>'СВОД Матрасы'!J157</f>
        <v>8253</v>
      </c>
      <c r="G31" s="41">
        <f>'СВОД Матрасы'!K157</f>
        <v>0.37</v>
      </c>
      <c r="H31" s="99">
        <f>'СВОД Матрасы'!L157</f>
        <v>5199.3900000000003</v>
      </c>
      <c r="I31" s="92">
        <v>3342.1410000000001</v>
      </c>
    </row>
    <row r="32" spans="1:9" ht="19.5" customHeight="1">
      <c r="A32" s="376"/>
      <c r="B32" s="507"/>
      <c r="C32" s="266" t="s">
        <v>507</v>
      </c>
      <c r="D32" s="159">
        <v>120</v>
      </c>
      <c r="E32" s="159">
        <v>65</v>
      </c>
      <c r="F32" s="93">
        <f>'СВОД Матрасы'!J158</f>
        <v>9340</v>
      </c>
      <c r="G32" s="41">
        <f>'СВОД Матрасы'!K158</f>
        <v>0.37</v>
      </c>
      <c r="H32" s="100">
        <f>'СВОД Матрасы'!L158</f>
        <v>5884.2</v>
      </c>
      <c r="I32" s="92">
        <v>3785.8590000000004</v>
      </c>
    </row>
    <row r="33" spans="1:9" ht="19.5" customHeight="1">
      <c r="A33" s="376"/>
      <c r="B33" s="507"/>
      <c r="C33" s="266" t="s">
        <v>509</v>
      </c>
      <c r="D33" s="159">
        <v>125</v>
      </c>
      <c r="E33" s="159">
        <v>65</v>
      </c>
      <c r="F33" s="93">
        <f>'СВОД Матрасы'!J159</f>
        <v>9340</v>
      </c>
      <c r="G33" s="41">
        <f>'СВОД Матрасы'!K159</f>
        <v>0.37</v>
      </c>
      <c r="H33" s="100">
        <f>'СВОД Матрасы'!L159</f>
        <v>5884.2</v>
      </c>
      <c r="I33" s="92">
        <v>3785.8590000000004</v>
      </c>
    </row>
    <row r="34" spans="1:9" ht="19.5" customHeight="1">
      <c r="A34" s="376"/>
      <c r="B34" s="507"/>
      <c r="C34" s="266" t="s">
        <v>511</v>
      </c>
      <c r="D34" s="159">
        <v>140</v>
      </c>
      <c r="E34" s="307">
        <v>70</v>
      </c>
      <c r="F34" s="93">
        <f>'СВОД Матрасы'!J160</f>
        <v>10285</v>
      </c>
      <c r="G34" s="41">
        <f>'СВОД Матрасы'!K160</f>
        <v>0.37</v>
      </c>
      <c r="H34" s="100">
        <f>'СВОД Матрасы'!L160</f>
        <v>6479.55</v>
      </c>
      <c r="I34" s="92">
        <v>4168.0980000000009</v>
      </c>
    </row>
    <row r="35" spans="1:9" ht="19.5" customHeight="1">
      <c r="A35" s="376"/>
      <c r="B35" s="507"/>
      <c r="C35" s="266" t="s">
        <v>513</v>
      </c>
      <c r="D35" s="159">
        <v>145</v>
      </c>
      <c r="E35" s="307">
        <v>60</v>
      </c>
      <c r="F35" s="93">
        <f>'СВОД Матрасы'!J161</f>
        <v>9387</v>
      </c>
      <c r="G35" s="41">
        <f>'СВОД Матрасы'!K161</f>
        <v>0.37</v>
      </c>
      <c r="H35" s="100">
        <f>'СВОД Матрасы'!L161</f>
        <v>5913.81</v>
      </c>
      <c r="I35" s="92">
        <v>3804.57</v>
      </c>
    </row>
    <row r="36" spans="1:9" ht="19.5" customHeight="1">
      <c r="A36" s="376"/>
      <c r="B36" s="507"/>
      <c r="C36" s="266" t="s">
        <v>515</v>
      </c>
      <c r="D36" s="159">
        <v>150</v>
      </c>
      <c r="E36" s="307">
        <v>60</v>
      </c>
      <c r="F36" s="93">
        <f>'СВОД Матрасы'!J162</f>
        <v>9387</v>
      </c>
      <c r="G36" s="41">
        <f>'СВОД Матрасы'!K162</f>
        <v>0.37</v>
      </c>
      <c r="H36" s="100">
        <f>'СВОД Матрасы'!L162</f>
        <v>5913.81</v>
      </c>
      <c r="I36" s="92">
        <v>3804.57</v>
      </c>
    </row>
    <row r="37" spans="1:9" ht="27.75" customHeight="1">
      <c r="A37" s="376"/>
      <c r="B37" s="507"/>
      <c r="C37" s="266" t="s">
        <v>517</v>
      </c>
      <c r="D37" s="159">
        <v>160</v>
      </c>
      <c r="E37" s="307">
        <v>70</v>
      </c>
      <c r="F37" s="93">
        <f>'СВОД Матрасы'!J163</f>
        <v>10931</v>
      </c>
      <c r="G37" s="41">
        <f>'СВОД Матрасы'!K163</f>
        <v>0.37</v>
      </c>
      <c r="H37" s="100">
        <f>'СВОД Матрасы'!L163</f>
        <v>6886.53</v>
      </c>
      <c r="I37" s="92">
        <v>4426.9334999999992</v>
      </c>
    </row>
    <row r="38" spans="1:9" ht="19.5" customHeight="1">
      <c r="A38" s="376"/>
      <c r="B38" s="507"/>
      <c r="C38" s="266" t="s">
        <v>519</v>
      </c>
      <c r="D38" s="159">
        <v>175</v>
      </c>
      <c r="E38" s="307">
        <v>75</v>
      </c>
      <c r="F38" s="93">
        <f>'СВОД Матрасы'!J164</f>
        <v>12317</v>
      </c>
      <c r="G38" s="41">
        <f>'СВОД Матрасы'!K164</f>
        <v>0.37</v>
      </c>
      <c r="H38" s="100">
        <f>'СВОД Матрасы'!L164</f>
        <v>7759.71</v>
      </c>
      <c r="I38" s="92">
        <v>4993.1640000000007</v>
      </c>
    </row>
    <row r="39" spans="1:9" ht="31.5">
      <c r="A39" s="376"/>
      <c r="B39" s="507"/>
      <c r="C39" s="266" t="s">
        <v>1661</v>
      </c>
      <c r="D39" s="159" t="s">
        <v>1597</v>
      </c>
      <c r="E39" s="307">
        <v>80</v>
      </c>
      <c r="F39" s="93">
        <f>'СВОД Матрасы'!J165</f>
        <v>13199</v>
      </c>
      <c r="G39" s="41">
        <f>'СВОД Матрасы'!K165</f>
        <v>0.37</v>
      </c>
      <c r="H39" s="100">
        <f>'СВОД Матрасы'!L165</f>
        <v>8315.3700000000008</v>
      </c>
      <c r="I39" s="92">
        <v>5344.6635000000006</v>
      </c>
    </row>
    <row r="40" spans="1:9" ht="19.5" customHeight="1">
      <c r="A40" s="376"/>
      <c r="B40" s="507"/>
      <c r="C40" s="266" t="s">
        <v>523</v>
      </c>
      <c r="D40" s="159">
        <v>180</v>
      </c>
      <c r="E40" s="307">
        <v>90</v>
      </c>
      <c r="F40" s="93">
        <f>'СВОД Матрасы'!J166</f>
        <v>14742</v>
      </c>
      <c r="G40" s="41">
        <f>'СВОД Матрасы'!K166</f>
        <v>0.37</v>
      </c>
      <c r="H40" s="100">
        <f>'СВОД Матрасы'!L166</f>
        <v>9287.4600000000009</v>
      </c>
      <c r="I40" s="92">
        <v>5967.027</v>
      </c>
    </row>
    <row r="41" spans="1:9" ht="47.25">
      <c r="A41" s="376"/>
      <c r="B41" s="507"/>
      <c r="C41" s="266" t="s">
        <v>1662</v>
      </c>
      <c r="D41" s="159" t="s">
        <v>158</v>
      </c>
      <c r="E41" s="307">
        <v>80</v>
      </c>
      <c r="F41" s="93">
        <f>'СВОД Матрасы'!J167</f>
        <v>13766</v>
      </c>
      <c r="G41" s="41">
        <f>'СВОД Матрасы'!K167</f>
        <v>0.37</v>
      </c>
      <c r="H41" s="100">
        <f>'СВОД Матрасы'!L167</f>
        <v>8672.58</v>
      </c>
      <c r="I41" s="92">
        <v>5569.6410000000005</v>
      </c>
    </row>
    <row r="42" spans="1:9" ht="48" thickBot="1">
      <c r="A42" s="377"/>
      <c r="B42" s="508"/>
      <c r="C42" s="266" t="s">
        <v>1663</v>
      </c>
      <c r="D42" s="312" t="s">
        <v>158</v>
      </c>
      <c r="E42" s="310">
        <v>90</v>
      </c>
      <c r="F42" s="94">
        <f>'СВОД Матрасы'!J168</f>
        <v>15388</v>
      </c>
      <c r="G42" s="41">
        <f>'СВОД Матрасы'!K168</f>
        <v>0.37</v>
      </c>
      <c r="H42" s="101">
        <f>'СВОД Матрасы'!L168</f>
        <v>9694.44</v>
      </c>
      <c r="I42" s="636">
        <v>6229.8720000000012</v>
      </c>
    </row>
    <row r="43" spans="1:9" ht="53.25" customHeight="1" thickBot="1">
      <c r="A43" s="62" t="s">
        <v>1600</v>
      </c>
      <c r="B43" s="116" t="s">
        <v>29</v>
      </c>
      <c r="C43" s="334" t="s">
        <v>1643</v>
      </c>
      <c r="D43" s="509" t="s">
        <v>30</v>
      </c>
      <c r="E43" s="510"/>
      <c r="F43" s="128" t="s">
        <v>32</v>
      </c>
      <c r="G43" s="149" t="s">
        <v>33</v>
      </c>
      <c r="H43" s="119" t="s">
        <v>34</v>
      </c>
      <c r="I43" s="122" t="s">
        <v>31</v>
      </c>
    </row>
    <row r="44" spans="1:9" ht="19.5" customHeight="1">
      <c r="A44" s="375"/>
      <c r="B44" s="511" t="s">
        <v>1664</v>
      </c>
      <c r="C44" s="399" t="s">
        <v>539</v>
      </c>
      <c r="D44" s="157">
        <v>120</v>
      </c>
      <c r="E44" s="157">
        <v>60</v>
      </c>
      <c r="F44" s="92">
        <f>'СВОД Матрасы'!J174</f>
        <v>9403</v>
      </c>
      <c r="G44" s="41">
        <f>'СВОД Матрасы'!K174</f>
        <v>0.37</v>
      </c>
      <c r="H44" s="99">
        <f>'СВОД Матрасы'!L174</f>
        <v>5923.89</v>
      </c>
      <c r="I44" s="92">
        <v>3811.2525000000005</v>
      </c>
    </row>
    <row r="45" spans="1:9" ht="19.5" customHeight="1">
      <c r="A45" s="376"/>
      <c r="B45" s="507"/>
      <c r="C45" s="266" t="s">
        <v>541</v>
      </c>
      <c r="D45" s="159">
        <v>120</v>
      </c>
      <c r="E45" s="159">
        <v>65</v>
      </c>
      <c r="F45" s="93">
        <f>'СВОД Матрасы'!J175</f>
        <v>10773</v>
      </c>
      <c r="G45" s="41">
        <f>'СВОД Матрасы'!K175</f>
        <v>0.37</v>
      </c>
      <c r="H45" s="100">
        <f>'СВОД Матрасы'!L175</f>
        <v>6786.99</v>
      </c>
      <c r="I45" s="92">
        <v>4358.3265000000001</v>
      </c>
    </row>
    <row r="46" spans="1:9" ht="19.5" customHeight="1">
      <c r="A46" s="376"/>
      <c r="B46" s="507"/>
      <c r="C46" s="266" t="s">
        <v>543</v>
      </c>
      <c r="D46" s="159">
        <v>125</v>
      </c>
      <c r="E46" s="159">
        <v>65</v>
      </c>
      <c r="F46" s="93">
        <f>'СВОД Матрасы'!J176</f>
        <v>10773</v>
      </c>
      <c r="G46" s="41">
        <f>'СВОД Матрасы'!K176</f>
        <v>0.37</v>
      </c>
      <c r="H46" s="100">
        <f>'СВОД Матрасы'!L176</f>
        <v>6786.99</v>
      </c>
      <c r="I46" s="92">
        <v>4358.3265000000001</v>
      </c>
    </row>
    <row r="47" spans="1:9" ht="19.5" customHeight="1">
      <c r="A47" s="376"/>
      <c r="B47" s="507"/>
      <c r="C47" s="266" t="s">
        <v>545</v>
      </c>
      <c r="D47" s="159">
        <v>140</v>
      </c>
      <c r="E47" s="307">
        <v>70</v>
      </c>
      <c r="F47" s="93">
        <f>'СВОД Матрасы'!J177</f>
        <v>11891</v>
      </c>
      <c r="G47" s="41">
        <f>'СВОД Матрасы'!K177</f>
        <v>0.37</v>
      </c>
      <c r="H47" s="100">
        <f>'СВОД Матрасы'!L177</f>
        <v>7491.33</v>
      </c>
      <c r="I47" s="92">
        <v>4814.9639999999999</v>
      </c>
    </row>
    <row r="48" spans="1:9" ht="19.5" customHeight="1">
      <c r="A48" s="376"/>
      <c r="B48" s="507"/>
      <c r="C48" s="266" t="s">
        <v>547</v>
      </c>
      <c r="D48" s="159">
        <v>145</v>
      </c>
      <c r="E48" s="307">
        <v>60</v>
      </c>
      <c r="F48" s="93">
        <f>'СВОД Матрасы'!J178</f>
        <v>10883</v>
      </c>
      <c r="G48" s="41">
        <f>'СВОД Матрасы'!K178</f>
        <v>0.37</v>
      </c>
      <c r="H48" s="100">
        <f>'СВОД Матрасы'!L178</f>
        <v>6856.29</v>
      </c>
      <c r="I48" s="92">
        <v>4410.45</v>
      </c>
    </row>
    <row r="49" spans="1:10" ht="19.5" customHeight="1">
      <c r="A49" s="376"/>
      <c r="B49" s="507"/>
      <c r="C49" s="266" t="s">
        <v>549</v>
      </c>
      <c r="D49" s="159">
        <v>150</v>
      </c>
      <c r="E49" s="307">
        <v>60</v>
      </c>
      <c r="F49" s="93">
        <f>'СВОД Матрасы'!J179</f>
        <v>10883</v>
      </c>
      <c r="G49" s="41">
        <f>'СВОД Матрасы'!K179</f>
        <v>0.37</v>
      </c>
      <c r="H49" s="100">
        <f>'СВОД Матрасы'!L179</f>
        <v>6856.29</v>
      </c>
      <c r="I49" s="92">
        <v>4410.45</v>
      </c>
    </row>
    <row r="50" spans="1:10" ht="27.75" customHeight="1">
      <c r="A50" s="376"/>
      <c r="B50" s="507"/>
      <c r="C50" s="266" t="s">
        <v>551</v>
      </c>
      <c r="D50" s="159">
        <v>160</v>
      </c>
      <c r="E50" s="307">
        <v>70</v>
      </c>
      <c r="F50" s="93">
        <f>'СВОД Матрасы'!J180</f>
        <v>12821</v>
      </c>
      <c r="G50" s="41">
        <f>'СВОД Матрасы'!K180</f>
        <v>0.37</v>
      </c>
      <c r="H50" s="100">
        <f>'СВОД Матрасы'!L180</f>
        <v>8077.2300000000005</v>
      </c>
      <c r="I50" s="92">
        <v>5188.7385000000004</v>
      </c>
    </row>
    <row r="51" spans="1:10" ht="19.5" customHeight="1">
      <c r="A51" s="376"/>
      <c r="B51" s="507"/>
      <c r="C51" s="266" t="s">
        <v>553</v>
      </c>
      <c r="D51" s="159">
        <v>175</v>
      </c>
      <c r="E51" s="307">
        <v>75</v>
      </c>
      <c r="F51" s="93">
        <f>'СВОД Матрасы'!J181</f>
        <v>14600</v>
      </c>
      <c r="G51" s="41">
        <f>'СВОД Матрасы'!K181</f>
        <v>0.37</v>
      </c>
      <c r="H51" s="100">
        <f>'СВОД Матрасы'!L181</f>
        <v>9198</v>
      </c>
      <c r="I51" s="92">
        <v>5914.0125000000007</v>
      </c>
    </row>
    <row r="52" spans="1:10" ht="31.5">
      <c r="A52" s="376"/>
      <c r="B52" s="507"/>
      <c r="C52" s="266" t="s">
        <v>1665</v>
      </c>
      <c r="D52" s="159" t="s">
        <v>1597</v>
      </c>
      <c r="E52" s="307">
        <v>80</v>
      </c>
      <c r="F52" s="93">
        <f>'СВОД Матрасы'!J182</f>
        <v>15167</v>
      </c>
      <c r="G52" s="41">
        <f>'СВОД Матрасы'!K182</f>
        <v>0.37</v>
      </c>
      <c r="H52" s="100">
        <f>'СВОД Матрасы'!L182</f>
        <v>9555.2100000000009</v>
      </c>
      <c r="I52" s="92">
        <v>6139.4355000000005</v>
      </c>
    </row>
    <row r="53" spans="1:10">
      <c r="A53" s="376"/>
      <c r="B53" s="507"/>
      <c r="C53" s="266" t="s">
        <v>557</v>
      </c>
      <c r="D53" s="159">
        <v>180</v>
      </c>
      <c r="E53" s="307">
        <v>90</v>
      </c>
      <c r="F53" s="93">
        <f>'СВОД Матрасы'!J183</f>
        <v>16128</v>
      </c>
      <c r="G53" s="41">
        <f>'СВОД Матрасы'!K183</f>
        <v>0.37</v>
      </c>
      <c r="H53" s="100">
        <f>'СВОД Матрасы'!L183</f>
        <v>10160.64</v>
      </c>
      <c r="I53" s="92">
        <v>6531.9210000000003</v>
      </c>
    </row>
    <row r="54" spans="1:10" ht="47.25">
      <c r="A54" s="376"/>
      <c r="B54" s="507"/>
      <c r="C54" s="266" t="s">
        <v>1666</v>
      </c>
      <c r="D54" s="159" t="s">
        <v>158</v>
      </c>
      <c r="E54" s="307">
        <v>80</v>
      </c>
      <c r="F54" s="93">
        <f>'СВОД Матрасы'!J184</f>
        <v>15089</v>
      </c>
      <c r="G54" s="41">
        <f>'СВОД Матрасы'!K184</f>
        <v>0.37</v>
      </c>
      <c r="H54" s="100">
        <f>'СВОД Матрасы'!L184</f>
        <v>9506.07</v>
      </c>
      <c r="I54" s="92">
        <v>6106.023000000001</v>
      </c>
    </row>
    <row r="55" spans="1:10" ht="48" thickBot="1">
      <c r="A55" s="377"/>
      <c r="B55" s="508"/>
      <c r="C55" s="400" t="s">
        <v>1667</v>
      </c>
      <c r="D55" s="312" t="s">
        <v>158</v>
      </c>
      <c r="E55" s="310">
        <v>90</v>
      </c>
      <c r="F55" s="94">
        <f>'СВОД Матрасы'!J185</f>
        <v>16711</v>
      </c>
      <c r="G55" s="41">
        <f>'СВОД Матрасы'!K185</f>
        <v>0.37</v>
      </c>
      <c r="H55" s="101">
        <f>'СВОД Матрасы'!L185</f>
        <v>10527.93</v>
      </c>
      <c r="I55" s="636">
        <v>6767.5905000000002</v>
      </c>
    </row>
    <row r="56" spans="1:10">
      <c r="A56" s="401" t="s">
        <v>1668</v>
      </c>
      <c r="B56" s="401"/>
      <c r="C56" s="402"/>
      <c r="D56" s="39"/>
      <c r="E56" s="9"/>
      <c r="G56" s="10"/>
      <c r="H56" s="9"/>
      <c r="I56" s="9"/>
    </row>
    <row r="57" spans="1:10">
      <c r="A57" s="401" t="s">
        <v>1669</v>
      </c>
      <c r="B57" s="401"/>
      <c r="C57" s="402"/>
      <c r="D57" s="19"/>
      <c r="E57" s="9"/>
      <c r="G57" s="13"/>
      <c r="H57" s="9"/>
      <c r="I57" s="9"/>
      <c r="J57" s="12"/>
    </row>
    <row r="58" spans="1:10">
      <c r="A58" s="401" t="s">
        <v>1670</v>
      </c>
      <c r="B58" s="403" t="s">
        <v>1671</v>
      </c>
      <c r="C58" s="63"/>
      <c r="D58" s="19"/>
      <c r="E58" s="9"/>
      <c r="G58" s="13"/>
      <c r="H58" s="9"/>
      <c r="I58" s="9"/>
      <c r="J58" s="12"/>
    </row>
    <row r="59" spans="1:10" s="484" customFormat="1">
      <c r="A59" s="401" t="s">
        <v>1914</v>
      </c>
      <c r="B59" s="403"/>
      <c r="C59" s="63"/>
      <c r="D59" s="19"/>
      <c r="E59" s="9"/>
      <c r="F59" s="20"/>
      <c r="G59" s="13"/>
      <c r="H59" s="9"/>
      <c r="I59" s="9"/>
      <c r="J59" s="12"/>
    </row>
    <row r="60" spans="1:10">
      <c r="A60" s="401" t="s">
        <v>1915</v>
      </c>
      <c r="B60" s="403"/>
      <c r="C60" s="63"/>
      <c r="D60" s="19"/>
      <c r="E60" s="9"/>
      <c r="G60" s="13"/>
      <c r="H60" s="9"/>
      <c r="I60" s="9"/>
      <c r="J60" s="12"/>
    </row>
    <row r="61" spans="1:10" s="484" customFormat="1">
      <c r="A61" s="401"/>
      <c r="B61" s="403"/>
      <c r="C61" s="63"/>
      <c r="D61" s="19"/>
      <c r="E61" s="9"/>
      <c r="F61" s="20"/>
      <c r="G61" s="13"/>
      <c r="H61" s="9"/>
      <c r="I61" s="9"/>
      <c r="J61" s="12"/>
    </row>
    <row r="62" spans="1:10">
      <c r="A62" s="76" t="str">
        <f>Контакты!$B$10</f>
        <v>почта для приёма заказов</v>
      </c>
      <c r="B62" s="29" t="str">
        <f>Контакты!$C$10</f>
        <v>хххх@ххх.ru</v>
      </c>
      <c r="C62" s="63"/>
      <c r="D62" s="19"/>
      <c r="E62" s="9"/>
      <c r="G62" s="13"/>
      <c r="H62" s="9"/>
      <c r="I62" s="9"/>
      <c r="J62" s="12"/>
    </row>
    <row r="63" spans="1:10">
      <c r="A63" s="76" t="str">
        <f>Контакты!$B$12</f>
        <v>номер телефона службы сервиса</v>
      </c>
      <c r="B63" s="29">
        <f>Контакты!$C$12</f>
        <v>8800</v>
      </c>
      <c r="C63" s="9"/>
      <c r="D63" s="19"/>
      <c r="E63" s="9"/>
      <c r="G63" s="13"/>
      <c r="H63" s="9"/>
      <c r="I63" s="9"/>
      <c r="J63" s="12"/>
    </row>
  </sheetData>
  <mergeCells count="11">
    <mergeCell ref="D17:E17"/>
    <mergeCell ref="J1:L1"/>
    <mergeCell ref="A2:I2"/>
    <mergeCell ref="D4:E4"/>
    <mergeCell ref="B5:B16"/>
    <mergeCell ref="B3:I3"/>
    <mergeCell ref="B18:B29"/>
    <mergeCell ref="D30:E30"/>
    <mergeCell ref="B31:B42"/>
    <mergeCell ref="D43:E43"/>
    <mergeCell ref="B44:B55"/>
  </mergeCells>
  <hyperlinks>
    <hyperlink ref="B3" r:id="rId1"/>
    <hyperlink ref="B58" r:id="rId2"/>
  </hyperlinks>
  <pageMargins left="0.70866141732283472" right="0.70866141732283472" top="0.74803149606299213" bottom="0.74803149606299213" header="0.31496062992125984" footer="0.31496062992125984"/>
  <pageSetup paperSize="9" scale="37" fitToHeight="2"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F340F"/>
  </sheetPr>
  <dimension ref="A1:O54"/>
  <sheetViews>
    <sheetView view="pageBreakPreview" zoomScale="70" zoomScaleSheetLayoutView="70" workbookViewId="0">
      <selection activeCell="K7" sqref="K7"/>
    </sheetView>
  </sheetViews>
  <sheetFormatPr defaultColWidth="9.28515625" defaultRowHeight="15.75"/>
  <cols>
    <col min="1" max="1" width="34.7109375" style="414" customWidth="1"/>
    <col min="2" max="2" width="46.5703125" style="414" customWidth="1"/>
    <col min="3" max="3" width="32.5703125" style="414" customWidth="1"/>
    <col min="4" max="4" width="5.5703125" style="414" customWidth="1"/>
    <col min="5" max="5" width="10" style="414" customWidth="1"/>
    <col min="6" max="6" width="16.5703125" style="411" customWidth="1"/>
    <col min="7" max="7" width="10" style="419" customWidth="1"/>
    <col min="8" max="9" width="18.28515625" style="418" customWidth="1"/>
    <col min="10" max="16384" width="9.28515625" style="414"/>
  </cols>
  <sheetData>
    <row r="1" spans="1:15" ht="16.5" thickBot="1">
      <c r="A1" s="115" t="str">
        <f>'Moms Love'!A1</f>
        <v>с 23.06 по 08.07.2025 г. включительно</v>
      </c>
      <c r="B1" s="401"/>
      <c r="C1" s="401"/>
      <c r="D1" s="401"/>
      <c r="E1" s="401"/>
      <c r="G1" s="412"/>
      <c r="H1" s="413"/>
      <c r="I1" s="413"/>
      <c r="J1" s="528"/>
      <c r="K1" s="528"/>
      <c r="L1" s="528"/>
    </row>
    <row r="2" spans="1:15" ht="106.7" customHeight="1" thickBot="1">
      <c r="A2" s="529" t="s">
        <v>1672</v>
      </c>
      <c r="B2" s="530"/>
      <c r="C2" s="530"/>
      <c r="D2" s="530"/>
      <c r="E2" s="530"/>
      <c r="F2" s="530"/>
      <c r="G2" s="530"/>
      <c r="H2" s="530"/>
      <c r="I2" s="530"/>
    </row>
    <row r="3" spans="1:15" ht="42.75" customHeight="1" thickBot="1">
      <c r="A3" s="407" t="s">
        <v>1651</v>
      </c>
      <c r="B3" s="448" t="s">
        <v>1673</v>
      </c>
      <c r="C3" s="449"/>
      <c r="D3" s="449"/>
      <c r="E3" s="449"/>
      <c r="F3" s="449"/>
      <c r="G3" s="449"/>
      <c r="H3" s="449"/>
      <c r="I3" s="498" t="s">
        <v>1876</v>
      </c>
    </row>
    <row r="4" spans="1:15" ht="48" thickBot="1">
      <c r="A4" s="62" t="s">
        <v>181</v>
      </c>
      <c r="B4" s="116" t="s">
        <v>29</v>
      </c>
      <c r="C4" s="334" t="s">
        <v>1643</v>
      </c>
      <c r="D4" s="509" t="s">
        <v>30</v>
      </c>
      <c r="E4" s="510"/>
      <c r="F4" s="258" t="s">
        <v>32</v>
      </c>
      <c r="G4" s="118" t="s">
        <v>33</v>
      </c>
      <c r="H4" s="119" t="s">
        <v>34</v>
      </c>
      <c r="I4" s="120" t="s">
        <v>31</v>
      </c>
    </row>
    <row r="5" spans="1:15" ht="27.2" customHeight="1">
      <c r="A5" s="518"/>
      <c r="B5" s="521" t="s">
        <v>1674</v>
      </c>
      <c r="C5" s="267" t="s">
        <v>835</v>
      </c>
      <c r="D5" s="523" t="s">
        <v>185</v>
      </c>
      <c r="E5" s="157">
        <v>80</v>
      </c>
      <c r="F5" s="86">
        <f>'СВОД Матрасы'!J321</f>
        <v>5354</v>
      </c>
      <c r="G5" s="83">
        <f>'СВОД Матрасы'!K321</f>
        <v>0.28000000000000003</v>
      </c>
      <c r="H5" s="22">
        <f>'СВОД Матрасы'!L321</f>
        <v>3854.8799999999997</v>
      </c>
      <c r="I5" s="637">
        <v>2548.9728000000005</v>
      </c>
      <c r="O5" s="415"/>
    </row>
    <row r="6" spans="1:15" ht="27.2" customHeight="1">
      <c r="A6" s="519"/>
      <c r="B6" s="521"/>
      <c r="C6" s="267" t="s">
        <v>837</v>
      </c>
      <c r="D6" s="524"/>
      <c r="E6" s="159">
        <v>90</v>
      </c>
      <c r="F6" s="48">
        <f>'СВОД Матрасы'!J322</f>
        <v>5948</v>
      </c>
      <c r="G6" s="83">
        <f>'СВОД Матрасы'!K322</f>
        <v>0.28000000000000003</v>
      </c>
      <c r="H6" s="15">
        <f>'СВОД Матрасы'!L322</f>
        <v>4282.5599999999995</v>
      </c>
      <c r="I6" s="638">
        <v>2836.2960000000007</v>
      </c>
      <c r="O6" s="415"/>
    </row>
    <row r="7" spans="1:15" ht="27.2" customHeight="1">
      <c r="A7" s="519"/>
      <c r="B7" s="521"/>
      <c r="C7" s="267" t="s">
        <v>839</v>
      </c>
      <c r="D7" s="524"/>
      <c r="E7" s="159">
        <v>120</v>
      </c>
      <c r="F7" s="48">
        <f>'СВОД Матрасы'!J323</f>
        <v>8798</v>
      </c>
      <c r="G7" s="83">
        <f>'СВОД Матрасы'!K323</f>
        <v>0.28000000000000003</v>
      </c>
      <c r="H7" s="15">
        <f>'СВОД Матрасы'!L323</f>
        <v>6334.5599999999995</v>
      </c>
      <c r="I7" s="638">
        <v>4190.8752000000004</v>
      </c>
      <c r="O7" s="415"/>
    </row>
    <row r="8" spans="1:15" ht="27.2" customHeight="1">
      <c r="A8" s="519"/>
      <c r="B8" s="521"/>
      <c r="C8" s="267" t="s">
        <v>841</v>
      </c>
      <c r="D8" s="524"/>
      <c r="E8" s="307">
        <v>140</v>
      </c>
      <c r="F8" s="48">
        <f>'СВОД Матрасы'!J324</f>
        <v>9566</v>
      </c>
      <c r="G8" s="83">
        <f>'СВОД Матрасы'!K324</f>
        <v>0.28000000000000003</v>
      </c>
      <c r="H8" s="15">
        <f>'СВОД Матрасы'!L324</f>
        <v>6887.5199999999995</v>
      </c>
      <c r="I8" s="638">
        <v>4559.4576000000006</v>
      </c>
      <c r="O8" s="415"/>
    </row>
    <row r="9" spans="1:15" ht="27.2" customHeight="1">
      <c r="A9" s="519"/>
      <c r="B9" s="521"/>
      <c r="C9" s="267" t="s">
        <v>843</v>
      </c>
      <c r="D9" s="524"/>
      <c r="E9" s="308">
        <v>160</v>
      </c>
      <c r="F9" s="87">
        <f>'СВОД Матрасы'!J325</f>
        <v>10839</v>
      </c>
      <c r="G9" s="84">
        <f>'СВОД Матрасы'!K325</f>
        <v>0.28000000000000003</v>
      </c>
      <c r="H9" s="16">
        <f>'СВОД Матрасы'!L325</f>
        <v>7804.08</v>
      </c>
      <c r="I9" s="639">
        <v>5157.4320000000007</v>
      </c>
      <c r="O9" s="415"/>
    </row>
    <row r="10" spans="1:15" ht="27.2" customHeight="1" thickBot="1">
      <c r="A10" s="520"/>
      <c r="B10" s="521"/>
      <c r="C10" s="267" t="s">
        <v>845</v>
      </c>
      <c r="D10" s="524"/>
      <c r="E10" s="307">
        <v>180</v>
      </c>
      <c r="F10" s="48">
        <f>'СВОД Матрасы'!J326</f>
        <v>12083</v>
      </c>
      <c r="G10" s="83">
        <f>'СВОД Матрасы'!K326</f>
        <v>0.28000000000000003</v>
      </c>
      <c r="H10" s="15">
        <f>'СВОД Матрасы'!L326</f>
        <v>8699.76</v>
      </c>
      <c r="I10" s="638">
        <v>5755.7952000000005</v>
      </c>
      <c r="O10" s="415"/>
    </row>
    <row r="11" spans="1:15" ht="48" thickBot="1">
      <c r="A11" s="62" t="s">
        <v>182</v>
      </c>
      <c r="B11" s="116" t="s">
        <v>29</v>
      </c>
      <c r="C11" s="334" t="s">
        <v>1643</v>
      </c>
      <c r="D11" s="509" t="s">
        <v>30</v>
      </c>
      <c r="E11" s="510"/>
      <c r="F11" s="258" t="s">
        <v>32</v>
      </c>
      <c r="G11" s="118" t="s">
        <v>33</v>
      </c>
      <c r="H11" s="119" t="s">
        <v>34</v>
      </c>
      <c r="I11" s="120" t="s">
        <v>31</v>
      </c>
    </row>
    <row r="12" spans="1:15" ht="25.5" customHeight="1">
      <c r="A12" s="518"/>
      <c r="B12" s="521" t="s">
        <v>1675</v>
      </c>
      <c r="C12" s="267" t="s">
        <v>847</v>
      </c>
      <c r="D12" s="523" t="s">
        <v>185</v>
      </c>
      <c r="E12" s="157">
        <v>80</v>
      </c>
      <c r="F12" s="86">
        <f>'СВОД Матрасы'!J327</f>
        <v>12155</v>
      </c>
      <c r="G12" s="83">
        <f>'СВОД Матрасы'!K327</f>
        <v>0.28000000000000003</v>
      </c>
      <c r="H12" s="22">
        <f>'СВОД Матрасы'!L327</f>
        <v>8751.6</v>
      </c>
      <c r="I12" s="637">
        <v>5776.38</v>
      </c>
      <c r="O12" s="415"/>
    </row>
    <row r="13" spans="1:15" ht="25.5" customHeight="1">
      <c r="A13" s="519"/>
      <c r="B13" s="521"/>
      <c r="C13" s="267" t="s">
        <v>849</v>
      </c>
      <c r="D13" s="524"/>
      <c r="E13" s="159">
        <v>90</v>
      </c>
      <c r="F13" s="48">
        <f>'СВОД Матрасы'!J328</f>
        <v>13530</v>
      </c>
      <c r="G13" s="83">
        <f>'СВОД Матрасы'!K328</f>
        <v>0.28000000000000003</v>
      </c>
      <c r="H13" s="15">
        <f>'СВОД Матрасы'!L328</f>
        <v>9741.6</v>
      </c>
      <c r="I13" s="638">
        <v>6430.1471999999994</v>
      </c>
      <c r="O13" s="415"/>
    </row>
    <row r="14" spans="1:15" ht="25.5" customHeight="1">
      <c r="A14" s="519"/>
      <c r="B14" s="521"/>
      <c r="C14" s="267" t="s">
        <v>851</v>
      </c>
      <c r="D14" s="524"/>
      <c r="E14" s="159">
        <v>120</v>
      </c>
      <c r="F14" s="48">
        <f>'СВОД Матрасы'!J329</f>
        <v>18711</v>
      </c>
      <c r="G14" s="83">
        <f>'СВОД Матрасы'!K329</f>
        <v>0.28000000000000003</v>
      </c>
      <c r="H14" s="15">
        <f>'СВОД Матрасы'!L329</f>
        <v>13471.92</v>
      </c>
      <c r="I14" s="638">
        <v>8889.2639999999992</v>
      </c>
      <c r="O14" s="415"/>
    </row>
    <row r="15" spans="1:15" ht="25.5" customHeight="1">
      <c r="A15" s="519"/>
      <c r="B15" s="521"/>
      <c r="C15" s="267" t="s">
        <v>853</v>
      </c>
      <c r="D15" s="524"/>
      <c r="E15" s="307">
        <v>140</v>
      </c>
      <c r="F15" s="48">
        <f>'СВОД Матрасы'!J330</f>
        <v>20433</v>
      </c>
      <c r="G15" s="83">
        <f>'СВОД Матрасы'!K330</f>
        <v>0.28000000000000003</v>
      </c>
      <c r="H15" s="15">
        <f>'СВОД Матрасы'!L330</f>
        <v>14711.76</v>
      </c>
      <c r="I15" s="638">
        <v>9703.0871999999999</v>
      </c>
      <c r="O15" s="415"/>
    </row>
    <row r="16" spans="1:15" ht="25.5" customHeight="1">
      <c r="A16" s="519"/>
      <c r="B16" s="521"/>
      <c r="C16" s="267" t="s">
        <v>855</v>
      </c>
      <c r="D16" s="524"/>
      <c r="E16" s="308">
        <v>160</v>
      </c>
      <c r="F16" s="87">
        <f>'СВОД Матрасы'!J331</f>
        <v>23138</v>
      </c>
      <c r="G16" s="84">
        <f>'СВОД Матрасы'!K331</f>
        <v>0.28000000000000003</v>
      </c>
      <c r="H16" s="16">
        <f>'СВОД Матрасы'!L331</f>
        <v>16659.36</v>
      </c>
      <c r="I16" s="639">
        <v>11011.4424</v>
      </c>
      <c r="O16" s="415"/>
    </row>
    <row r="17" spans="1:15" ht="25.5" customHeight="1" thickBot="1">
      <c r="A17" s="520"/>
      <c r="B17" s="522"/>
      <c r="C17" s="267" t="s">
        <v>857</v>
      </c>
      <c r="D17" s="524"/>
      <c r="E17" s="310">
        <v>180</v>
      </c>
      <c r="F17" s="88">
        <f>'СВОД Матрасы'!J332</f>
        <v>25931</v>
      </c>
      <c r="G17" s="83">
        <f>'СВОД Матрасы'!K332</f>
        <v>0.28000000000000003</v>
      </c>
      <c r="H17" s="18">
        <f>'СВОД Матрасы'!L332</f>
        <v>18670.32</v>
      </c>
      <c r="I17" s="640">
        <v>12318.9768</v>
      </c>
      <c r="O17" s="415"/>
    </row>
    <row r="18" spans="1:15" ht="43.35" customHeight="1" thickBot="1">
      <c r="A18" s="62" t="s">
        <v>178</v>
      </c>
      <c r="B18" s="116" t="s">
        <v>29</v>
      </c>
      <c r="C18" s="334" t="s">
        <v>1643</v>
      </c>
      <c r="D18" s="509" t="s">
        <v>30</v>
      </c>
      <c r="E18" s="510"/>
      <c r="F18" s="258" t="s">
        <v>32</v>
      </c>
      <c r="G18" s="118" t="s">
        <v>33</v>
      </c>
      <c r="H18" s="119" t="s">
        <v>34</v>
      </c>
      <c r="I18" s="120" t="s">
        <v>31</v>
      </c>
    </row>
    <row r="19" spans="1:15" ht="35.450000000000003" customHeight="1">
      <c r="A19" s="518"/>
      <c r="B19" s="521" t="s">
        <v>1676</v>
      </c>
      <c r="C19" s="267" t="s">
        <v>811</v>
      </c>
      <c r="D19" s="523" t="s">
        <v>185</v>
      </c>
      <c r="E19" s="157">
        <v>80</v>
      </c>
      <c r="F19" s="86">
        <f>'СВОД Матрасы'!J309</f>
        <v>13892</v>
      </c>
      <c r="G19" s="83">
        <f>'СВОД Матрасы'!K309</f>
        <v>0.36</v>
      </c>
      <c r="H19" s="22">
        <f>'СВОД Матрасы'!L309</f>
        <v>8890.880000000001</v>
      </c>
      <c r="I19" s="637">
        <v>5905.6776000000009</v>
      </c>
      <c r="O19" s="415"/>
    </row>
    <row r="20" spans="1:15" ht="35.450000000000003" customHeight="1">
      <c r="A20" s="519"/>
      <c r="B20" s="521"/>
      <c r="C20" s="267" t="s">
        <v>813</v>
      </c>
      <c r="D20" s="524"/>
      <c r="E20" s="159">
        <v>90</v>
      </c>
      <c r="F20" s="48">
        <f>'СВОД Матрасы'!J310</f>
        <v>15209</v>
      </c>
      <c r="G20" s="83">
        <f>'СВОД Матрасы'!K310</f>
        <v>0.36</v>
      </c>
      <c r="H20" s="15">
        <f>'СВОД Матрасы'!L310</f>
        <v>9733.76</v>
      </c>
      <c r="I20" s="638">
        <v>6464.1888000000008</v>
      </c>
      <c r="O20" s="415"/>
    </row>
    <row r="21" spans="1:15" ht="35.450000000000003" customHeight="1">
      <c r="A21" s="519"/>
      <c r="B21" s="521"/>
      <c r="C21" s="267" t="s">
        <v>815</v>
      </c>
      <c r="D21" s="524"/>
      <c r="E21" s="159">
        <v>120</v>
      </c>
      <c r="F21" s="48">
        <f>'СВОД Матрасы'!J311</f>
        <v>20129</v>
      </c>
      <c r="G21" s="83">
        <f>'СВОД Матрасы'!K311</f>
        <v>0.36</v>
      </c>
      <c r="H21" s="15">
        <f>'СВОД Матрасы'!L311</f>
        <v>12882.56</v>
      </c>
      <c r="I21" s="638">
        <v>8556.4944000000014</v>
      </c>
      <c r="O21" s="415"/>
    </row>
    <row r="22" spans="1:15" ht="35.450000000000003" customHeight="1">
      <c r="A22" s="519"/>
      <c r="B22" s="521"/>
      <c r="C22" s="267" t="s">
        <v>817</v>
      </c>
      <c r="D22" s="524"/>
      <c r="E22" s="307">
        <v>140</v>
      </c>
      <c r="F22" s="48">
        <f>'СВОД Матрасы'!J312</f>
        <v>21952</v>
      </c>
      <c r="G22" s="83">
        <f>'СВОД Матрасы'!K312</f>
        <v>0.36</v>
      </c>
      <c r="H22" s="15">
        <f>'СВОД Матрасы'!L312</f>
        <v>14049.28</v>
      </c>
      <c r="I22" s="638">
        <v>9329.4504000000015</v>
      </c>
      <c r="O22" s="415"/>
    </row>
    <row r="23" spans="1:15" ht="35.450000000000003" customHeight="1">
      <c r="A23" s="519"/>
      <c r="B23" s="521"/>
      <c r="C23" s="267" t="s">
        <v>819</v>
      </c>
      <c r="D23" s="524"/>
      <c r="E23" s="308">
        <v>160</v>
      </c>
      <c r="F23" s="87">
        <f>'СВОД Матрасы'!J313</f>
        <v>24455</v>
      </c>
      <c r="G23" s="84">
        <f>'СВОД Матрасы'!K313</f>
        <v>0.36</v>
      </c>
      <c r="H23" s="16">
        <f>'СВОД Матрасы'!L313</f>
        <v>15651.2</v>
      </c>
      <c r="I23" s="639">
        <v>10405.346400000002</v>
      </c>
      <c r="O23" s="415"/>
    </row>
    <row r="24" spans="1:15" ht="35.450000000000003" customHeight="1" thickBot="1">
      <c r="A24" s="520"/>
      <c r="B24" s="521"/>
      <c r="C24" s="267" t="s">
        <v>821</v>
      </c>
      <c r="D24" s="524"/>
      <c r="E24" s="307">
        <v>180</v>
      </c>
      <c r="F24" s="48">
        <f>'СВОД Матрасы'!J314</f>
        <v>27002</v>
      </c>
      <c r="G24" s="83">
        <f>'СВОД Матрасы'!K314</f>
        <v>0.36</v>
      </c>
      <c r="H24" s="15">
        <f>'СВОД Матрасы'!L314</f>
        <v>17281.28</v>
      </c>
      <c r="I24" s="638">
        <v>11478.672000000002</v>
      </c>
      <c r="O24" s="415"/>
    </row>
    <row r="25" spans="1:15" ht="46.35" customHeight="1" thickBot="1">
      <c r="A25" s="62" t="s">
        <v>179</v>
      </c>
      <c r="B25" s="116" t="s">
        <v>29</v>
      </c>
      <c r="C25" s="334" t="s">
        <v>1643</v>
      </c>
      <c r="D25" s="509" t="s">
        <v>30</v>
      </c>
      <c r="E25" s="510"/>
      <c r="F25" s="258" t="s">
        <v>32</v>
      </c>
      <c r="G25" s="118" t="s">
        <v>33</v>
      </c>
      <c r="H25" s="119" t="s">
        <v>34</v>
      </c>
      <c r="I25" s="120" t="s">
        <v>31</v>
      </c>
    </row>
    <row r="26" spans="1:15" ht="37.5" customHeight="1">
      <c r="A26" s="518"/>
      <c r="B26" s="521" t="s">
        <v>1677</v>
      </c>
      <c r="C26" s="267" t="s">
        <v>859</v>
      </c>
      <c r="D26" s="523" t="s">
        <v>185</v>
      </c>
      <c r="E26" s="157">
        <v>80</v>
      </c>
      <c r="F26" s="86">
        <f>'СВОД Матрасы'!J333</f>
        <v>15657</v>
      </c>
      <c r="G26" s="83">
        <f>'СВОД Матрасы'!K333</f>
        <v>0.36</v>
      </c>
      <c r="H26" s="22">
        <f>'СВОД Матрасы'!L333</f>
        <v>10020.48</v>
      </c>
      <c r="I26" s="637">
        <v>6615.4752000000008</v>
      </c>
      <c r="O26" s="415"/>
    </row>
    <row r="27" spans="1:15" ht="37.5" customHeight="1">
      <c r="A27" s="519"/>
      <c r="B27" s="521"/>
      <c r="C27" s="267" t="s">
        <v>861</v>
      </c>
      <c r="D27" s="524"/>
      <c r="E27" s="159">
        <v>90</v>
      </c>
      <c r="F27" s="48">
        <f>'СВОД Матрасы'!J334</f>
        <v>17205</v>
      </c>
      <c r="G27" s="83">
        <f>'СВОД Матрасы'!K334</f>
        <v>0.36</v>
      </c>
      <c r="H27" s="15">
        <f>'СВОД Матрасы'!L334</f>
        <v>11011.2</v>
      </c>
      <c r="I27" s="638">
        <v>7271.6616000000013</v>
      </c>
      <c r="O27" s="415"/>
    </row>
    <row r="28" spans="1:15" ht="37.5" customHeight="1">
      <c r="A28" s="519"/>
      <c r="B28" s="521"/>
      <c r="C28" s="267" t="s">
        <v>863</v>
      </c>
      <c r="D28" s="524"/>
      <c r="E28" s="159">
        <v>120</v>
      </c>
      <c r="F28" s="48">
        <f>'СВОД Матрасы'!J335</f>
        <v>22979</v>
      </c>
      <c r="G28" s="83">
        <f>'СВОД Матрасы'!K335</f>
        <v>0.36</v>
      </c>
      <c r="H28" s="15">
        <f>'СВОД Матрасы'!L335</f>
        <v>14706.56</v>
      </c>
      <c r="I28" s="638">
        <v>9713.9088000000011</v>
      </c>
      <c r="O28" s="415"/>
    </row>
    <row r="29" spans="1:15" ht="37.5" customHeight="1">
      <c r="A29" s="519"/>
      <c r="B29" s="521"/>
      <c r="C29" s="267" t="s">
        <v>865</v>
      </c>
      <c r="D29" s="524"/>
      <c r="E29" s="307">
        <v>140</v>
      </c>
      <c r="F29" s="48">
        <f>'СВОД Матрасы'!J336</f>
        <v>25265</v>
      </c>
      <c r="G29" s="83">
        <f>'СВОД Матрасы'!K336</f>
        <v>0.36</v>
      </c>
      <c r="H29" s="15">
        <f>'СВОД Матрасы'!L336</f>
        <v>16169.6</v>
      </c>
      <c r="I29" s="638">
        <v>10678.176000000001</v>
      </c>
      <c r="O29" s="415"/>
    </row>
    <row r="30" spans="1:15" ht="37.5" customHeight="1">
      <c r="A30" s="519"/>
      <c r="B30" s="521"/>
      <c r="C30" s="267" t="s">
        <v>867</v>
      </c>
      <c r="D30" s="524"/>
      <c r="E30" s="308">
        <v>160</v>
      </c>
      <c r="F30" s="87">
        <f>'СВОД Матрасы'!J337</f>
        <v>28218</v>
      </c>
      <c r="G30" s="84">
        <f>'СВОД Матрасы'!K337</f>
        <v>0.36</v>
      </c>
      <c r="H30" s="16">
        <f>'СВОД Матрасы'!L337</f>
        <v>18059.52</v>
      </c>
      <c r="I30" s="639">
        <v>11955.297600000002</v>
      </c>
      <c r="O30" s="415"/>
    </row>
    <row r="31" spans="1:15" ht="37.5" customHeight="1" thickBot="1">
      <c r="A31" s="520"/>
      <c r="B31" s="521"/>
      <c r="C31" s="267" t="s">
        <v>869</v>
      </c>
      <c r="D31" s="524"/>
      <c r="E31" s="307">
        <v>180</v>
      </c>
      <c r="F31" s="48">
        <f>'СВОД Матрасы'!J338</f>
        <v>31301</v>
      </c>
      <c r="G31" s="83">
        <f>'СВОД Матрасы'!K338</f>
        <v>0.36</v>
      </c>
      <c r="H31" s="15">
        <f>'СВОД Матрасы'!L338</f>
        <v>20032.64</v>
      </c>
      <c r="I31" s="638">
        <v>13229.481600000001</v>
      </c>
      <c r="O31" s="415"/>
    </row>
    <row r="32" spans="1:15" ht="42.6" customHeight="1" thickBot="1">
      <c r="A32" s="62" t="s">
        <v>180</v>
      </c>
      <c r="B32" s="116" t="s">
        <v>29</v>
      </c>
      <c r="C32" s="334" t="s">
        <v>1643</v>
      </c>
      <c r="D32" s="509" t="s">
        <v>30</v>
      </c>
      <c r="E32" s="510"/>
      <c r="F32" s="258" t="s">
        <v>32</v>
      </c>
      <c r="G32" s="118" t="s">
        <v>33</v>
      </c>
      <c r="H32" s="119" t="s">
        <v>34</v>
      </c>
      <c r="I32" s="120" t="s">
        <v>31</v>
      </c>
    </row>
    <row r="33" spans="1:15" ht="35.1" customHeight="1">
      <c r="A33" s="518"/>
      <c r="B33" s="521" t="s">
        <v>1678</v>
      </c>
      <c r="C33" s="267" t="s">
        <v>871</v>
      </c>
      <c r="D33" s="523" t="s">
        <v>185</v>
      </c>
      <c r="E33" s="157">
        <v>80</v>
      </c>
      <c r="F33" s="86">
        <f>'СВОД Матрасы'!J339</f>
        <v>16887</v>
      </c>
      <c r="G33" s="83">
        <f>'СВОД Матрасы'!K339</f>
        <v>0.36</v>
      </c>
      <c r="H33" s="22">
        <f>'СВОД Матрасы'!L339</f>
        <v>10807.68</v>
      </c>
      <c r="I33" s="637">
        <v>7175.4552000000022</v>
      </c>
      <c r="O33" s="415"/>
    </row>
    <row r="34" spans="1:15" ht="35.1" customHeight="1">
      <c r="A34" s="519"/>
      <c r="B34" s="521"/>
      <c r="C34" s="267" t="s">
        <v>861</v>
      </c>
      <c r="D34" s="524"/>
      <c r="E34" s="159">
        <v>90</v>
      </c>
      <c r="F34" s="48">
        <f>'СВОД Матрасы'!J340</f>
        <v>18219</v>
      </c>
      <c r="G34" s="83">
        <f>'СВОД Матрасы'!K340</f>
        <v>0.36</v>
      </c>
      <c r="H34" s="15">
        <f>'СВОД Матрасы'!L340</f>
        <v>11660.16</v>
      </c>
      <c r="I34" s="638">
        <v>7745.3496000000014</v>
      </c>
      <c r="O34" s="415"/>
    </row>
    <row r="35" spans="1:15" ht="35.1" customHeight="1">
      <c r="A35" s="519"/>
      <c r="B35" s="521"/>
      <c r="C35" s="267" t="s">
        <v>863</v>
      </c>
      <c r="D35" s="524"/>
      <c r="E35" s="159">
        <v>120</v>
      </c>
      <c r="F35" s="48">
        <f>'СВОД Матрасы'!J341</f>
        <v>23892</v>
      </c>
      <c r="G35" s="83">
        <f>'СВОД Матрасы'!K341</f>
        <v>0.36</v>
      </c>
      <c r="H35" s="15">
        <f>'СВОД Матрасы'!L341</f>
        <v>15290.880000000001</v>
      </c>
      <c r="I35" s="638">
        <v>10152.712800000001</v>
      </c>
      <c r="O35" s="415"/>
    </row>
    <row r="36" spans="1:15" ht="35.1" customHeight="1">
      <c r="A36" s="519"/>
      <c r="B36" s="521"/>
      <c r="C36" s="267" t="s">
        <v>865</v>
      </c>
      <c r="D36" s="524"/>
      <c r="E36" s="307">
        <v>140</v>
      </c>
      <c r="F36" s="48">
        <f>'СВОД Матрасы'!J342</f>
        <v>26916</v>
      </c>
      <c r="G36" s="83">
        <f>'СВОД Матрасы'!K342</f>
        <v>0.36</v>
      </c>
      <c r="H36" s="15">
        <f>'СВОД Матрасы'!L342</f>
        <v>17226.240000000002</v>
      </c>
      <c r="I36" s="638">
        <v>11437.178400000001</v>
      </c>
      <c r="O36" s="415"/>
    </row>
    <row r="37" spans="1:15" ht="35.1" customHeight="1">
      <c r="A37" s="519"/>
      <c r="B37" s="521"/>
      <c r="C37" s="267" t="s">
        <v>867</v>
      </c>
      <c r="D37" s="524"/>
      <c r="E37" s="308">
        <v>160</v>
      </c>
      <c r="F37" s="87">
        <f>'СВОД Матрасы'!J343</f>
        <v>30243</v>
      </c>
      <c r="G37" s="84">
        <f>'СВОД Матрасы'!K343</f>
        <v>0.36</v>
      </c>
      <c r="H37" s="16">
        <f>'СВОД Матрасы'!L343</f>
        <v>19355.52</v>
      </c>
      <c r="I37" s="639">
        <v>12840.6168</v>
      </c>
      <c r="O37" s="415"/>
    </row>
    <row r="38" spans="1:15" ht="35.1" customHeight="1" thickBot="1">
      <c r="A38" s="520"/>
      <c r="B38" s="521"/>
      <c r="C38" s="267" t="s">
        <v>869</v>
      </c>
      <c r="D38" s="524"/>
      <c r="E38" s="307">
        <v>180</v>
      </c>
      <c r="F38" s="48">
        <f>'СВОД Матрасы'!J344</f>
        <v>33514</v>
      </c>
      <c r="G38" s="83">
        <f>'СВОД Матрасы'!K344</f>
        <v>0.36</v>
      </c>
      <c r="H38" s="15">
        <f>'СВОД Матрасы'!L344</f>
        <v>21448.959999999999</v>
      </c>
      <c r="I38" s="638">
        <v>14241.484800000002</v>
      </c>
      <c r="O38" s="415"/>
    </row>
    <row r="39" spans="1:15" ht="48" thickBot="1">
      <c r="A39" s="62" t="s">
        <v>183</v>
      </c>
      <c r="B39" s="116" t="s">
        <v>29</v>
      </c>
      <c r="C39" s="334" t="s">
        <v>1643</v>
      </c>
      <c r="D39" s="509" t="s">
        <v>30</v>
      </c>
      <c r="E39" s="510"/>
      <c r="F39" s="258" t="s">
        <v>32</v>
      </c>
      <c r="G39" s="118" t="s">
        <v>33</v>
      </c>
      <c r="H39" s="119" t="s">
        <v>34</v>
      </c>
      <c r="I39" s="120" t="s">
        <v>31</v>
      </c>
    </row>
    <row r="40" spans="1:15" ht="35.1" customHeight="1">
      <c r="A40" s="518"/>
      <c r="B40" s="525" t="s">
        <v>1679</v>
      </c>
      <c r="C40" s="408" t="s">
        <v>823</v>
      </c>
      <c r="D40" s="526" t="s">
        <v>185</v>
      </c>
      <c r="E40" s="313">
        <v>80</v>
      </c>
      <c r="F40" s="341">
        <f>'СВОД Матрасы'!J315</f>
        <v>16742</v>
      </c>
      <c r="G40" s="278">
        <f>'СВОД Матрасы'!K315</f>
        <v>0.36</v>
      </c>
      <c r="H40" s="36">
        <f>'СВОД Матрасы'!L315</f>
        <v>10714.880000000001</v>
      </c>
      <c r="I40" s="641">
        <v>7117.8048000000017</v>
      </c>
      <c r="O40" s="415"/>
    </row>
    <row r="41" spans="1:15" ht="35.1" customHeight="1">
      <c r="A41" s="519"/>
      <c r="B41" s="521"/>
      <c r="C41" s="267" t="s">
        <v>825</v>
      </c>
      <c r="D41" s="524"/>
      <c r="E41" s="159">
        <v>90</v>
      </c>
      <c r="F41" s="48">
        <f>'СВОД Матрасы'!J316</f>
        <v>18118</v>
      </c>
      <c r="G41" s="83">
        <f>'СВОД Матрасы'!K316</f>
        <v>0.36</v>
      </c>
      <c r="H41" s="15">
        <f>'СВОД Матрасы'!L316</f>
        <v>11595.52</v>
      </c>
      <c r="I41" s="638">
        <v>7699.0824000000002</v>
      </c>
      <c r="O41" s="415"/>
    </row>
    <row r="42" spans="1:15" ht="35.1" customHeight="1">
      <c r="A42" s="519"/>
      <c r="B42" s="521"/>
      <c r="C42" s="267" t="s">
        <v>827</v>
      </c>
      <c r="D42" s="524"/>
      <c r="E42" s="159">
        <v>120</v>
      </c>
      <c r="F42" s="48">
        <f>'СВОД Матрасы'!J317</f>
        <v>23934</v>
      </c>
      <c r="G42" s="83">
        <f>'СВОД Матрасы'!K317</f>
        <v>0.36</v>
      </c>
      <c r="H42" s="15">
        <f>'СВОД Матрасы'!L317</f>
        <v>15317.76</v>
      </c>
      <c r="I42" s="638">
        <v>10169.604000000001</v>
      </c>
      <c r="O42" s="415"/>
    </row>
    <row r="43" spans="1:15" ht="35.1" customHeight="1">
      <c r="A43" s="519"/>
      <c r="B43" s="521"/>
      <c r="C43" s="267" t="s">
        <v>829</v>
      </c>
      <c r="D43" s="524"/>
      <c r="E43" s="307">
        <v>140</v>
      </c>
      <c r="F43" s="48">
        <f>'СВОД Матрасы'!J318</f>
        <v>26901</v>
      </c>
      <c r="G43" s="83">
        <f>'СВОД Матрасы'!K318</f>
        <v>0.36</v>
      </c>
      <c r="H43" s="15">
        <f>'СВОД Матрасы'!L318</f>
        <v>17216.64</v>
      </c>
      <c r="I43" s="638">
        <v>11430.936000000002</v>
      </c>
      <c r="O43" s="415"/>
    </row>
    <row r="44" spans="1:15" ht="35.1" customHeight="1">
      <c r="A44" s="519"/>
      <c r="B44" s="521"/>
      <c r="C44" s="267" t="s">
        <v>831</v>
      </c>
      <c r="D44" s="524"/>
      <c r="E44" s="308">
        <v>160</v>
      </c>
      <c r="F44" s="87">
        <f>'СВОД Матрасы'!J319</f>
        <v>30243</v>
      </c>
      <c r="G44" s="84">
        <f>'СВОД Матрасы'!K319</f>
        <v>0.36</v>
      </c>
      <c r="H44" s="16">
        <f>'СВОД Матрасы'!L319</f>
        <v>19355.52</v>
      </c>
      <c r="I44" s="639">
        <v>12840.6168</v>
      </c>
      <c r="O44" s="415"/>
    </row>
    <row r="45" spans="1:15" ht="35.1" customHeight="1" thickBot="1">
      <c r="A45" s="520"/>
      <c r="B45" s="522"/>
      <c r="C45" s="409" t="s">
        <v>833</v>
      </c>
      <c r="D45" s="527"/>
      <c r="E45" s="310">
        <v>180</v>
      </c>
      <c r="F45" s="88">
        <f>'СВОД Матрасы'!J320</f>
        <v>33529</v>
      </c>
      <c r="G45" s="102">
        <f>'СВОД Матрасы'!K320</f>
        <v>0.36</v>
      </c>
      <c r="H45" s="18">
        <f>'СВОД Матрасы'!L320</f>
        <v>21458.560000000001</v>
      </c>
      <c r="I45" s="640">
        <v>14249.930400000001</v>
      </c>
      <c r="O45" s="415"/>
    </row>
    <row r="46" spans="1:15" ht="22.35" customHeight="1">
      <c r="A46" s="401" t="s">
        <v>1668</v>
      </c>
      <c r="B46" s="401"/>
      <c r="C46" s="63"/>
      <c r="D46" s="404"/>
      <c r="E46" s="404"/>
      <c r="F46" s="404"/>
      <c r="G46" s="404"/>
      <c r="H46" s="404"/>
      <c r="I46" s="404"/>
      <c r="O46" s="415"/>
    </row>
    <row r="47" spans="1:15" ht="22.35" customHeight="1">
      <c r="A47" s="401" t="s">
        <v>1669</v>
      </c>
      <c r="B47" s="401"/>
      <c r="C47" s="63"/>
      <c r="D47" s="404"/>
      <c r="E47" s="404"/>
      <c r="F47" s="404"/>
      <c r="G47" s="404"/>
      <c r="H47" s="404"/>
      <c r="I47" s="404"/>
      <c r="O47" s="415"/>
    </row>
    <row r="48" spans="1:15" ht="22.35" customHeight="1">
      <c r="A48" s="401" t="s">
        <v>1670</v>
      </c>
      <c r="B48" s="420" t="s">
        <v>1671</v>
      </c>
      <c r="C48" s="63"/>
      <c r="D48" s="404"/>
      <c r="E48" s="404"/>
      <c r="F48" s="404"/>
      <c r="G48" s="404"/>
      <c r="H48" s="404"/>
      <c r="I48" s="404"/>
      <c r="O48" s="415"/>
    </row>
    <row r="49" spans="1:9">
      <c r="A49" s="401" t="s">
        <v>1914</v>
      </c>
      <c r="B49" s="404"/>
      <c r="C49" s="404"/>
      <c r="D49" s="404"/>
      <c r="E49" s="404"/>
      <c r="F49" s="404"/>
      <c r="G49" s="404"/>
      <c r="H49" s="404"/>
      <c r="I49" s="404"/>
    </row>
    <row r="50" spans="1:9" s="485" customFormat="1">
      <c r="A50" s="401"/>
      <c r="B50" s="404"/>
      <c r="C50" s="404"/>
      <c r="D50" s="404"/>
      <c r="E50" s="404"/>
      <c r="F50" s="404"/>
      <c r="G50" s="404"/>
      <c r="H50" s="404"/>
      <c r="I50" s="404"/>
    </row>
    <row r="51" spans="1:9">
      <c r="A51" s="416" t="str">
        <f>Контакты!$B$10</f>
        <v>почта для приёма заказов</v>
      </c>
      <c r="B51" s="63" t="str">
        <f>Контакты!$C$10</f>
        <v>хххх@ххх.ru</v>
      </c>
      <c r="C51" s="63"/>
      <c r="D51" s="404"/>
      <c r="E51" s="404"/>
      <c r="F51" s="404"/>
      <c r="G51" s="404"/>
      <c r="H51" s="404"/>
      <c r="I51" s="404"/>
    </row>
    <row r="52" spans="1:9">
      <c r="A52" s="416" t="str">
        <f>Контакты!$B$12</f>
        <v>номер телефона службы сервиса</v>
      </c>
      <c r="B52" s="63">
        <f>Контакты!$C$12</f>
        <v>8800</v>
      </c>
      <c r="C52" s="63"/>
      <c r="D52" s="404"/>
      <c r="E52" s="404"/>
      <c r="F52" s="404"/>
      <c r="G52" s="404"/>
      <c r="H52" s="404"/>
      <c r="I52" s="404"/>
    </row>
    <row r="53" spans="1:9">
      <c r="A53" s="401"/>
      <c r="B53" s="401"/>
      <c r="C53" s="401"/>
      <c r="D53" s="404"/>
      <c r="E53" s="404"/>
      <c r="F53" s="404"/>
      <c r="G53" s="404"/>
      <c r="H53" s="404"/>
      <c r="I53" s="404"/>
    </row>
    <row r="54" spans="1:9">
      <c r="G54" s="417"/>
    </row>
  </sheetData>
  <mergeCells count="26">
    <mergeCell ref="J1:L1"/>
    <mergeCell ref="A2:I2"/>
    <mergeCell ref="D4:E4"/>
    <mergeCell ref="B5:B10"/>
    <mergeCell ref="D5:D10"/>
    <mergeCell ref="A5:A10"/>
    <mergeCell ref="D11:E11"/>
    <mergeCell ref="B12:B17"/>
    <mergeCell ref="D12:D17"/>
    <mergeCell ref="D39:E39"/>
    <mergeCell ref="B40:B45"/>
    <mergeCell ref="D40:D45"/>
    <mergeCell ref="D18:E18"/>
    <mergeCell ref="B19:B24"/>
    <mergeCell ref="D19:D24"/>
    <mergeCell ref="D25:E25"/>
    <mergeCell ref="B26:B31"/>
    <mergeCell ref="D26:D31"/>
    <mergeCell ref="D32:E32"/>
    <mergeCell ref="B33:B38"/>
    <mergeCell ref="D33:D38"/>
    <mergeCell ref="A26:A31"/>
    <mergeCell ref="A33:A38"/>
    <mergeCell ref="A40:A45"/>
    <mergeCell ref="A19:A24"/>
    <mergeCell ref="A12:A17"/>
  </mergeCells>
  <hyperlinks>
    <hyperlink ref="B3" r:id="rId1"/>
    <hyperlink ref="B48" r:id="rId2"/>
  </hyperlinks>
  <pageMargins left="0.70866141732283472" right="0.70866141732283472" top="0.74803149606299213" bottom="0.74803149606299213" header="0.31496062992125984" footer="0.31496062992125984"/>
  <pageSetup paperSize="9" scale="39" fitToHeight="2" orientation="landscape" r:id="rId3"/>
  <rowBreaks count="1" manualBreakCount="1">
    <brk id="53" max="9" man="1"/>
  </rowBreaks>
  <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CFF33"/>
  </sheetPr>
  <dimension ref="A1:N60"/>
  <sheetViews>
    <sheetView view="pageBreakPreview" zoomScale="70" zoomScaleSheetLayoutView="70" workbookViewId="0">
      <selection activeCell="M4" sqref="M4"/>
    </sheetView>
  </sheetViews>
  <sheetFormatPr defaultColWidth="9.28515625" defaultRowHeight="15.75"/>
  <cols>
    <col min="1" max="1" width="34.7109375" style="6" customWidth="1"/>
    <col min="2" max="3" width="46.5703125" style="6" customWidth="1"/>
    <col min="4" max="4" width="5.5703125" style="6" customWidth="1"/>
    <col min="5" max="5" width="10" style="6" customWidth="1"/>
    <col min="6" max="6" width="16.5703125" style="20" customWidth="1"/>
    <col min="7" max="7" width="10" style="38" customWidth="1"/>
    <col min="8" max="9" width="18.28515625" style="20" customWidth="1"/>
    <col min="10" max="16384" width="9.28515625" style="6"/>
  </cols>
  <sheetData>
    <row r="1" spans="1:14" ht="16.5" thickBot="1">
      <c r="A1" s="115" t="str">
        <f>'Moms Love'!A1</f>
        <v>с 23.06 по 08.07.2025 г. включительно</v>
      </c>
      <c r="B1" s="9"/>
      <c r="C1" s="9"/>
      <c r="D1" s="9"/>
      <c r="E1" s="9"/>
      <c r="G1" s="24"/>
      <c r="H1" s="19"/>
      <c r="I1" s="19"/>
      <c r="J1" s="513"/>
      <c r="K1" s="513"/>
    </row>
    <row r="2" spans="1:14" ht="80.650000000000006" customHeight="1" thickBot="1">
      <c r="A2" s="514" t="s">
        <v>1680</v>
      </c>
      <c r="B2" s="515"/>
      <c r="C2" s="515"/>
      <c r="D2" s="515"/>
      <c r="E2" s="515"/>
      <c r="F2" s="515"/>
      <c r="G2" s="515"/>
      <c r="H2" s="515"/>
      <c r="I2" s="515"/>
    </row>
    <row r="3" spans="1:14" ht="48.75" customHeight="1" thickBot="1">
      <c r="A3" s="407" t="s">
        <v>1651</v>
      </c>
      <c r="B3" s="448" t="s">
        <v>1681</v>
      </c>
      <c r="C3" s="449"/>
      <c r="D3" s="449"/>
      <c r="E3" s="449"/>
      <c r="F3" s="449"/>
      <c r="G3" s="449"/>
      <c r="H3" s="449"/>
      <c r="I3" s="498" t="s">
        <v>1879</v>
      </c>
    </row>
    <row r="4" spans="1:14" ht="45.2" customHeight="1" thickBot="1">
      <c r="A4" s="62" t="s">
        <v>75</v>
      </c>
      <c r="B4" s="116" t="s">
        <v>29</v>
      </c>
      <c r="C4" s="334" t="s">
        <v>1643</v>
      </c>
      <c r="D4" s="509" t="s">
        <v>30</v>
      </c>
      <c r="E4" s="510"/>
      <c r="F4" s="128" t="s">
        <v>32</v>
      </c>
      <c r="G4" s="118" t="s">
        <v>33</v>
      </c>
      <c r="H4" s="119" t="s">
        <v>34</v>
      </c>
      <c r="I4" s="120" t="s">
        <v>31</v>
      </c>
    </row>
    <row r="5" spans="1:14" ht="33.6" customHeight="1">
      <c r="A5" s="311"/>
      <c r="B5" s="521" t="s">
        <v>1682</v>
      </c>
      <c r="C5" s="267" t="s">
        <v>883</v>
      </c>
      <c r="D5" s="523" t="s">
        <v>37</v>
      </c>
      <c r="E5" s="157">
        <v>80</v>
      </c>
      <c r="F5" s="78">
        <f>'СВОД Матрасы'!J345</f>
        <v>25218</v>
      </c>
      <c r="G5" s="155">
        <f>'СВОД Матрасы'!K345</f>
        <v>0.58199999999999996</v>
      </c>
      <c r="H5" s="22">
        <f>'СВОД Матрасы'!L345</f>
        <v>10541.124000000002</v>
      </c>
      <c r="I5" s="637">
        <v>6769.3764599999995</v>
      </c>
      <c r="N5" s="28"/>
    </row>
    <row r="6" spans="1:14" ht="33.6" customHeight="1">
      <c r="A6" s="376"/>
      <c r="B6" s="521"/>
      <c r="C6" s="267" t="s">
        <v>886</v>
      </c>
      <c r="D6" s="524"/>
      <c r="E6" s="159">
        <v>90</v>
      </c>
      <c r="F6" s="79">
        <f>'СВОД Матрасы'!J346</f>
        <v>27548</v>
      </c>
      <c r="G6" s="90">
        <f>'СВОД Матрасы'!K346</f>
        <v>0.58199999999999996</v>
      </c>
      <c r="H6" s="15">
        <f>'СВОД Матрасы'!L346</f>
        <v>11515.064</v>
      </c>
      <c r="I6" s="638">
        <v>7396.7625900000003</v>
      </c>
      <c r="N6" s="28"/>
    </row>
    <row r="7" spans="1:14" ht="33.6" customHeight="1">
      <c r="A7" s="376"/>
      <c r="B7" s="521"/>
      <c r="C7" s="267" t="s">
        <v>888</v>
      </c>
      <c r="D7" s="524"/>
      <c r="E7" s="159">
        <v>120</v>
      </c>
      <c r="F7" s="79">
        <f>'СВОД Матрасы'!J347</f>
        <v>33368</v>
      </c>
      <c r="G7" s="90">
        <f>'СВОД Матрасы'!K347</f>
        <v>0.58199999999999996</v>
      </c>
      <c r="H7" s="15">
        <f>'СВОД Матрасы'!L347</f>
        <v>13947.824000000001</v>
      </c>
      <c r="I7" s="638">
        <v>8960.3755200000014</v>
      </c>
      <c r="N7" s="28"/>
    </row>
    <row r="8" spans="1:14" ht="33.6" customHeight="1">
      <c r="A8" s="376"/>
      <c r="B8" s="521"/>
      <c r="C8" s="267" t="s">
        <v>890</v>
      </c>
      <c r="D8" s="524"/>
      <c r="E8" s="307">
        <v>140</v>
      </c>
      <c r="F8" s="79">
        <f>'СВОД Матрасы'!J348</f>
        <v>39432</v>
      </c>
      <c r="G8" s="90">
        <f>'СВОД Матрасы'!K348</f>
        <v>0.58199999999999996</v>
      </c>
      <c r="H8" s="15">
        <f>'СВОД Матрасы'!L348</f>
        <v>16482.576000000001</v>
      </c>
      <c r="I8" s="638">
        <v>10587.92589</v>
      </c>
      <c r="N8" s="28"/>
    </row>
    <row r="9" spans="1:14" ht="33.6" customHeight="1">
      <c r="A9" s="376"/>
      <c r="B9" s="521"/>
      <c r="C9" s="267" t="s">
        <v>892</v>
      </c>
      <c r="D9" s="524"/>
      <c r="E9" s="308">
        <v>160</v>
      </c>
      <c r="F9" s="80">
        <f>'СВОД Матрасы'!J349</f>
        <v>44296</v>
      </c>
      <c r="G9" s="91">
        <f>'СВОД Матрасы'!K349</f>
        <v>0.58199999999999996</v>
      </c>
      <c r="H9" s="16">
        <f>'СВОД Матрасы'!L349</f>
        <v>18515.728000000003</v>
      </c>
      <c r="I9" s="639">
        <v>11902.639499999999</v>
      </c>
      <c r="N9" s="28"/>
    </row>
    <row r="10" spans="1:14" ht="33.6" customHeight="1">
      <c r="A10" s="376"/>
      <c r="B10" s="521"/>
      <c r="C10" s="267" t="s">
        <v>894</v>
      </c>
      <c r="D10" s="524"/>
      <c r="E10" s="307">
        <v>180</v>
      </c>
      <c r="F10" s="79">
        <f>'СВОД Матрасы'!J350</f>
        <v>48728</v>
      </c>
      <c r="G10" s="90">
        <f>'СВОД Матрасы'!K350</f>
        <v>0.58199999999999996</v>
      </c>
      <c r="H10" s="15">
        <f>'СВОД Матрасы'!L350</f>
        <v>20368.304</v>
      </c>
      <c r="I10" s="638">
        <v>13085.482140000002</v>
      </c>
      <c r="N10" s="28"/>
    </row>
    <row r="11" spans="1:14" ht="33.6" customHeight="1" thickBot="1">
      <c r="A11" s="377"/>
      <c r="B11" s="522"/>
      <c r="C11" s="267" t="s">
        <v>896</v>
      </c>
      <c r="D11" s="527"/>
      <c r="E11" s="310">
        <v>200</v>
      </c>
      <c r="F11" s="81">
        <f>'СВОД Матрасы'!J351</f>
        <v>53871</v>
      </c>
      <c r="G11" s="90">
        <f>'СВОД Матрасы'!K351</f>
        <v>0.58199999999999996</v>
      </c>
      <c r="H11" s="18">
        <f>'СВОД Матрасы'!L351</f>
        <v>22518.078000000001</v>
      </c>
      <c r="I11" s="640">
        <v>14466.416670000001</v>
      </c>
      <c r="N11" s="28"/>
    </row>
    <row r="12" spans="1:14" ht="52.9" customHeight="1" thickBot="1">
      <c r="A12" s="62" t="s">
        <v>188</v>
      </c>
      <c r="B12" s="116" t="s">
        <v>29</v>
      </c>
      <c r="C12" s="334" t="s">
        <v>1643</v>
      </c>
      <c r="D12" s="509" t="s">
        <v>30</v>
      </c>
      <c r="E12" s="510"/>
      <c r="F12" s="128" t="s">
        <v>32</v>
      </c>
      <c r="G12" s="118" t="s">
        <v>33</v>
      </c>
      <c r="H12" s="119" t="s">
        <v>34</v>
      </c>
      <c r="I12" s="120" t="s">
        <v>31</v>
      </c>
    </row>
    <row r="13" spans="1:14" ht="38.25" customHeight="1">
      <c r="A13" s="311"/>
      <c r="B13" s="521" t="s">
        <v>1683</v>
      </c>
      <c r="C13" s="267" t="s">
        <v>1684</v>
      </c>
      <c r="D13" s="523" t="s">
        <v>37</v>
      </c>
      <c r="E13" s="157">
        <v>80</v>
      </c>
      <c r="F13" s="78">
        <f>'СВОД Матрасы'!J352</f>
        <v>31850</v>
      </c>
      <c r="G13" s="155">
        <f>'СВОД Матрасы'!K352</f>
        <v>0.6</v>
      </c>
      <c r="H13" s="22">
        <f>'СВОД Матрасы'!L352</f>
        <v>12740</v>
      </c>
      <c r="I13" s="637">
        <v>8190</v>
      </c>
      <c r="N13" s="28"/>
    </row>
    <row r="14" spans="1:14" ht="38.25" customHeight="1">
      <c r="A14" s="376"/>
      <c r="B14" s="521"/>
      <c r="C14" s="267" t="s">
        <v>1685</v>
      </c>
      <c r="D14" s="524"/>
      <c r="E14" s="159">
        <v>90</v>
      </c>
      <c r="F14" s="79">
        <f>'СВОД Матрасы'!J353</f>
        <v>34731</v>
      </c>
      <c r="G14" s="90">
        <f>'СВОД Матрасы'!K353</f>
        <v>0.6</v>
      </c>
      <c r="H14" s="15">
        <f>'СВОД Матрасы'!L353</f>
        <v>13892.400000000001</v>
      </c>
      <c r="I14" s="638">
        <v>8931.6</v>
      </c>
      <c r="N14" s="28"/>
    </row>
    <row r="15" spans="1:14" ht="38.25" customHeight="1">
      <c r="A15" s="376"/>
      <c r="B15" s="521"/>
      <c r="C15" s="267" t="s">
        <v>1686</v>
      </c>
      <c r="D15" s="524"/>
      <c r="E15" s="159">
        <v>120</v>
      </c>
      <c r="F15" s="79">
        <f>'СВОД Матрасы'!J354</f>
        <v>46164</v>
      </c>
      <c r="G15" s="90">
        <f>'СВОД Матрасы'!K354</f>
        <v>0.6</v>
      </c>
      <c r="H15" s="15">
        <f>'СВОД Матрасы'!L354</f>
        <v>18465.600000000002</v>
      </c>
      <c r="I15" s="638">
        <v>11870.64</v>
      </c>
      <c r="N15" s="28"/>
    </row>
    <row r="16" spans="1:14" ht="38.25" customHeight="1">
      <c r="A16" s="376"/>
      <c r="B16" s="521"/>
      <c r="C16" s="267" t="s">
        <v>1687</v>
      </c>
      <c r="D16" s="524"/>
      <c r="E16" s="307">
        <v>140</v>
      </c>
      <c r="F16" s="79">
        <f>'СВОД Матрасы'!J355</f>
        <v>51758</v>
      </c>
      <c r="G16" s="90">
        <f>'СВОД Матрасы'!K355</f>
        <v>0.6</v>
      </c>
      <c r="H16" s="15">
        <f>'СВОД Матрасы'!L355</f>
        <v>20703.2</v>
      </c>
      <c r="I16" s="638">
        <v>13308.480000000003</v>
      </c>
      <c r="N16" s="28"/>
    </row>
    <row r="17" spans="1:14" ht="38.25" customHeight="1">
      <c r="A17" s="376"/>
      <c r="B17" s="521"/>
      <c r="C17" s="267" t="s">
        <v>1688</v>
      </c>
      <c r="D17" s="524"/>
      <c r="E17" s="308">
        <v>160</v>
      </c>
      <c r="F17" s="80">
        <f>'СВОД Матрасы'!J356</f>
        <v>57858</v>
      </c>
      <c r="G17" s="91">
        <f>'СВОД Матрасы'!K356</f>
        <v>0.6</v>
      </c>
      <c r="H17" s="16">
        <f>'СВОД Матрасы'!L356</f>
        <v>23143.200000000001</v>
      </c>
      <c r="I17" s="639">
        <v>14878.080000000002</v>
      </c>
      <c r="N17" s="28"/>
    </row>
    <row r="18" spans="1:14" ht="38.25" customHeight="1">
      <c r="A18" s="376"/>
      <c r="B18" s="521"/>
      <c r="C18" s="267" t="s">
        <v>1689</v>
      </c>
      <c r="D18" s="524"/>
      <c r="E18" s="307">
        <v>180</v>
      </c>
      <c r="F18" s="79">
        <f>'СВОД Матрасы'!J357</f>
        <v>65112</v>
      </c>
      <c r="G18" s="90">
        <f>'СВОД Матрасы'!K357</f>
        <v>0.6</v>
      </c>
      <c r="H18" s="15">
        <f>'СВОД Матрасы'!L357</f>
        <v>26044.800000000003</v>
      </c>
      <c r="I18" s="638">
        <v>16742.88</v>
      </c>
      <c r="N18" s="28"/>
    </row>
    <row r="19" spans="1:14" ht="38.25" customHeight="1" thickBot="1">
      <c r="A19" s="377"/>
      <c r="B19" s="522"/>
      <c r="C19" s="267" t="s">
        <v>1690</v>
      </c>
      <c r="D19" s="527"/>
      <c r="E19" s="310">
        <v>200</v>
      </c>
      <c r="F19" s="81">
        <f>'СВОД Матрасы'!J358</f>
        <v>72113</v>
      </c>
      <c r="G19" s="90">
        <f>'СВОД Матрасы'!K358</f>
        <v>0.6</v>
      </c>
      <c r="H19" s="18">
        <f>'СВОД Матрасы'!L358</f>
        <v>28845.200000000001</v>
      </c>
      <c r="I19" s="640">
        <v>18542.88</v>
      </c>
      <c r="N19" s="28"/>
    </row>
    <row r="20" spans="1:14" ht="45.2" customHeight="1" thickBot="1">
      <c r="A20" s="62" t="s">
        <v>76</v>
      </c>
      <c r="B20" s="116" t="s">
        <v>29</v>
      </c>
      <c r="C20" s="334" t="s">
        <v>1643</v>
      </c>
      <c r="D20" s="509" t="s">
        <v>30</v>
      </c>
      <c r="E20" s="510"/>
      <c r="F20" s="128" t="s">
        <v>32</v>
      </c>
      <c r="G20" s="118" t="s">
        <v>33</v>
      </c>
      <c r="H20" s="119" t="s">
        <v>34</v>
      </c>
      <c r="I20" s="120" t="s">
        <v>31</v>
      </c>
    </row>
    <row r="21" spans="1:14" ht="33.6" customHeight="1">
      <c r="A21" s="311"/>
      <c r="B21" s="521" t="s">
        <v>1691</v>
      </c>
      <c r="C21" s="267" t="s">
        <v>912</v>
      </c>
      <c r="D21" s="523" t="s">
        <v>37</v>
      </c>
      <c r="E21" s="157">
        <v>80</v>
      </c>
      <c r="F21" s="78">
        <f>'СВОД Матрасы'!J359</f>
        <v>32205</v>
      </c>
      <c r="G21" s="155">
        <f>'СВОД Матрасы'!K359</f>
        <v>0.56100000000000005</v>
      </c>
      <c r="H21" s="22">
        <f>'СВОД Матрасы'!L359</f>
        <v>14137.994999999999</v>
      </c>
      <c r="I21" s="637">
        <v>9080.5838400000011</v>
      </c>
      <c r="N21" s="28"/>
    </row>
    <row r="22" spans="1:14" ht="33.6" customHeight="1">
      <c r="A22" s="311"/>
      <c r="B22" s="521"/>
      <c r="C22" s="267" t="s">
        <v>914</v>
      </c>
      <c r="D22" s="524"/>
      <c r="E22" s="159">
        <v>90</v>
      </c>
      <c r="F22" s="79">
        <f>'СВОД Матрасы'!J360</f>
        <v>34701</v>
      </c>
      <c r="G22" s="90">
        <f>'СВОД Матрасы'!K360</f>
        <v>0.56100000000000005</v>
      </c>
      <c r="H22" s="15">
        <f>'СВОД Матрасы'!L360</f>
        <v>15233.738999999998</v>
      </c>
      <c r="I22" s="638">
        <v>9788.113440000001</v>
      </c>
      <c r="N22" s="28"/>
    </row>
    <row r="23" spans="1:14" ht="33.6" customHeight="1">
      <c r="A23" s="311"/>
      <c r="B23" s="521"/>
      <c r="C23" s="267" t="s">
        <v>916</v>
      </c>
      <c r="D23" s="524"/>
      <c r="E23" s="159">
        <v>120</v>
      </c>
      <c r="F23" s="79">
        <f>'СВОД Матрасы'!J361</f>
        <v>43433</v>
      </c>
      <c r="G23" s="90">
        <f>'СВОД Матрасы'!K361</f>
        <v>0.56100000000000005</v>
      </c>
      <c r="H23" s="15">
        <f>'СВОД Матрасы'!L361</f>
        <v>19067.086999999996</v>
      </c>
      <c r="I23" s="638">
        <v>12250.812960000001</v>
      </c>
      <c r="N23" s="28"/>
    </row>
    <row r="24" spans="1:14" ht="33.6" customHeight="1">
      <c r="A24" s="311"/>
      <c r="B24" s="521"/>
      <c r="C24" s="267" t="s">
        <v>918</v>
      </c>
      <c r="D24" s="524"/>
      <c r="E24" s="307">
        <v>140</v>
      </c>
      <c r="F24" s="79">
        <f>'СВОД Матрасы'!J362</f>
        <v>47545</v>
      </c>
      <c r="G24" s="90">
        <f>'СВОД Матрасы'!K362</f>
        <v>0.56100000000000005</v>
      </c>
      <c r="H24" s="15">
        <f>'СВОД Матрасы'!L362</f>
        <v>20872.254999999997</v>
      </c>
      <c r="I24" s="638">
        <v>13408.306560000001</v>
      </c>
      <c r="N24" s="28"/>
    </row>
    <row r="25" spans="1:14" ht="33.6" customHeight="1">
      <c r="A25" s="311"/>
      <c r="B25" s="521"/>
      <c r="C25" s="267" t="s">
        <v>920</v>
      </c>
      <c r="D25" s="524"/>
      <c r="E25" s="308">
        <v>160</v>
      </c>
      <c r="F25" s="80">
        <f>'СВОД Матрасы'!J363</f>
        <v>52746</v>
      </c>
      <c r="G25" s="91">
        <f>'СВОД Матрасы'!K363</f>
        <v>0.56100000000000005</v>
      </c>
      <c r="H25" s="16">
        <f>'СВОД Матрасы'!L363</f>
        <v>23155.493999999999</v>
      </c>
      <c r="I25" s="639">
        <v>14878.602720000001</v>
      </c>
      <c r="N25" s="28"/>
    </row>
    <row r="26" spans="1:14" ht="33.6" customHeight="1">
      <c r="A26" s="311"/>
      <c r="B26" s="521"/>
      <c r="C26" s="267" t="s">
        <v>922</v>
      </c>
      <c r="D26" s="524"/>
      <c r="E26" s="307">
        <v>180</v>
      </c>
      <c r="F26" s="79">
        <f>'СВОД Матрасы'!J364</f>
        <v>57553</v>
      </c>
      <c r="G26" s="90">
        <f>'СВОД Матрасы'!K364</f>
        <v>0.56100000000000005</v>
      </c>
      <c r="H26" s="15">
        <f>'СВОД Матрасы'!L364</f>
        <v>25265.766999999996</v>
      </c>
      <c r="I26" s="638">
        <v>16231.59792</v>
      </c>
      <c r="N26" s="28"/>
    </row>
    <row r="27" spans="1:14" ht="33.6" customHeight="1" thickBot="1">
      <c r="A27" s="311"/>
      <c r="B27" s="522"/>
      <c r="C27" s="267" t="s">
        <v>924</v>
      </c>
      <c r="D27" s="527"/>
      <c r="E27" s="310">
        <v>200</v>
      </c>
      <c r="F27" s="81">
        <f>'СВОД Матрасы'!J365</f>
        <v>62960</v>
      </c>
      <c r="G27" s="90">
        <f>'СВОД Матрасы'!K365</f>
        <v>0.56100000000000005</v>
      </c>
      <c r="H27" s="18">
        <f>'СВОД Матрасы'!L365</f>
        <v>27639.439999999995</v>
      </c>
      <c r="I27" s="640">
        <v>17758.99296</v>
      </c>
      <c r="N27" s="28"/>
    </row>
    <row r="28" spans="1:14" ht="45.2" customHeight="1" thickBot="1">
      <c r="A28" s="62" t="s">
        <v>186</v>
      </c>
      <c r="B28" s="116" t="s">
        <v>29</v>
      </c>
      <c r="C28" s="334" t="s">
        <v>1643</v>
      </c>
      <c r="D28" s="509" t="s">
        <v>30</v>
      </c>
      <c r="E28" s="510"/>
      <c r="F28" s="128" t="s">
        <v>32</v>
      </c>
      <c r="G28" s="118" t="s">
        <v>33</v>
      </c>
      <c r="H28" s="119" t="s">
        <v>34</v>
      </c>
      <c r="I28" s="120" t="s">
        <v>31</v>
      </c>
    </row>
    <row r="29" spans="1:14" ht="36" customHeight="1">
      <c r="A29" s="311"/>
      <c r="B29" s="521" t="s">
        <v>1692</v>
      </c>
      <c r="C29" s="267" t="s">
        <v>926</v>
      </c>
      <c r="D29" s="523" t="s">
        <v>37</v>
      </c>
      <c r="E29" s="157">
        <v>80</v>
      </c>
      <c r="F29" s="78">
        <f>'СВОД Матрасы'!J366</f>
        <v>31160</v>
      </c>
      <c r="G29" s="155">
        <f>'СВОД Матрасы'!K366</f>
        <v>0.52</v>
      </c>
      <c r="H29" s="22">
        <f>'СВОД Матрасы'!L366</f>
        <v>14956.8</v>
      </c>
      <c r="I29" s="637">
        <v>9614.880000000001</v>
      </c>
      <c r="N29" s="28"/>
    </row>
    <row r="30" spans="1:14" ht="36" customHeight="1">
      <c r="A30" s="376"/>
      <c r="B30" s="521"/>
      <c r="C30" s="267" t="s">
        <v>928</v>
      </c>
      <c r="D30" s="524"/>
      <c r="E30" s="159">
        <v>90</v>
      </c>
      <c r="F30" s="79">
        <f>'СВОД Матрасы'!J367</f>
        <v>34613</v>
      </c>
      <c r="G30" s="90">
        <f>'СВОД Матрасы'!K367</f>
        <v>0.52</v>
      </c>
      <c r="H30" s="15">
        <f>'СВОД Матрасы'!L367</f>
        <v>16614.239999999998</v>
      </c>
      <c r="I30" s="638">
        <v>10680.48</v>
      </c>
      <c r="N30" s="28"/>
    </row>
    <row r="31" spans="1:14" ht="36" customHeight="1">
      <c r="A31" s="376"/>
      <c r="B31" s="521"/>
      <c r="C31" s="267" t="s">
        <v>930</v>
      </c>
      <c r="D31" s="524"/>
      <c r="E31" s="159">
        <v>120</v>
      </c>
      <c r="F31" s="79">
        <f>'СВОД Матрасы'!J368</f>
        <v>45070</v>
      </c>
      <c r="G31" s="90">
        <f>'СВОД Матрасы'!K368</f>
        <v>0.52</v>
      </c>
      <c r="H31" s="15">
        <f>'СВОД Матрасы'!L368</f>
        <v>21633.599999999999</v>
      </c>
      <c r="I31" s="638">
        <v>13907.520000000002</v>
      </c>
      <c r="N31" s="28"/>
    </row>
    <row r="32" spans="1:14" ht="36" customHeight="1">
      <c r="A32" s="376"/>
      <c r="B32" s="521"/>
      <c r="C32" s="267" t="s">
        <v>932</v>
      </c>
      <c r="D32" s="524"/>
      <c r="E32" s="307">
        <v>140</v>
      </c>
      <c r="F32" s="79">
        <f>'СВОД Матрасы'!J369</f>
        <v>50936</v>
      </c>
      <c r="G32" s="90">
        <f>'СВОД Матрасы'!K369</f>
        <v>0.52</v>
      </c>
      <c r="H32" s="15">
        <f>'СВОД Матрасы'!L369</f>
        <v>24449.279999999999</v>
      </c>
      <c r="I32" s="638">
        <v>15719.760000000002</v>
      </c>
      <c r="N32" s="28"/>
    </row>
    <row r="33" spans="1:14" ht="36" customHeight="1">
      <c r="A33" s="376"/>
      <c r="B33" s="521"/>
      <c r="C33" s="267" t="s">
        <v>934</v>
      </c>
      <c r="D33" s="524"/>
      <c r="E33" s="308">
        <v>160</v>
      </c>
      <c r="F33" s="80">
        <f>'СВОД Матрасы'!J370</f>
        <v>57861</v>
      </c>
      <c r="G33" s="91">
        <f>'СВОД Матрасы'!K370</f>
        <v>0.52</v>
      </c>
      <c r="H33" s="16">
        <f>'СВОД Матрасы'!L370</f>
        <v>27773.279999999999</v>
      </c>
      <c r="I33" s="639">
        <v>17854.560000000001</v>
      </c>
      <c r="N33" s="28"/>
    </row>
    <row r="34" spans="1:14" ht="36" customHeight="1">
      <c r="A34" s="376"/>
      <c r="B34" s="521"/>
      <c r="C34" s="267" t="s">
        <v>936</v>
      </c>
      <c r="D34" s="524"/>
      <c r="E34" s="307">
        <v>180</v>
      </c>
      <c r="F34" s="79">
        <f>'СВОД Матрасы'!J371</f>
        <v>63689</v>
      </c>
      <c r="G34" s="90">
        <f>'СВОД Матрасы'!K371</f>
        <v>0.52</v>
      </c>
      <c r="H34" s="15">
        <f>'СВОД Матрасы'!L371</f>
        <v>30570.719999999998</v>
      </c>
      <c r="I34" s="638">
        <v>19652.399999999998</v>
      </c>
      <c r="N34" s="28"/>
    </row>
    <row r="35" spans="1:14" ht="36" customHeight="1" thickBot="1">
      <c r="A35" s="377"/>
      <c r="B35" s="522"/>
      <c r="C35" s="267" t="s">
        <v>938</v>
      </c>
      <c r="D35" s="527"/>
      <c r="E35" s="310">
        <v>200</v>
      </c>
      <c r="F35" s="81">
        <f>'СВОД Матрасы'!J372</f>
        <v>70442</v>
      </c>
      <c r="G35" s="90">
        <f>'СВОД Матрасы'!K372</f>
        <v>0.52</v>
      </c>
      <c r="H35" s="18">
        <f>'СВОД Матрасы'!L372</f>
        <v>33812.159999999996</v>
      </c>
      <c r="I35" s="640">
        <v>21738.240000000002</v>
      </c>
      <c r="N35" s="28"/>
    </row>
    <row r="36" spans="1:14" ht="45.2" customHeight="1" thickBot="1">
      <c r="A36" s="62" t="s">
        <v>77</v>
      </c>
      <c r="B36" s="116" t="s">
        <v>29</v>
      </c>
      <c r="C36" s="334" t="s">
        <v>1643</v>
      </c>
      <c r="D36" s="509" t="s">
        <v>30</v>
      </c>
      <c r="E36" s="510"/>
      <c r="F36" s="128" t="s">
        <v>32</v>
      </c>
      <c r="G36" s="118" t="s">
        <v>33</v>
      </c>
      <c r="H36" s="119" t="s">
        <v>34</v>
      </c>
      <c r="I36" s="120" t="s">
        <v>31</v>
      </c>
    </row>
    <row r="37" spans="1:14" ht="37.9" customHeight="1">
      <c r="A37" s="259"/>
      <c r="B37" s="525" t="s">
        <v>1693</v>
      </c>
      <c r="C37" s="267" t="s">
        <v>940</v>
      </c>
      <c r="D37" s="526" t="s">
        <v>37</v>
      </c>
      <c r="E37" s="313">
        <v>80</v>
      </c>
      <c r="F37" s="82">
        <f>'СВОД Матрасы'!J373</f>
        <v>42737</v>
      </c>
      <c r="G37" s="314">
        <f>'СВОД Матрасы'!K373</f>
        <v>0.56100000000000005</v>
      </c>
      <c r="H37" s="36">
        <f>'СВОД Матрасы'!L373</f>
        <v>18761.542999999998</v>
      </c>
      <c r="I37" s="641">
        <v>12052.800000000001</v>
      </c>
      <c r="N37" s="28"/>
    </row>
    <row r="38" spans="1:14" ht="37.9" customHeight="1">
      <c r="A38" s="376"/>
      <c r="B38" s="521"/>
      <c r="C38" s="267" t="s">
        <v>942</v>
      </c>
      <c r="D38" s="524"/>
      <c r="E38" s="159">
        <v>90</v>
      </c>
      <c r="F38" s="79">
        <f>'СВОД Матрасы'!J374</f>
        <v>46568</v>
      </c>
      <c r="G38" s="90">
        <f>'СВОД Матрасы'!K374</f>
        <v>0.56100000000000005</v>
      </c>
      <c r="H38" s="15">
        <f>'СВОД Матрасы'!L374</f>
        <v>20443.351999999999</v>
      </c>
      <c r="I38" s="638">
        <v>13133.15775</v>
      </c>
      <c r="N38" s="28"/>
    </row>
    <row r="39" spans="1:14" ht="37.9" customHeight="1">
      <c r="A39" s="376"/>
      <c r="B39" s="521"/>
      <c r="C39" s="267" t="s">
        <v>944</v>
      </c>
      <c r="D39" s="524"/>
      <c r="E39" s="159">
        <v>120</v>
      </c>
      <c r="F39" s="79">
        <f>'СВОД Матрасы'!J375</f>
        <v>60463</v>
      </c>
      <c r="G39" s="90">
        <f>'СВОД Матрасы'!K375</f>
        <v>0.56100000000000005</v>
      </c>
      <c r="H39" s="15">
        <f>'СВОД Матрасы'!L375</f>
        <v>26543.256999999998</v>
      </c>
      <c r="I39" s="638">
        <v>17052.828750000001</v>
      </c>
      <c r="N39" s="28"/>
    </row>
    <row r="40" spans="1:14" ht="37.9" customHeight="1">
      <c r="A40" s="376"/>
      <c r="B40" s="521"/>
      <c r="C40" s="267" t="s">
        <v>946</v>
      </c>
      <c r="D40" s="524"/>
      <c r="E40" s="307">
        <v>140</v>
      </c>
      <c r="F40" s="79">
        <f>'СВОД Матрасы'!J376</f>
        <v>66530</v>
      </c>
      <c r="G40" s="90">
        <f>'СВОД Матрасы'!K376</f>
        <v>0.56100000000000005</v>
      </c>
      <c r="H40" s="15">
        <f>'СВОД Матрасы'!L376</f>
        <v>29206.669999999995</v>
      </c>
      <c r="I40" s="638">
        <v>18764.703000000001</v>
      </c>
      <c r="N40" s="28"/>
    </row>
    <row r="41" spans="1:14" ht="37.9" customHeight="1">
      <c r="A41" s="376"/>
      <c r="B41" s="521"/>
      <c r="C41" s="267" t="s">
        <v>948</v>
      </c>
      <c r="D41" s="524"/>
      <c r="E41" s="308">
        <v>160</v>
      </c>
      <c r="F41" s="80">
        <f>'СВОД Матрасы'!J377</f>
        <v>73832</v>
      </c>
      <c r="G41" s="91">
        <f>'СВОД Матрасы'!K377</f>
        <v>0.56100000000000005</v>
      </c>
      <c r="H41" s="16">
        <f>'СВОД Матрасы'!L377</f>
        <v>32412.247999999996</v>
      </c>
      <c r="I41" s="639">
        <v>20831.256000000001</v>
      </c>
      <c r="N41" s="28"/>
    </row>
    <row r="42" spans="1:14" ht="37.9" customHeight="1">
      <c r="A42" s="376"/>
      <c r="B42" s="521"/>
      <c r="C42" s="267" t="s">
        <v>950</v>
      </c>
      <c r="D42" s="524"/>
      <c r="E42" s="307">
        <v>180</v>
      </c>
      <c r="F42" s="79">
        <f>'СВОД Матрасы'!J378</f>
        <v>81062</v>
      </c>
      <c r="G42" s="90">
        <f>'СВОД Матрасы'!K378</f>
        <v>0.56100000000000005</v>
      </c>
      <c r="H42" s="15">
        <f>'СВОД Матрасы'!L378</f>
        <v>35586.217999999993</v>
      </c>
      <c r="I42" s="638">
        <v>22863.282750000002</v>
      </c>
      <c r="N42" s="28"/>
    </row>
    <row r="43" spans="1:14" ht="37.9" customHeight="1" thickBot="1">
      <c r="A43" s="377"/>
      <c r="B43" s="522"/>
      <c r="C43" s="267" t="s">
        <v>952</v>
      </c>
      <c r="D43" s="527"/>
      <c r="E43" s="310">
        <v>200</v>
      </c>
      <c r="F43" s="81">
        <f>'СВОД Матрасы'!J379</f>
        <v>88780</v>
      </c>
      <c r="G43" s="315">
        <f>'СВОД Матрасы'!K379</f>
        <v>0.56100000000000005</v>
      </c>
      <c r="H43" s="18">
        <f>'СВОД Матрасы'!L379</f>
        <v>38974.42</v>
      </c>
      <c r="I43" s="640">
        <v>25044.08625</v>
      </c>
      <c r="N43" s="28"/>
    </row>
    <row r="44" spans="1:14" ht="45.2" customHeight="1" thickBot="1">
      <c r="A44" s="62" t="s">
        <v>187</v>
      </c>
      <c r="B44" s="116" t="s">
        <v>29</v>
      </c>
      <c r="C44" s="334" t="s">
        <v>1643</v>
      </c>
      <c r="D44" s="509" t="s">
        <v>30</v>
      </c>
      <c r="E44" s="510"/>
      <c r="F44" s="128" t="s">
        <v>32</v>
      </c>
      <c r="G44" s="118" t="s">
        <v>33</v>
      </c>
      <c r="H44" s="119" t="s">
        <v>34</v>
      </c>
      <c r="I44" s="120" t="s">
        <v>31</v>
      </c>
    </row>
    <row r="45" spans="1:14" ht="37.15" customHeight="1">
      <c r="A45" s="259"/>
      <c r="B45" s="525" t="s">
        <v>1694</v>
      </c>
      <c r="C45" s="408" t="s">
        <v>954</v>
      </c>
      <c r="D45" s="526" t="s">
        <v>37</v>
      </c>
      <c r="E45" s="313">
        <v>80</v>
      </c>
      <c r="F45" s="82">
        <f>'СВОД Матрасы'!J380</f>
        <v>41481</v>
      </c>
      <c r="G45" s="314">
        <f>'СВОД Матрасы'!K380</f>
        <v>0.52</v>
      </c>
      <c r="H45" s="36">
        <f>'СВОД Матрасы'!L380</f>
        <v>19910.88</v>
      </c>
      <c r="I45" s="641">
        <v>12799.44</v>
      </c>
      <c r="N45" s="28"/>
    </row>
    <row r="46" spans="1:14" ht="37.15" customHeight="1">
      <c r="A46" s="376"/>
      <c r="B46" s="521"/>
      <c r="C46" s="267" t="s">
        <v>956</v>
      </c>
      <c r="D46" s="524"/>
      <c r="E46" s="159">
        <v>90</v>
      </c>
      <c r="F46" s="79">
        <f>'СВОД Матрасы'!J381</f>
        <v>46132</v>
      </c>
      <c r="G46" s="90">
        <f>'СВОД Матрасы'!K381</f>
        <v>0.52</v>
      </c>
      <c r="H46" s="15">
        <f>'СВОД Матрасы'!L381</f>
        <v>22143.360000000001</v>
      </c>
      <c r="I46" s="638">
        <v>14234.400000000001</v>
      </c>
      <c r="N46" s="28"/>
    </row>
    <row r="47" spans="1:14" ht="37.15" customHeight="1">
      <c r="A47" s="376"/>
      <c r="B47" s="521"/>
      <c r="C47" s="267" t="s">
        <v>958</v>
      </c>
      <c r="D47" s="524"/>
      <c r="E47" s="159">
        <v>120</v>
      </c>
      <c r="F47" s="79">
        <f>'СВОД Матрасы'!J382</f>
        <v>61875</v>
      </c>
      <c r="G47" s="90">
        <f>'СВОД Матрасы'!K382</f>
        <v>0.52</v>
      </c>
      <c r="H47" s="15">
        <f>'СВОД Матрасы'!L382</f>
        <v>29700</v>
      </c>
      <c r="I47" s="638">
        <v>19093.68</v>
      </c>
      <c r="N47" s="28"/>
    </row>
    <row r="48" spans="1:14" ht="37.15" customHeight="1">
      <c r="A48" s="376"/>
      <c r="B48" s="521"/>
      <c r="C48" s="267" t="s">
        <v>960</v>
      </c>
      <c r="D48" s="524"/>
      <c r="E48" s="307">
        <v>140</v>
      </c>
      <c r="F48" s="79">
        <f>'СВОД Матрасы'!J383</f>
        <v>68377</v>
      </c>
      <c r="G48" s="90">
        <f>'СВОД Матрасы'!K383</f>
        <v>0.52</v>
      </c>
      <c r="H48" s="15">
        <f>'СВОД Матрасы'!L383</f>
        <v>32820.959999999999</v>
      </c>
      <c r="I48" s="638">
        <v>21101.040000000005</v>
      </c>
      <c r="N48" s="28"/>
    </row>
    <row r="49" spans="1:14" ht="37.15" customHeight="1">
      <c r="A49" s="376"/>
      <c r="B49" s="521"/>
      <c r="C49" s="267" t="s">
        <v>962</v>
      </c>
      <c r="D49" s="524"/>
      <c r="E49" s="308">
        <v>160</v>
      </c>
      <c r="F49" s="80">
        <f>'СВОД Матрасы'!J384</f>
        <v>77156</v>
      </c>
      <c r="G49" s="91">
        <f>'СВОД Матрасы'!K384</f>
        <v>0.52</v>
      </c>
      <c r="H49" s="16">
        <f>'СВОД Матрасы'!L384</f>
        <v>37034.879999999997</v>
      </c>
      <c r="I49" s="639">
        <v>23809.680000000004</v>
      </c>
      <c r="N49" s="28"/>
    </row>
    <row r="50" spans="1:14" ht="37.15" customHeight="1">
      <c r="A50" s="376"/>
      <c r="B50" s="521"/>
      <c r="C50" s="267" t="s">
        <v>964</v>
      </c>
      <c r="D50" s="524"/>
      <c r="E50" s="307">
        <v>180</v>
      </c>
      <c r="F50" s="79">
        <f>'СВОД Матрасы'!J385</f>
        <v>85839</v>
      </c>
      <c r="G50" s="90">
        <f>'СВОД Матрасы'!K385</f>
        <v>0.52</v>
      </c>
      <c r="H50" s="15">
        <f>'СВОД Матрасы'!L385</f>
        <v>41202.720000000001</v>
      </c>
      <c r="I50" s="638">
        <v>26487.360000000004</v>
      </c>
      <c r="N50" s="28"/>
    </row>
    <row r="51" spans="1:14" ht="37.15" customHeight="1" thickBot="1">
      <c r="A51" s="377"/>
      <c r="B51" s="522"/>
      <c r="C51" s="409" t="s">
        <v>966</v>
      </c>
      <c r="D51" s="527"/>
      <c r="E51" s="310">
        <v>200</v>
      </c>
      <c r="F51" s="81">
        <f>'СВОД Матрасы'!J386</f>
        <v>94984</v>
      </c>
      <c r="G51" s="315">
        <f>'СВОД Матрасы'!K386</f>
        <v>0.52</v>
      </c>
      <c r="H51" s="18">
        <f>'СВОД Матрасы'!L386</f>
        <v>45592.32</v>
      </c>
      <c r="I51" s="640">
        <v>29308.320000000003</v>
      </c>
      <c r="N51" s="28"/>
    </row>
    <row r="52" spans="1:14" ht="22.35" customHeight="1">
      <c r="A52" s="401" t="s">
        <v>1668</v>
      </c>
      <c r="B52" s="9"/>
      <c r="C52" s="402"/>
      <c r="D52" s="404"/>
      <c r="E52" s="404"/>
      <c r="F52" s="404"/>
      <c r="G52" s="404"/>
      <c r="H52" s="404"/>
      <c r="I52" s="404"/>
      <c r="N52" s="28"/>
    </row>
    <row r="53" spans="1:14" ht="22.35" customHeight="1">
      <c r="A53" s="401" t="s">
        <v>1669</v>
      </c>
      <c r="B53" s="9"/>
      <c r="C53" s="402"/>
      <c r="D53" s="404"/>
      <c r="E53" s="404"/>
      <c r="F53" s="404"/>
      <c r="G53" s="404"/>
      <c r="H53" s="404"/>
      <c r="I53" s="404"/>
      <c r="N53" s="28"/>
    </row>
    <row r="54" spans="1:14" ht="22.35" customHeight="1">
      <c r="A54" s="401" t="s">
        <v>1670</v>
      </c>
      <c r="B54" s="410" t="s">
        <v>1671</v>
      </c>
      <c r="C54" s="29"/>
      <c r="D54" s="404"/>
      <c r="E54" s="404"/>
      <c r="F54" s="404"/>
      <c r="G54" s="404"/>
      <c r="H54" s="404"/>
      <c r="I54" s="404"/>
      <c r="N54" s="28"/>
    </row>
    <row r="55" spans="1:14" s="486" customFormat="1">
      <c r="A55" s="401" t="s">
        <v>1914</v>
      </c>
      <c r="B55" s="403"/>
      <c r="C55" s="63"/>
      <c r="D55" s="19"/>
      <c r="E55" s="9"/>
      <c r="F55" s="20"/>
      <c r="G55" s="13"/>
      <c r="H55" s="9"/>
      <c r="I55" s="9"/>
    </row>
    <row r="56" spans="1:14" s="486" customFormat="1">
      <c r="A56" s="401" t="s">
        <v>1915</v>
      </c>
      <c r="B56" s="403"/>
      <c r="C56" s="63"/>
      <c r="D56" s="19"/>
      <c r="E56" s="9"/>
      <c r="F56" s="20"/>
      <c r="G56" s="13"/>
      <c r="H56" s="9"/>
      <c r="I56" s="9"/>
    </row>
    <row r="57" spans="1:14">
      <c r="A57" s="76" t="str">
        <f>Контакты!$B$10</f>
        <v>почта для приёма заказов</v>
      </c>
      <c r="B57" s="29" t="str">
        <f>Контакты!$C$10</f>
        <v>хххх@ххх.ru</v>
      </c>
      <c r="C57" s="29"/>
      <c r="D57" s="9"/>
      <c r="E57" s="9"/>
      <c r="F57" s="404"/>
      <c r="G57" s="30"/>
      <c r="H57" s="19"/>
      <c r="I57" s="19"/>
    </row>
    <row r="58" spans="1:14">
      <c r="A58" s="76" t="str">
        <f>Контакты!$B$12</f>
        <v>номер телефона службы сервиса</v>
      </c>
      <c r="B58" s="29">
        <f>Контакты!$C$12</f>
        <v>8800</v>
      </c>
      <c r="C58" s="29"/>
      <c r="D58" s="9"/>
      <c r="E58" s="9"/>
      <c r="F58" s="404"/>
      <c r="G58" s="30"/>
      <c r="H58" s="19"/>
      <c r="I58" s="19"/>
    </row>
    <row r="59" spans="1:14">
      <c r="A59" s="9"/>
      <c r="B59" s="9"/>
      <c r="C59" s="9"/>
      <c r="D59" s="9"/>
      <c r="E59" s="9"/>
      <c r="G59" s="30"/>
      <c r="H59" s="19"/>
      <c r="I59" s="19"/>
    </row>
    <row r="60" spans="1:14">
      <c r="G60" s="37"/>
    </row>
  </sheetData>
  <mergeCells count="20">
    <mergeCell ref="J1:K1"/>
    <mergeCell ref="B29:B35"/>
    <mergeCell ref="D29:D35"/>
    <mergeCell ref="A2:I2"/>
    <mergeCell ref="D44:E44"/>
    <mergeCell ref="B45:B51"/>
    <mergeCell ref="D45:D51"/>
    <mergeCell ref="D4:E4"/>
    <mergeCell ref="B5:B11"/>
    <mergeCell ref="D5:D11"/>
    <mergeCell ref="D36:E36"/>
    <mergeCell ref="B37:B43"/>
    <mergeCell ref="D37:D43"/>
    <mergeCell ref="D20:E20"/>
    <mergeCell ref="B21:B27"/>
    <mergeCell ref="D21:D27"/>
    <mergeCell ref="D12:E12"/>
    <mergeCell ref="B13:B19"/>
    <mergeCell ref="D13:D19"/>
    <mergeCell ref="D28:E28"/>
  </mergeCells>
  <hyperlinks>
    <hyperlink ref="B3" r:id="rId1"/>
    <hyperlink ref="B54" r:id="rId2"/>
  </hyperlinks>
  <pageMargins left="0.70866141732283472" right="0.70866141732283472" top="0.74803149606299213" bottom="0.74803149606299213" header="0.31496062992125984" footer="0.31496062992125984"/>
  <pageSetup paperSize="9" scale="31" fitToHeight="2" orientation="landscape" r:id="rId3"/>
  <rowBreaks count="1" manualBreakCount="1">
    <brk id="59" max="9" man="1"/>
  </rowBreak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F3E61261337EA4AAFC66F8B65AF902E" ma:contentTypeVersion="1" ma:contentTypeDescription="Создание документа." ma:contentTypeScope="" ma:versionID="c49ba189a97cf08898fe81675ae6e299">
  <xsd:schema xmlns:xsd="http://www.w3.org/2001/XMLSchema" xmlns:xs="http://www.w3.org/2001/XMLSchema" xmlns:p="http://schemas.microsoft.com/office/2006/metadata/properties" xmlns:ns2="a1d0153e-1936-4420-a15f-1f77fe5ca78b" targetNamespace="http://schemas.microsoft.com/office/2006/metadata/properties" ma:root="true" ma:fieldsID="87a618f0e9a2a573d530943ecc9e67c0" ns2:_="">
    <xsd:import namespace="a1d0153e-1936-4420-a15f-1f77fe5ca78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0153e-1936-4420-a15f-1f77fe5ca78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9C0C7B-175B-434D-ACB2-DA2F3B25AD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13FDEB-5BE4-4CEE-8C9D-C799D3909230}">
  <ds:schemaRefs>
    <ds:schemaRef ds:uri="a1d0153e-1936-4420-a15f-1f77fe5ca78b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E9CC04-BD1A-4B3C-B1B6-99D5CA4BE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d0153e-1936-4420-a15f-1f77fe5ca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28</vt:i4>
      </vt:variant>
    </vt:vector>
  </HeadingPairs>
  <TitlesOfParts>
    <vt:vector size="50" baseType="lpstr">
      <vt:lpstr>Контакты</vt:lpstr>
      <vt:lpstr>Категория(опт)</vt:lpstr>
      <vt:lpstr>Содержание</vt:lpstr>
      <vt:lpstr>СВОД Матрасы</vt:lpstr>
      <vt:lpstr>СВОД Кровати</vt:lpstr>
      <vt:lpstr>СВОД Аксессуары</vt:lpstr>
      <vt:lpstr>Moms Love</vt:lpstr>
      <vt:lpstr>SCANDI</vt:lpstr>
      <vt:lpstr>Halal</vt:lpstr>
      <vt:lpstr>HARMONY</vt:lpstr>
      <vt:lpstr>SLEEP TONIC</vt:lpstr>
      <vt:lpstr>COMFORT</vt:lpstr>
      <vt:lpstr>INFINITY</vt:lpstr>
      <vt:lpstr>НАМАТРАСНИКИ</vt:lpstr>
      <vt:lpstr>КРОВАТИ </vt:lpstr>
      <vt:lpstr>ТРТ_кровати,диван,МФ</vt:lpstr>
      <vt:lpstr>Основание Askona</vt:lpstr>
      <vt:lpstr>Основание с ламелями</vt:lpstr>
      <vt:lpstr>Малые формы</vt:lpstr>
      <vt:lpstr>ПОДУШКИ</vt:lpstr>
      <vt:lpstr>ЧЕХЛЫ,ОДЕЯЛА</vt:lpstr>
      <vt:lpstr>Лист1</vt:lpstr>
      <vt:lpstr>COMFORT!Заголовки_для_печати</vt:lpstr>
      <vt:lpstr>Halal!Заголовки_для_печати</vt:lpstr>
      <vt:lpstr>HARMONY!Заголовки_для_печати</vt:lpstr>
      <vt:lpstr>INFINITY!Заголовки_для_печати</vt:lpstr>
      <vt:lpstr>'Moms Love'!Заголовки_для_печати</vt:lpstr>
      <vt:lpstr>SCANDI!Заголовки_для_печати</vt:lpstr>
      <vt:lpstr>'SLEEP TONIC'!Заголовки_для_печати</vt:lpstr>
      <vt:lpstr>'КРОВАТИ '!Заголовки_для_печати</vt:lpstr>
      <vt:lpstr>НАМАТРАСНИКИ!Заголовки_для_печати</vt:lpstr>
      <vt:lpstr>ПОДУШКИ!Заголовки_для_печати</vt:lpstr>
      <vt:lpstr>COMFORT!Область_печати</vt:lpstr>
      <vt:lpstr>Halal!Область_печати</vt:lpstr>
      <vt:lpstr>HARMONY!Область_печати</vt:lpstr>
      <vt:lpstr>INFINITY!Область_печати</vt:lpstr>
      <vt:lpstr>'Moms Love'!Область_печати</vt:lpstr>
      <vt:lpstr>SCANDI!Область_печати</vt:lpstr>
      <vt:lpstr>'SLEEP TONIC'!Область_печати</vt:lpstr>
      <vt:lpstr>'Категория(опт)'!Область_печати</vt:lpstr>
      <vt:lpstr>Контакты!Область_печати</vt:lpstr>
      <vt:lpstr>'КРОВАТИ '!Область_печати</vt:lpstr>
      <vt:lpstr>'Малые формы'!Область_печати</vt:lpstr>
      <vt:lpstr>НАМАТРАСНИКИ!Область_печати</vt:lpstr>
      <vt:lpstr>'Основание Askona'!Область_печати</vt:lpstr>
      <vt:lpstr>'Основание с ламелями'!Область_печати</vt:lpstr>
      <vt:lpstr>ПОДУШКИ!Область_печати</vt:lpstr>
      <vt:lpstr>Содержание!Область_печати</vt:lpstr>
      <vt:lpstr>'ТРТ_кровати,диван,МФ'!Область_печати</vt:lpstr>
      <vt:lpstr>'ЧЕХЛЫ,ОДЕЯЛА'!Область_печати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Козырева Анна Юрьевна</dc:creator>
  <cp:lastModifiedBy>Айталина</cp:lastModifiedBy>
  <cp:revision/>
  <cp:lastPrinted>2023-04-03T06:33:21Z</cp:lastPrinted>
  <dcterms:created xsi:type="dcterms:W3CDTF">2017-04-20T11:59:02Z</dcterms:created>
  <dcterms:modified xsi:type="dcterms:W3CDTF">2025-07-22T12:04:09Z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0x010100BF3E61261337EA4AAFC66F8B65AF902E</vt:lpwstr>
  </property>
</Properties>
</file>