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"/>
    </mc:Choice>
  </mc:AlternateContent>
  <xr:revisionPtr revIDLastSave="0" documentId="8_{E555637B-FFC6-4CFC-ABFC-0D9F40AC0B5B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Категория" sheetId="4" state="hidden" r:id="rId1"/>
    <sheet name="Доп.скидка" sheetId="1" state="hidden" r:id="rId2"/>
    <sheet name="Cсылки" sheetId="5" r:id="rId3"/>
    <sheet name="СВОД Матрасы" sheetId="3" state="hidden" r:id="rId4"/>
    <sheet name="ЭКОНОМ_BALANCE" sheetId="2" r:id="rId5"/>
  </sheets>
  <definedNames>
    <definedName name="_xlnm.Print_Titles" localSheetId="4">ЭКОНОМ_BALANCE!$2:$2</definedName>
    <definedName name="_xlnm.Print_Area" localSheetId="1">Доп.скидка!$A$1:$D$3</definedName>
    <definedName name="_xlnm.Print_Area" localSheetId="4">ЭКОНОМ_BALANCE!$A$1:$I$99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3" i="3"/>
  <c r="G93" i="2" l="1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D5" i="4"/>
  <c r="H7" i="2" l="1"/>
  <c r="H10" i="2"/>
  <c r="H14" i="2"/>
  <c r="H17" i="2"/>
  <c r="H20" i="2"/>
  <c r="H24" i="2"/>
  <c r="H27" i="2"/>
  <c r="H30" i="2"/>
  <c r="H34" i="2"/>
  <c r="H37" i="2"/>
  <c r="H41" i="2"/>
  <c r="H44" i="2"/>
  <c r="H47" i="2"/>
  <c r="H51" i="2"/>
  <c r="H54" i="2"/>
  <c r="H57" i="2"/>
  <c r="H61" i="2"/>
  <c r="H64" i="2"/>
  <c r="H77" i="2"/>
  <c r="H80" i="2"/>
  <c r="H83" i="2"/>
  <c r="H87" i="2"/>
  <c r="H90" i="2"/>
  <c r="H93" i="2"/>
  <c r="H70" i="2"/>
  <c r="H73" i="2"/>
  <c r="H5" i="2"/>
  <c r="H6" i="2"/>
  <c r="H9" i="2"/>
  <c r="H12" i="2"/>
  <c r="H16" i="2"/>
  <c r="H19" i="2"/>
  <c r="H23" i="2"/>
  <c r="H8" i="2"/>
  <c r="H11" i="2"/>
  <c r="H15" i="2"/>
  <c r="H18" i="2"/>
  <c r="H21" i="2"/>
  <c r="H25" i="2"/>
  <c r="H28" i="2"/>
  <c r="H32" i="2"/>
  <c r="H35" i="2"/>
  <c r="H38" i="2"/>
  <c r="H42" i="2"/>
  <c r="H45" i="2"/>
  <c r="H48" i="2"/>
  <c r="H52" i="2"/>
  <c r="H55" i="2"/>
  <c r="H59" i="2"/>
  <c r="H62" i="2"/>
  <c r="H65" i="2"/>
  <c r="H78" i="2"/>
  <c r="H81" i="2"/>
  <c r="H84" i="2"/>
  <c r="H88" i="2"/>
  <c r="H91" i="2"/>
  <c r="H68" i="2"/>
  <c r="H71" i="2"/>
  <c r="H74" i="2"/>
  <c r="H26" i="2"/>
  <c r="H36" i="2"/>
  <c r="H46" i="2"/>
  <c r="H56" i="2"/>
  <c r="H66" i="2"/>
  <c r="H86" i="2"/>
  <c r="H69" i="2"/>
  <c r="H33" i="2"/>
  <c r="H43" i="2"/>
  <c r="H53" i="2"/>
  <c r="H63" i="2"/>
  <c r="H82" i="2"/>
  <c r="H92" i="2"/>
  <c r="H75" i="2"/>
  <c r="H39" i="2"/>
  <c r="H50" i="2"/>
  <c r="H60" i="2"/>
  <c r="H79" i="2"/>
  <c r="H89" i="2"/>
  <c r="H72" i="2"/>
  <c r="H29" i="2"/>
</calcChain>
</file>

<file path=xl/sharedStrings.xml><?xml version="1.0" encoding="utf-8"?>
<sst xmlns="http://schemas.openxmlformats.org/spreadsheetml/2006/main" count="465" uniqueCount="242">
  <si>
    <t>BALANCE SMART 
(Смарт)</t>
  </si>
  <si>
    <t>Состав</t>
  </si>
  <si>
    <t>Размер</t>
  </si>
  <si>
    <t>Розничная цена до скидки</t>
  </si>
  <si>
    <t>Скидка розн.</t>
  </si>
  <si>
    <t>Розничная цена</t>
  </si>
  <si>
    <t>Оптовая цена</t>
  </si>
  <si>
    <t>Длина 186, 190, 195, 200</t>
  </si>
  <si>
    <t>BALANCE PRACTICE 
(Практис)</t>
  </si>
  <si>
    <t>BALANCE PALMA 
(Пальма)</t>
  </si>
  <si>
    <t>BALANCE FORMA 
(Форма)</t>
  </si>
  <si>
    <t>BALANCE STATUS 
(Статус)</t>
  </si>
  <si>
    <t>BALANCE LUX 
(Люкс)</t>
  </si>
  <si>
    <t>BALANCE PRESTIGE (Престиж)</t>
  </si>
  <si>
    <t>BALANCE 2Sides (Тусайдс)</t>
  </si>
  <si>
    <t>BALANCE FORMA АКЦИЯ
(Форма Акция)</t>
  </si>
  <si>
    <t>BALANCE STATUS АКЦИЯ
(Статус Акция)</t>
  </si>
  <si>
    <t>РОЗНИЦА</t>
  </si>
  <si>
    <t>A+</t>
  </si>
  <si>
    <t>A</t>
  </si>
  <si>
    <t>B</t>
  </si>
  <si>
    <t>C</t>
  </si>
  <si>
    <t>скидка</t>
  </si>
  <si>
    <t>Мир Матрасов</t>
  </si>
  <si>
    <t>ЭКОНОМ</t>
  </si>
  <si>
    <t>E1</t>
  </si>
  <si>
    <t>Матрас 200*070 Balance Smart</t>
  </si>
  <si>
    <t>E2</t>
  </si>
  <si>
    <t>Матрас 200*080 Balance Smart</t>
  </si>
  <si>
    <t>E3</t>
  </si>
  <si>
    <t>Матрас 200*090 Balance Smart</t>
  </si>
  <si>
    <t>E4</t>
  </si>
  <si>
    <t>Матрас 200*120 Balance Smart</t>
  </si>
  <si>
    <t>E5</t>
  </si>
  <si>
    <t>Матрас 200*140 Balance Smart</t>
  </si>
  <si>
    <t>E6</t>
  </si>
  <si>
    <t>Матрас 200*160 Balance Smart</t>
  </si>
  <si>
    <t>E7</t>
  </si>
  <si>
    <t>Матрас 200*180 Balance Smart</t>
  </si>
  <si>
    <t>E8</t>
  </si>
  <si>
    <t>Матрас 200*200 Balance Smart</t>
  </si>
  <si>
    <t>E9</t>
  </si>
  <si>
    <t>Матрас 200*070 Balance Practice</t>
  </si>
  <si>
    <t>E10</t>
  </si>
  <si>
    <t>Матрас 200*080 Balance Practice</t>
  </si>
  <si>
    <t>E11</t>
  </si>
  <si>
    <t>Матрас 200*090 Balance Practice</t>
  </si>
  <si>
    <t>E12</t>
  </si>
  <si>
    <t>Матрас 200*120 Balance Practice</t>
  </si>
  <si>
    <t>E13</t>
  </si>
  <si>
    <t>Матрас 200*140 Balance Practice</t>
  </si>
  <si>
    <t>E14</t>
  </si>
  <si>
    <t>Матрас 200*160 Balance Practice</t>
  </si>
  <si>
    <t>E15</t>
  </si>
  <si>
    <t>Матрас 200*180 Balance Practice</t>
  </si>
  <si>
    <t>E16</t>
  </si>
  <si>
    <t>Матрас 200*200 Balance Practice</t>
  </si>
  <si>
    <t>E17</t>
  </si>
  <si>
    <t>Матрас 200*070 Balance Palma</t>
  </si>
  <si>
    <t>E18</t>
  </si>
  <si>
    <t>Матрас 200*080 Balance Palma</t>
  </si>
  <si>
    <t>E19</t>
  </si>
  <si>
    <t>Матрас 200*090 Balance Palma</t>
  </si>
  <si>
    <t>E20</t>
  </si>
  <si>
    <t>Матрас 200*120 Balance Palma</t>
  </si>
  <si>
    <t>E21</t>
  </si>
  <si>
    <t>Матрас 200*140 Balance Palma</t>
  </si>
  <si>
    <t>E22</t>
  </si>
  <si>
    <t>Матрас 200*160 Balance Palma</t>
  </si>
  <si>
    <t>E23</t>
  </si>
  <si>
    <t>Матрас 200*180 Balance Palma</t>
  </si>
  <si>
    <t>E24</t>
  </si>
  <si>
    <t>Матрас 200*200 Balance Palma</t>
  </si>
  <si>
    <t>E25</t>
  </si>
  <si>
    <t>Матрас 200*070 Balance Forma</t>
  </si>
  <si>
    <t>E26</t>
  </si>
  <si>
    <t>Матрас 200*080 Balance Forma</t>
  </si>
  <si>
    <t>E27</t>
  </si>
  <si>
    <t>Матрас 200*090 Balance Forma</t>
  </si>
  <si>
    <t>E28</t>
  </si>
  <si>
    <t>Матрас 200*120 Balance Forma</t>
  </si>
  <si>
    <t>E29</t>
  </si>
  <si>
    <t>Матрас 200*140 Balance Forma</t>
  </si>
  <si>
    <t>E30</t>
  </si>
  <si>
    <t>Матрас 200*160 Balance Forma</t>
  </si>
  <si>
    <t>E31</t>
  </si>
  <si>
    <t>Матрас 200*180 Balance Forma</t>
  </si>
  <si>
    <t>E32</t>
  </si>
  <si>
    <t>Матрас 200*200 Balance Forma</t>
  </si>
  <si>
    <t>E33</t>
  </si>
  <si>
    <t>Матрас 200*070 Balance Status</t>
  </si>
  <si>
    <t>E34</t>
  </si>
  <si>
    <t>Матрас 200*080 Balance Status</t>
  </si>
  <si>
    <t>E35</t>
  </si>
  <si>
    <t>Матрас 200*090 Balance Status</t>
  </si>
  <si>
    <t>E36</t>
  </si>
  <si>
    <t>Матрас 200*120 Balance Status</t>
  </si>
  <si>
    <t>E37</t>
  </si>
  <si>
    <t>Матрас 200*140 Balance Status</t>
  </si>
  <si>
    <t>E38</t>
  </si>
  <si>
    <t>Матрас 200*160 Balance Status</t>
  </si>
  <si>
    <t>E39</t>
  </si>
  <si>
    <t>Матрас 200*180 Balance Status</t>
  </si>
  <si>
    <t>E40</t>
  </si>
  <si>
    <t>Матрас 200*200 Balance Status</t>
  </si>
  <si>
    <t>E41</t>
  </si>
  <si>
    <t>Матрас 200*070 BALANCE LUX</t>
  </si>
  <si>
    <t>E42</t>
  </si>
  <si>
    <t>Матрас 200*080 BALANCE LUX</t>
  </si>
  <si>
    <t>E43</t>
  </si>
  <si>
    <t>Матрас 200*090 BALANCE LUX</t>
  </si>
  <si>
    <t>E44</t>
  </si>
  <si>
    <t>Матрас 200*120 BALANCE LUX</t>
  </si>
  <si>
    <t>E45</t>
  </si>
  <si>
    <t>Матрас 200*140 BALANCE LUX</t>
  </si>
  <si>
    <t>E46</t>
  </si>
  <si>
    <t>Матрас 200*160 BALANCE LUX</t>
  </si>
  <si>
    <t>E47</t>
  </si>
  <si>
    <t>Матрас 200*180 BALANCE LUX</t>
  </si>
  <si>
    <t>E48</t>
  </si>
  <si>
    <t>Матрас 200*200 BALANCE LUX</t>
  </si>
  <si>
    <t>E49</t>
  </si>
  <si>
    <t>Матрас 200*070 BALANCE PRESTIGE</t>
  </si>
  <si>
    <t>E50</t>
  </si>
  <si>
    <t>Матрас 200*080 BALANCE PRESTIGE</t>
  </si>
  <si>
    <t>E51</t>
  </si>
  <si>
    <t>Матрас 200*090 BALANCE PRESTIGE</t>
  </si>
  <si>
    <t>E52</t>
  </si>
  <si>
    <t>Матрас 200*120 BALANCE PRESTIGE</t>
  </si>
  <si>
    <t>E53</t>
  </si>
  <si>
    <t>Матрас 200*140 BALANCE PRESTIGE</t>
  </si>
  <si>
    <t>E54</t>
  </si>
  <si>
    <t>Матрас 200*160 BALANCE PRESTIGE</t>
  </si>
  <si>
    <t>E55</t>
  </si>
  <si>
    <t>Матрас 200*180 BALANCE PRESTIGE</t>
  </si>
  <si>
    <t>E56</t>
  </si>
  <si>
    <t>Матрас 200*200 BALANCE PRESTIGE</t>
  </si>
  <si>
    <t>E57</t>
  </si>
  <si>
    <t>Матрас 200*070 Balance Forma Акция</t>
  </si>
  <si>
    <t>E58</t>
  </si>
  <si>
    <t>Матрас 200*080 Balance Forma Акция</t>
  </si>
  <si>
    <t>E59</t>
  </si>
  <si>
    <t>Матрас 200*090 Balance Forma Акция</t>
  </si>
  <si>
    <t>E60</t>
  </si>
  <si>
    <t>Матрас 200*120 Balance Forma Акция</t>
  </si>
  <si>
    <t>E61</t>
  </si>
  <si>
    <t>Матрас 200*140 Balance Forma Акция</t>
  </si>
  <si>
    <t>E62</t>
  </si>
  <si>
    <t>Матрас 200*160 Balance Forma Акция</t>
  </si>
  <si>
    <t>E63</t>
  </si>
  <si>
    <t>Матрас 200*180 Balance Forma Акция</t>
  </si>
  <si>
    <t>E64</t>
  </si>
  <si>
    <t>Матрас 200*200 Balance Forma Акция</t>
  </si>
  <si>
    <t>E65</t>
  </si>
  <si>
    <t>Матрас 200*070 Balance Status Акция</t>
  </si>
  <si>
    <t>E66</t>
  </si>
  <si>
    <t>Матрас 200*080 Balance Status Акция</t>
  </si>
  <si>
    <t>E67</t>
  </si>
  <si>
    <t>Матрас 200*090 Balance Status Акция</t>
  </si>
  <si>
    <t>E68</t>
  </si>
  <si>
    <t>Матрас 200*120 Balance Status Акция</t>
  </si>
  <si>
    <t>E69</t>
  </si>
  <si>
    <t>Матрас 200*140 Balance Status Акция</t>
  </si>
  <si>
    <t>E70</t>
  </si>
  <si>
    <t>Матрас 200*160 Balance Status Акция</t>
  </si>
  <si>
    <t>E71</t>
  </si>
  <si>
    <t>Матрас 200*180 Balance Status Акция</t>
  </si>
  <si>
    <t>E72</t>
  </si>
  <si>
    <t>Матрас 200*200 Balance Status Акция</t>
  </si>
  <si>
    <t>E73</t>
  </si>
  <si>
    <t>Матрас 200*070 Balance 2Sides</t>
  </si>
  <si>
    <t>E74</t>
  </si>
  <si>
    <t>Матрас 200*080 Balance 2Sides</t>
  </si>
  <si>
    <t>E75</t>
  </si>
  <si>
    <t>Матрас 200*090 Balance 2Sides</t>
  </si>
  <si>
    <t>E76</t>
  </si>
  <si>
    <t>Матрас 200*120 Balance 2Sides</t>
  </si>
  <si>
    <t>E77</t>
  </si>
  <si>
    <t>Матрас 200*140 Balance 2Sides</t>
  </si>
  <si>
    <t>E78</t>
  </si>
  <si>
    <t>Матрас 200*160 Balance 2Sides</t>
  </si>
  <si>
    <t>E79</t>
  </si>
  <si>
    <t>Матрас 200*180 Balance 2Sides</t>
  </si>
  <si>
    <t>E80</t>
  </si>
  <si>
    <t>Матрас 200*200 Balance 2Sides</t>
  </si>
  <si>
    <t>НДС</t>
  </si>
  <si>
    <t>с НДС</t>
  </si>
  <si>
    <t>без НДС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</si>
  <si>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</si>
  <si>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</si>
  <si>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</si>
  <si>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Информация о коллекции</t>
  </si>
  <si>
    <t>https://disk.yandex.ru/d/dqn3zz94XvKLGg</t>
  </si>
  <si>
    <r>
      <t xml:space="preserve">МАТРАСЫ ЭКОНОМ
Коллекция Balance - </t>
    </r>
    <r>
      <rPr>
        <sz val="20"/>
        <rFont val="Calibri"/>
        <family val="2"/>
        <charset val="204"/>
        <scheme val="minor"/>
      </rPr>
      <t xml:space="preserve">ОПТИМАЛЬНОЕ СОЧЕТАНИЕ ЦЕНЫ И КАЧЕСТВА </t>
    </r>
  </si>
  <si>
    <t>Наименование МЦ</t>
  </si>
  <si>
    <t>Матрас 200*070 Balance Lux</t>
  </si>
  <si>
    <t>Матрас 200*080 Balance Lux</t>
  </si>
  <si>
    <t>Матрас 200*090 Balance Lux</t>
  </si>
  <si>
    <t>Матрас 200*120 Balance Lux</t>
  </si>
  <si>
    <t>Матрас 200*140 Balance Lux</t>
  </si>
  <si>
    <t>Матрас 200*160 Balance Lux</t>
  </si>
  <si>
    <t>Матрас 200*180 Balance Lux</t>
  </si>
  <si>
    <t>Матрас 200*200 Balance Lux</t>
  </si>
  <si>
    <t>Матрас 200*070 Balance Prestige</t>
  </si>
  <si>
    <t>Матрас 200*080 Balance Prestige</t>
  </si>
  <si>
    <t>Матрас 200*090 Balance Prestige</t>
  </si>
  <si>
    <t>Матрас 200*120 Balance Prestige</t>
  </si>
  <si>
    <t>Матрас 200*140 Balance Prestige</t>
  </si>
  <si>
    <t>Матрас 200*160 Balance Prestige</t>
  </si>
  <si>
    <t>Матрас 200*180 Balance Prestige</t>
  </si>
  <si>
    <t>Матрас 200*200 Balance Prestige</t>
  </si>
  <si>
    <t>Матрас 200*200Balance Status Акция</t>
  </si>
  <si>
    <t>1. Жаккард, стеганый на синтепоне                       
2. Высокоэластичная пена                                           
3. Износоустойчивый спанбонд                                 
4. Пружинный блок Bonnel                                          
5. Усиление матраса по периметру
h ≈ 18 см 
max нагрузка:  90 кг
расширенная гарантия: 36 месяцев
жесткость: ниже средней
тип матраса: двусторонний</t>
  </si>
  <si>
    <t>1. Жаккард, стеганый на синтепоне                      
 2. Высокоэластичная пена                                          
 3. Хлопковый войлок                                                    
4. Пружинный блок Bonnel                                          
5. Усиление матраса по периметру
h ≈ 18 см
max нагрузка: 90 кг 
расширенная гарантия: 36 месяцев
жесткость: ниже средней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</si>
  <si>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
4. Пружинный блок Bonnel                                           
5. Усиление матраса по периметру
h ≈ 20 см
max нагрузка:  90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</si>
  <si>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Хлопковый войлок                                                     
4. Блок независимых пружин повышенной надежности                                                                      
5. Усиление матраса по периметру
h ≈ 17 см
max нагрузка:  110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</si>
  <si>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   
4. Блок независимых пружин повышенной надежности                                                                       
5. Усиление матраса по периметру
h ≈ 19 см
max нагрузка:  110 кг
расширенная гарантия: 36 месяцев
жесткость: выше средней    
тип матраса: двусторонний</t>
  </si>
  <si>
    <t>1. Трикотаж, стеганый на синтепоне                       
2. Высокоэластичная пена                                          
 3. Хлопковый войлок                                                     
4. 5-ти зональный блок независимых пружин, h-15 см                                                                      
5. Усиление матраса по периметру
h ≈ 19 см
max нагрузка:  120 кг
расширенная гарантия: 36 месяцев
жесткость: средняя 
тип матраса: двусторонний</t>
  </si>
  <si>
    <t>1. Трикотаж, стеганый на синтепоне                       
2. Высокоэластичная пена                                           
3. Инновационный материал BICOCOS                                              
4. 5-ти зональный блок независимых пружин, h-15 см                                                                            
5. Усиление матраса по периметру
h ≈ 20 см
max нагрузка:  120 кг
расширенная гарантия: 36 месяцев
жесткость: выше средней
тип матраса: двусторонний</t>
  </si>
  <si>
    <t>1. Жаккард, стеганый на синтепоне                       
2. Высокоэластичная пена                                           
3. Хлопковый войлок                                                     
4. Блок независимых пружин Pocket h=15 повышенной надежности                                                                      
5. Усиление матраса по периметру
h ≈ 19 см
max нагрузка:  110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</si>
  <si>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  
4.  Блок независимых пружин Pocket h=15 повышенной надежности                                                                          
5. Усиление матраса по периметру
h ≈ 20 см
max нагрузка:  110 кг
расширенная гарантия: 36 месяцев
жесткость: выше средней
тип матраса: двусторонний</t>
  </si>
  <si>
    <t>https://disk.yandex.ru/d/-aW-HO6h1tjeGA</t>
  </si>
  <si>
    <t>кол-во пружин на спальное место: 500</t>
  </si>
  <si>
    <t>Доп. скидка за объем/предоплату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</si>
  <si>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</si>
  <si>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</si>
  <si>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</si>
  <si>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</si>
  <si>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</si>
  <si>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</si>
  <si>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</si>
  <si>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</si>
  <si>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Список ссылок Мир Матрасов Balance</t>
  </si>
  <si>
    <t>https://disk.yandex.ru/d/IZAER6k1FuiaJg</t>
  </si>
  <si>
    <t>https://disk.yandex.ru/d/xJDtKhJ9dEOV0A</t>
  </si>
  <si>
    <t>https://disk.yandex.ru/d/nYDeXYx9qJiDLQ</t>
  </si>
  <si>
    <t>https://disk.yandex.ru/d/wVjJiM8dxaMrdA</t>
  </si>
  <si>
    <t>https://disk.yandex.ru/d/D0GXNcXi1osd9g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</si>
  <si>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</si>
  <si>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</si>
  <si>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
4. Блок независимых пружин повышенной надежности                                                                       
5. Усиление матраса по периметру                              6. Хлопковый войлок                                                                  7. Высокоэластичная пена
h ≈ 21 см
max нагрузка:   110 кг
расширенная гарантия: 36 месяцев
жесткость: выше средней/средняя
тип матраса: разносторонний</t>
  </si>
  <si>
    <t>с 15.01.2026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</si>
</sst>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_-* #,##0\ _₽_-;\-* #,##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rgb="FFC0000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color rgb="FF0033CC"/>
      <name val="Calibri Light"/>
      <family val="2"/>
      <charset val="204"/>
      <scheme val="maj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 Light"/>
      <family val="2"/>
      <charset val="204"/>
      <scheme val="major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116">
    <xf numFmtId="0" fontId="0" fillId="0" borderId="0" xfId="0"/>
    <xf numFmtId="0" fontId="3" fillId="2" borderId="0" xfId="3" applyFont="1" applyFill="1"/>
    <xf numFmtId="0" fontId="2" fillId="2" borderId="0" xfId="3" applyFill="1" applyAlignment="1">
      <alignment horizontal="center" vertical="center"/>
    </xf>
    <xf numFmtId="9" fontId="5" fillId="2" borderId="1" xfId="4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3" fontId="7" fillId="0" borderId="0" xfId="0" applyNumberFormat="1" applyFont="1"/>
    <xf numFmtId="9" fontId="7" fillId="2" borderId="0" xfId="2" applyFont="1" applyFill="1"/>
    <xf numFmtId="3" fontId="7" fillId="2" borderId="0" xfId="1" applyNumberFormat="1" applyFont="1" applyFill="1"/>
    <xf numFmtId="0" fontId="9" fillId="0" borderId="0" xfId="0" applyFont="1"/>
    <xf numFmtId="0" fontId="11" fillId="4" borderId="2" xfId="6" applyFont="1" applyFill="1" applyBorder="1" applyAlignment="1" applyProtection="1">
      <alignment horizontal="center" vertical="center" wrapText="1"/>
      <protection hidden="1"/>
    </xf>
    <xf numFmtId="0" fontId="7" fillId="4" borderId="4" xfId="6" applyFont="1" applyFill="1" applyBorder="1" applyAlignment="1" applyProtection="1">
      <alignment horizontal="center" vertical="center" wrapText="1"/>
      <protection hidden="1"/>
    </xf>
    <xf numFmtId="3" fontId="7" fillId="4" borderId="4" xfId="6" applyNumberFormat="1" applyFont="1" applyFill="1" applyBorder="1" applyAlignment="1" applyProtection="1">
      <alignment horizontal="center" vertical="center" wrapText="1"/>
      <protection hidden="1"/>
    </xf>
    <xf numFmtId="9" fontId="7" fillId="4" borderId="4" xfId="2" applyFont="1" applyFill="1" applyBorder="1" applyAlignment="1" applyProtection="1">
      <alignment horizontal="center" vertical="center" wrapText="1"/>
      <protection hidden="1"/>
    </xf>
    <xf numFmtId="3" fontId="7" fillId="4" borderId="6" xfId="1" applyNumberFormat="1" applyFont="1" applyFill="1" applyBorder="1" applyAlignment="1" applyProtection="1">
      <alignment horizontal="center" vertical="center" wrapText="1"/>
      <protection hidden="1"/>
    </xf>
    <xf numFmtId="49" fontId="7" fillId="4" borderId="7" xfId="6" applyNumberFormat="1" applyFont="1" applyFill="1" applyBorder="1" applyAlignment="1" applyProtection="1">
      <alignment horizontal="center" vertical="center" wrapText="1"/>
      <protection hidden="1"/>
    </xf>
    <xf numFmtId="0" fontId="12" fillId="2" borderId="8" xfId="6" applyFont="1" applyFill="1" applyBorder="1" applyAlignment="1" applyProtection="1">
      <alignment horizontal="center" vertical="center" wrapText="1"/>
      <protection hidden="1"/>
    </xf>
    <xf numFmtId="0" fontId="7" fillId="0" borderId="10" xfId="6" applyFont="1" applyBorder="1" applyAlignment="1" applyProtection="1">
      <alignment horizontal="center" vertical="center" wrapText="1"/>
      <protection hidden="1"/>
    </xf>
    <xf numFmtId="3" fontId="7" fillId="0" borderId="11" xfId="6" applyNumberFormat="1" applyFont="1" applyBorder="1" applyAlignment="1" applyProtection="1">
      <alignment horizontal="center" vertical="center" wrapText="1"/>
      <protection hidden="1"/>
    </xf>
    <xf numFmtId="9" fontId="7" fillId="5" borderId="11" xfId="2" applyFont="1" applyFill="1" applyBorder="1" applyAlignment="1" applyProtection="1">
      <alignment horizontal="center" vertical="center" wrapText="1"/>
      <protection hidden="1"/>
    </xf>
    <xf numFmtId="0" fontId="7" fillId="0" borderId="13" xfId="6" applyFont="1" applyBorder="1" applyAlignment="1" applyProtection="1">
      <alignment horizontal="center" vertical="center" wrapText="1"/>
      <protection hidden="1"/>
    </xf>
    <xf numFmtId="3" fontId="7" fillId="0" borderId="14" xfId="6" applyNumberFormat="1" applyFont="1" applyBorder="1" applyAlignment="1" applyProtection="1">
      <alignment horizontal="center" vertical="center" wrapText="1"/>
      <protection hidden="1"/>
    </xf>
    <xf numFmtId="9" fontId="7" fillId="5" borderId="14" xfId="2" applyFont="1" applyFill="1" applyBorder="1" applyAlignment="1" applyProtection="1">
      <alignment horizontal="center" vertical="center" wrapText="1"/>
      <protection hidden="1"/>
    </xf>
    <xf numFmtId="0" fontId="12" fillId="0" borderId="13" xfId="6" applyFont="1" applyBorder="1" applyAlignment="1" applyProtection="1">
      <alignment horizontal="center" vertical="center" wrapText="1"/>
      <protection hidden="1"/>
    </xf>
    <xf numFmtId="3" fontId="12" fillId="0" borderId="14" xfId="6" applyNumberFormat="1" applyFont="1" applyBorder="1" applyAlignment="1" applyProtection="1">
      <alignment horizontal="center" vertical="center" wrapText="1"/>
      <protection hidden="1"/>
    </xf>
    <xf numFmtId="9" fontId="12" fillId="5" borderId="14" xfId="2" applyFont="1" applyFill="1" applyBorder="1" applyAlignment="1" applyProtection="1">
      <alignment horizontal="center" vertical="center" wrapText="1"/>
      <protection hidden="1"/>
    </xf>
    <xf numFmtId="0" fontId="7" fillId="0" borderId="16" xfId="6" applyFont="1" applyBorder="1" applyAlignment="1" applyProtection="1">
      <alignment horizontal="center" vertical="center" wrapText="1"/>
      <protection hidden="1"/>
    </xf>
    <xf numFmtId="3" fontId="7" fillId="0" borderId="17" xfId="6" applyNumberFormat="1" applyFont="1" applyBorder="1" applyAlignment="1" applyProtection="1">
      <alignment horizontal="center" vertical="center" wrapText="1"/>
      <protection hidden="1"/>
    </xf>
    <xf numFmtId="9" fontId="7" fillId="5" borderId="17" xfId="2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vertical="center"/>
    </xf>
    <xf numFmtId="0" fontId="12" fillId="2" borderId="19" xfId="6" applyFont="1" applyFill="1" applyBorder="1" applyAlignment="1" applyProtection="1">
      <alignment horizontal="center" vertical="center" wrapText="1"/>
      <protection hidden="1"/>
    </xf>
    <xf numFmtId="0" fontId="7" fillId="0" borderId="21" xfId="6" applyFont="1" applyBorder="1" applyAlignment="1" applyProtection="1">
      <alignment horizontal="center" vertical="center" wrapText="1"/>
      <protection hidden="1"/>
    </xf>
    <xf numFmtId="3" fontId="7" fillId="0" borderId="22" xfId="6" applyNumberFormat="1" applyFont="1" applyBorder="1" applyAlignment="1" applyProtection="1">
      <alignment horizontal="center" vertical="center" wrapText="1"/>
      <protection hidden="1"/>
    </xf>
    <xf numFmtId="9" fontId="7" fillId="5" borderId="22" xfId="2" applyFont="1" applyFill="1" applyBorder="1" applyAlignment="1" applyProtection="1">
      <alignment horizontal="center" vertical="center" wrapText="1"/>
      <protection hidden="1"/>
    </xf>
    <xf numFmtId="0" fontId="12" fillId="2" borderId="0" xfId="6" applyFont="1" applyFill="1" applyAlignment="1" applyProtection="1">
      <alignment horizontal="center" vertical="center" wrapText="1"/>
      <protection hidden="1"/>
    </xf>
    <xf numFmtId="0" fontId="7" fillId="0" borderId="0" xfId="0" applyFont="1"/>
    <xf numFmtId="9" fontId="7" fillId="0" borderId="0" xfId="2" applyFont="1"/>
    <xf numFmtId="3" fontId="7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/>
    <xf numFmtId="166" fontId="15" fillId="0" borderId="0" xfId="1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66" fontId="15" fillId="0" borderId="0" xfId="1" applyNumberFormat="1" applyFont="1" applyAlignment="1">
      <alignment horizontal="center"/>
    </xf>
    <xf numFmtId="10" fontId="15" fillId="6" borderId="0" xfId="2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166" fontId="17" fillId="0" borderId="0" xfId="1" applyNumberFormat="1" applyFont="1"/>
    <xf numFmtId="0" fontId="18" fillId="2" borderId="0" xfId="0" applyFont="1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166" fontId="20" fillId="0" borderId="0" xfId="1" applyNumberFormat="1" applyFont="1" applyAlignment="1">
      <alignment horizontal="center"/>
    </xf>
    <xf numFmtId="0" fontId="12" fillId="2" borderId="24" xfId="6" applyFont="1" applyFill="1" applyBorder="1" applyAlignment="1" applyProtection="1">
      <alignment horizontal="center" vertical="center" wrapText="1"/>
      <protection hidden="1"/>
    </xf>
    <xf numFmtId="0" fontId="7" fillId="0" borderId="26" xfId="6" applyFont="1" applyBorder="1" applyAlignment="1" applyProtection="1">
      <alignment horizontal="center" vertical="center" wrapText="1"/>
      <protection hidden="1"/>
    </xf>
    <xf numFmtId="3" fontId="7" fillId="0" borderId="27" xfId="6" applyNumberFormat="1" applyFont="1" applyBorder="1" applyAlignment="1" applyProtection="1">
      <alignment horizontal="center" vertical="center" wrapText="1"/>
      <protection hidden="1"/>
    </xf>
    <xf numFmtId="9" fontId="7" fillId="5" borderId="27" xfId="2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8" fillId="2" borderId="0" xfId="5" applyFill="1" applyAlignment="1">
      <alignment vertical="center"/>
    </xf>
    <xf numFmtId="0" fontId="7" fillId="0" borderId="0" xfId="6" quotePrefix="1" applyFont="1" applyAlignment="1" applyProtection="1">
      <alignment vertical="center" wrapText="1"/>
      <protection hidden="1"/>
    </xf>
    <xf numFmtId="0" fontId="9" fillId="2" borderId="0" xfId="0" applyFont="1" applyFill="1" applyAlignment="1">
      <alignment horizontal="center" vertical="center" wrapText="1"/>
    </xf>
    <xf numFmtId="0" fontId="7" fillId="0" borderId="0" xfId="6" applyFont="1" applyAlignment="1" applyProtection="1">
      <alignment horizontal="center" vertical="center" textRotation="90" wrapText="1"/>
      <protection hidden="1"/>
    </xf>
    <xf numFmtId="0" fontId="7" fillId="0" borderId="0" xfId="6" applyFont="1" applyAlignment="1" applyProtection="1">
      <alignment horizontal="center" vertical="center" wrapText="1"/>
      <protection hidden="1"/>
    </xf>
    <xf numFmtId="3" fontId="7" fillId="0" borderId="0" xfId="6" applyNumberFormat="1" applyFont="1" applyAlignment="1" applyProtection="1">
      <alignment horizontal="center" vertical="center" wrapText="1"/>
      <protection hidden="1"/>
    </xf>
    <xf numFmtId="3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0" xfId="6" applyNumberFormat="1" applyFont="1" applyAlignment="1" applyProtection="1">
      <alignment horizontal="center" vertical="center" wrapText="1"/>
      <protection hidden="1"/>
    </xf>
    <xf numFmtId="0" fontId="8" fillId="4" borderId="0" xfId="5" applyFill="1" applyBorder="1" applyAlignment="1" applyProtection="1">
      <alignment vertical="center" wrapText="1"/>
      <protection hidden="1"/>
    </xf>
    <xf numFmtId="0" fontId="11" fillId="4" borderId="0" xfId="6" applyFont="1" applyFill="1" applyAlignment="1" applyProtection="1">
      <alignment vertical="center" wrapText="1"/>
      <protection hidden="1"/>
    </xf>
    <xf numFmtId="0" fontId="21" fillId="4" borderId="19" xfId="5" applyFont="1" applyFill="1" applyBorder="1" applyAlignment="1" applyProtection="1">
      <alignment vertical="center" wrapText="1"/>
      <protection hidden="1"/>
    </xf>
    <xf numFmtId="9" fontId="4" fillId="0" borderId="1" xfId="2" applyFont="1" applyBorder="1" applyAlignment="1">
      <alignment horizontal="center" vertical="center"/>
    </xf>
    <xf numFmtId="166" fontId="17" fillId="7" borderId="0" xfId="1" applyNumberFormat="1" applyFont="1" applyFill="1"/>
    <xf numFmtId="0" fontId="24" fillId="8" borderId="0" xfId="0" applyFont="1" applyFill="1" applyAlignment="1">
      <alignment horizontal="center" vertical="center"/>
    </xf>
    <xf numFmtId="0" fontId="25" fillId="0" borderId="0" xfId="0" applyFont="1"/>
    <xf numFmtId="0" fontId="9" fillId="2" borderId="14" xfId="0" applyFont="1" applyFill="1" applyBorder="1"/>
    <xf numFmtId="0" fontId="8" fillId="2" borderId="14" xfId="5" applyFill="1" applyBorder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9" fontId="9" fillId="2" borderId="0" xfId="2" applyFont="1" applyFill="1" applyBorder="1"/>
    <xf numFmtId="9" fontId="9" fillId="0" borderId="0" xfId="2" applyFont="1" applyBorder="1"/>
    <xf numFmtId="10" fontId="20" fillId="6" borderId="0" xfId="2" applyNumberFormat="1" applyFont="1" applyFill="1"/>
    <xf numFmtId="0" fontId="23" fillId="4" borderId="29" xfId="5" applyFont="1" applyFill="1" applyBorder="1" applyAlignment="1" applyProtection="1">
      <alignment horizontal="left" vertical="center"/>
      <protection hidden="1"/>
    </xf>
    <xf numFmtId="0" fontId="9" fillId="2" borderId="3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166" fontId="15" fillId="6" borderId="0" xfId="1" applyNumberFormat="1" applyFont="1" applyFill="1" applyAlignment="1">
      <alignment horizontal="center"/>
    </xf>
    <xf numFmtId="0" fontId="7" fillId="0" borderId="10" xfId="6" applyFont="1" applyBorder="1" applyAlignment="1" applyProtection="1">
      <alignment horizontal="center" vertical="center" textRotation="90" wrapText="1"/>
      <protection hidden="1"/>
    </xf>
    <xf numFmtId="0" fontId="7" fillId="0" borderId="13" xfId="6" applyFont="1" applyBorder="1" applyAlignment="1" applyProtection="1">
      <alignment horizontal="center" vertical="center" textRotation="90" wrapText="1"/>
      <protection hidden="1"/>
    </xf>
    <xf numFmtId="0" fontId="7" fillId="0" borderId="16" xfId="6" applyFont="1" applyBorder="1" applyAlignment="1" applyProtection="1">
      <alignment horizontal="center" vertical="center" textRotation="90" wrapText="1"/>
      <protection hidden="1"/>
    </xf>
    <xf numFmtId="0" fontId="7" fillId="4" borderId="3" xfId="6" applyFont="1" applyFill="1" applyBorder="1" applyAlignment="1" applyProtection="1">
      <alignment horizontal="center" vertical="center" wrapText="1"/>
      <protection hidden="1"/>
    </xf>
    <xf numFmtId="0" fontId="7" fillId="4" borderId="5" xfId="6" applyFont="1" applyFill="1" applyBorder="1" applyAlignment="1" applyProtection="1">
      <alignment horizontal="center" vertical="center" wrapText="1"/>
      <protection hidden="1"/>
    </xf>
    <xf numFmtId="0" fontId="7" fillId="0" borderId="9" xfId="6" quotePrefix="1" applyFont="1" applyBorder="1" applyAlignment="1" applyProtection="1">
      <alignment vertical="center" wrapText="1"/>
      <protection hidden="1"/>
    </xf>
    <xf numFmtId="0" fontId="7" fillId="0" borderId="25" xfId="6" quotePrefix="1" applyFont="1" applyBorder="1" applyAlignment="1" applyProtection="1">
      <alignment vertical="center" wrapText="1"/>
      <protection hidden="1"/>
    </xf>
    <xf numFmtId="0" fontId="7" fillId="0" borderId="20" xfId="6" quotePrefix="1" applyFont="1" applyBorder="1" applyAlignment="1" applyProtection="1">
      <alignment vertical="center" wrapText="1"/>
      <protection hidden="1"/>
    </xf>
    <xf numFmtId="0" fontId="7" fillId="0" borderId="26" xfId="6" applyFont="1" applyBorder="1" applyAlignment="1" applyProtection="1">
      <alignment horizontal="center" vertical="center" textRotation="90" wrapText="1"/>
      <protection hidden="1"/>
    </xf>
    <xf numFmtId="0" fontId="7" fillId="0" borderId="21" xfId="6" applyFont="1" applyBorder="1" applyAlignment="1" applyProtection="1">
      <alignment horizontal="center" vertical="center" textRotation="90" wrapText="1"/>
      <protection hidden="1"/>
    </xf>
    <xf numFmtId="0" fontId="11" fillId="4" borderId="2" xfId="6" applyFont="1" applyFill="1" applyBorder="1" applyAlignment="1" applyProtection="1">
      <alignment horizontal="center" vertical="center" wrapText="1"/>
      <protection hidden="1"/>
    </xf>
    <xf numFmtId="0" fontId="11" fillId="4" borderId="3" xfId="6" applyFont="1" applyFill="1" applyBorder="1" applyAlignment="1" applyProtection="1">
      <alignment horizontal="center" vertical="center" wrapText="1"/>
      <protection hidden="1"/>
    </xf>
    <xf numFmtId="0" fontId="23" fillId="4" borderId="29" xfId="5" applyFont="1" applyFill="1" applyBorder="1" applyAlignment="1" applyProtection="1">
      <alignment horizontal="left" vertical="center"/>
      <protection hidden="1"/>
    </xf>
    <xf numFmtId="0" fontId="8" fillId="4" borderId="19" xfId="5" quotePrefix="1" applyFill="1" applyBorder="1" applyAlignment="1" applyProtection="1">
      <alignment horizontal="center" vertical="center" wrapText="1"/>
      <protection hidden="1"/>
    </xf>
    <xf numFmtId="0" fontId="8" fillId="4" borderId="29" xfId="5" quotePrefix="1" applyFill="1" applyBorder="1" applyAlignment="1" applyProtection="1">
      <alignment horizontal="center" vertical="center" wrapText="1"/>
      <protection hidden="1"/>
    </xf>
    <xf numFmtId="165" fontId="13" fillId="0" borderId="12" xfId="6" applyNumberFormat="1" applyFont="1" applyBorder="1" applyAlignment="1" applyProtection="1">
      <alignment horizontal="center" vertical="center" wrapText="1"/>
      <protection hidden="1"/>
    </xf>
    <xf numFmtId="165" fontId="13" fillId="0" borderId="15" xfId="6" applyNumberFormat="1" applyFont="1" applyBorder="1" applyAlignment="1" applyProtection="1">
      <alignment horizontal="center" vertical="center" wrapText="1"/>
      <protection hidden="1"/>
    </xf>
    <xf numFmtId="165" fontId="14" fillId="0" borderId="15" xfId="6" applyNumberFormat="1" applyFont="1" applyBorder="1" applyAlignment="1" applyProtection="1">
      <alignment horizontal="center" vertical="center" wrapText="1"/>
      <protection hidden="1"/>
    </xf>
    <xf numFmtId="165" fontId="13" fillId="0" borderId="18" xfId="6" applyNumberFormat="1" applyFont="1" applyBorder="1" applyAlignment="1" applyProtection="1">
      <alignment horizontal="center" vertical="center" wrapText="1"/>
      <protection hidden="1"/>
    </xf>
    <xf numFmtId="165" fontId="13" fillId="0" borderId="23" xfId="6" applyNumberFormat="1" applyFont="1" applyBorder="1" applyAlignment="1" applyProtection="1">
      <alignment horizontal="center" vertical="center" wrapText="1"/>
      <protection hidden="1"/>
    </xf>
    <xf numFmtId="165" fontId="13" fillId="0" borderId="28" xfId="6" applyNumberFormat="1" applyFont="1" applyBorder="1" applyAlignment="1" applyProtection="1">
      <alignment horizontal="center" vertical="center" wrapText="1"/>
      <protection hidden="1"/>
    </xf>
    <xf numFmtId="3" fontId="7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2" xfId="1" applyNumberFormat="1" applyFont="1" applyFill="1" applyBorder="1" applyAlignment="1" applyProtection="1">
      <alignment horizontal="center" vertical="center" wrapText="1"/>
      <protection hidden="1"/>
    </xf>
    <xf numFmtId="3" fontId="12" fillId="0" borderId="32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3" xfId="1" applyNumberFormat="1" applyFont="1" applyFill="1" applyBorder="1" applyAlignment="1" applyProtection="1">
      <alignment horizontal="center" vertical="center" wrapText="1"/>
      <protection hidden="1"/>
    </xf>
  </cellXfs>
  <cellStyles count="7">
    <cellStyle name="Гиперссылка" xfId="5" builtinId="8"/>
    <cellStyle name="Обычный" xfId="0" builtinId="0"/>
    <cellStyle name="Обычный 10" xfId="3" xr:uid="{00000000-0005-0000-0000-000002000000}"/>
    <cellStyle name="Обычный 2" xfId="6" xr:uid="{00000000-0005-0000-0000-000003000000}"/>
    <cellStyle name="Процентный" xfId="2" builtinId="5"/>
    <cellStyle name="Процентный 12 2 2" xfId="4" xr:uid="{00000000-0005-0000-0000-000005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47625</xdr:rowOff>
    </xdr:from>
    <xdr:to>
      <xdr:col>1</xdr:col>
      <xdr:colOff>1034</xdr:colOff>
      <xdr:row>11</xdr:row>
      <xdr:rowOff>285750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75" t="12288" r="-1755" b="5901"/>
        <a:stretch/>
      </xdr:blipFill>
      <xdr:spPr>
        <a:xfrm>
          <a:off x="47625" y="2047875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19050</xdr:colOff>
      <xdr:row>13</xdr:row>
      <xdr:rowOff>38100</xdr:rowOff>
    </xdr:from>
    <xdr:to>
      <xdr:col>0</xdr:col>
      <xdr:colOff>3410984</xdr:colOff>
      <xdr:row>21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0" r="-2141" b="6748"/>
        <a:stretch/>
      </xdr:blipFill>
      <xdr:spPr>
        <a:xfrm>
          <a:off x="19050" y="5076825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38100</xdr:colOff>
      <xdr:row>22</xdr:row>
      <xdr:rowOff>19050</xdr:rowOff>
    </xdr:from>
    <xdr:to>
      <xdr:col>0</xdr:col>
      <xdr:colOff>3430034</xdr:colOff>
      <xdr:row>29</xdr:row>
      <xdr:rowOff>390525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38100" y="8077200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261470</xdr:colOff>
      <xdr:row>31</xdr:row>
      <xdr:rowOff>28575</xdr:rowOff>
    </xdr:from>
    <xdr:to>
      <xdr:col>1</xdr:col>
      <xdr:colOff>55071</xdr:colOff>
      <xdr:row>38</xdr:row>
      <xdr:rowOff>200025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261470" y="11022791"/>
          <a:ext cx="3391934" cy="235037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28575</xdr:colOff>
      <xdr:row>40</xdr:row>
      <xdr:rowOff>104775</xdr:rowOff>
    </xdr:from>
    <xdr:to>
      <xdr:col>0</xdr:col>
      <xdr:colOff>3420509</xdr:colOff>
      <xdr:row>47</xdr:row>
      <xdr:rowOff>209550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28575" y="14306550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38100</xdr:colOff>
      <xdr:row>49</xdr:row>
      <xdr:rowOff>9524</xdr:rowOff>
    </xdr:from>
    <xdr:to>
      <xdr:col>0</xdr:col>
      <xdr:colOff>3430034</xdr:colOff>
      <xdr:row>56</xdr:row>
      <xdr:rowOff>104774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" t="11015" r="-281" b="4739"/>
        <a:stretch/>
      </xdr:blipFill>
      <xdr:spPr>
        <a:xfrm>
          <a:off x="38100" y="17402174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47625</xdr:colOff>
      <xdr:row>58</xdr:row>
      <xdr:rowOff>47624</xdr:rowOff>
    </xdr:from>
    <xdr:to>
      <xdr:col>1</xdr:col>
      <xdr:colOff>1034</xdr:colOff>
      <xdr:row>65</xdr:row>
      <xdr:rowOff>209549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" t="9530" r="-281" b="6226"/>
        <a:stretch/>
      </xdr:blipFill>
      <xdr:spPr>
        <a:xfrm>
          <a:off x="47625" y="20650199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66675</xdr:colOff>
      <xdr:row>67</xdr:row>
      <xdr:rowOff>171449</xdr:rowOff>
    </xdr:from>
    <xdr:to>
      <xdr:col>1</xdr:col>
      <xdr:colOff>20084</xdr:colOff>
      <xdr:row>74</xdr:row>
      <xdr:rowOff>133349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" t="10964" r="4500" b="8809"/>
        <a:stretch/>
      </xdr:blipFill>
      <xdr:spPr>
        <a:xfrm>
          <a:off x="66675" y="24041099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76</xdr:row>
      <xdr:rowOff>28575</xdr:rowOff>
    </xdr:from>
    <xdr:to>
      <xdr:col>0</xdr:col>
      <xdr:colOff>3391934</xdr:colOff>
      <xdr:row>83</xdr:row>
      <xdr:rowOff>257175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8" b="7878"/>
        <a:stretch/>
      </xdr:blipFill>
      <xdr:spPr>
        <a:xfrm>
          <a:off x="0" y="27393900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9525</xdr:colOff>
      <xdr:row>85</xdr:row>
      <xdr:rowOff>19050</xdr:rowOff>
    </xdr:from>
    <xdr:to>
      <xdr:col>0</xdr:col>
      <xdr:colOff>3401459</xdr:colOff>
      <xdr:row>92</xdr:row>
      <xdr:rowOff>247650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8" b="7878"/>
        <a:stretch/>
      </xdr:blipFill>
      <xdr:spPr>
        <a:xfrm>
          <a:off x="9525" y="30575250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161862</xdr:colOff>
      <xdr:row>31</xdr:row>
      <xdr:rowOff>49803</xdr:rowOff>
    </xdr:from>
    <xdr:to>
      <xdr:col>0</xdr:col>
      <xdr:colOff>978290</xdr:colOff>
      <xdr:row>33</xdr:row>
      <xdr:rowOff>39326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1862" y="11044019"/>
          <a:ext cx="816428" cy="612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dqn3zz94XvKLG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view="pageBreakPreview" zoomScale="130" zoomScaleNormal="100" zoomScaleSheetLayoutView="130" workbookViewId="0">
      <selection activeCell="B1" sqref="B1"/>
    </sheetView>
  </sheetViews>
  <sheetFormatPr defaultRowHeight="15" x14ac:dyDescent="0.25"/>
  <cols>
    <col min="1" max="1" width="12.42578125" customWidth="1"/>
    <col min="3" max="3" width="8.85546875" hidden="1" customWidth="1"/>
  </cols>
  <sheetData>
    <row r="1" spans="1:4" ht="15.75" thickBot="1" x14ac:dyDescent="0.3">
      <c r="A1" s="39" t="s">
        <v>24</v>
      </c>
      <c r="B1" s="40" t="s">
        <v>19</v>
      </c>
      <c r="C1" t="s">
        <v>18</v>
      </c>
    </row>
    <row r="2" spans="1:4" hidden="1" x14ac:dyDescent="0.25">
      <c r="C2" t="s">
        <v>19</v>
      </c>
    </row>
    <row r="3" spans="1:4" hidden="1" x14ac:dyDescent="0.25">
      <c r="C3" t="s">
        <v>20</v>
      </c>
    </row>
    <row r="4" spans="1:4" ht="15.75" hidden="1" thickBot="1" x14ac:dyDescent="0.3">
      <c r="C4" t="s">
        <v>21</v>
      </c>
    </row>
    <row r="5" spans="1:4" ht="19.5" hidden="1" thickBot="1" x14ac:dyDescent="0.35">
      <c r="A5" s="51" t="s">
        <v>185</v>
      </c>
      <c r="B5" s="52" t="s">
        <v>186</v>
      </c>
      <c r="C5" t="s">
        <v>186</v>
      </c>
      <c r="D5">
        <f>IF(AND(B5="с НДС"),1,IF(AND(B5="без НДС"),1.2,""))</f>
        <v>1</v>
      </c>
    </row>
    <row r="6" spans="1:4" x14ac:dyDescent="0.25">
      <c r="C6" t="s">
        <v>187</v>
      </c>
    </row>
  </sheetData>
  <dataValidations count="2">
    <dataValidation type="list" allowBlank="1" showInputMessage="1" showErrorMessage="1" sqref="B1" xr:uid="{00000000-0002-0000-0000-000000000000}">
      <formula1>$C$1:$C$4</formula1>
    </dataValidation>
    <dataValidation type="list" allowBlank="1" showInputMessage="1" showErrorMessage="1" sqref="B5" xr:uid="{00000000-0002-0000-0000-000001000000}">
      <formula1>$C$5:$C$6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</sheetPr>
  <dimension ref="A1:D6"/>
  <sheetViews>
    <sheetView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38" customWidth="1"/>
    <col min="2" max="2" width="10.42578125" customWidth="1"/>
    <col min="3" max="3" width="8.85546875" hidden="1" customWidth="1"/>
    <col min="4" max="4" width="11.42578125" hidden="1" customWidth="1"/>
  </cols>
  <sheetData>
    <row r="1" spans="1:4" ht="18.75" thickBot="1" x14ac:dyDescent="0.3">
      <c r="C1" s="1"/>
      <c r="D1" s="2"/>
    </row>
    <row r="2" spans="1:4" ht="34.5" thickBot="1" x14ac:dyDescent="0.3">
      <c r="A2" s="77" t="s">
        <v>223</v>
      </c>
      <c r="B2" s="75">
        <v>0</v>
      </c>
      <c r="C2" s="1"/>
      <c r="D2" s="3"/>
    </row>
    <row r="3" spans="1:4" ht="18" x14ac:dyDescent="0.25">
      <c r="C3" s="1"/>
      <c r="D3" s="2"/>
    </row>
    <row r="4" spans="1:4" x14ac:dyDescent="0.25">
      <c r="C4" s="4"/>
      <c r="D4" s="4"/>
    </row>
    <row r="5" spans="1:4" hidden="1" x14ac:dyDescent="0.25">
      <c r="C5" s="4"/>
      <c r="D5" s="4"/>
    </row>
    <row r="6" spans="1:4" x14ac:dyDescent="0.25">
      <c r="A6" s="78"/>
      <c r="C6" s="4"/>
      <c r="D6" s="4"/>
    </row>
  </sheetData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0"/>
  <sheetViews>
    <sheetView workbookViewId="0">
      <selection activeCell="I25" sqref="I25"/>
    </sheetView>
  </sheetViews>
  <sheetFormatPr defaultRowHeight="15" x14ac:dyDescent="0.25"/>
  <cols>
    <col min="1" max="1" width="44.7109375" customWidth="1"/>
    <col min="2" max="2" width="38.28515625" customWidth="1"/>
  </cols>
  <sheetData>
    <row r="2" spans="1:2" ht="15.75" x14ac:dyDescent="0.25">
      <c r="A2" s="87" t="s">
        <v>232</v>
      </c>
      <c r="B2" s="88"/>
    </row>
    <row r="3" spans="1:2" ht="15.75" x14ac:dyDescent="0.25">
      <c r="A3" s="79" t="s">
        <v>224</v>
      </c>
      <c r="B3" s="80" t="s">
        <v>233</v>
      </c>
    </row>
    <row r="4" spans="1:2" ht="15.75" x14ac:dyDescent="0.25">
      <c r="A4" s="79" t="s">
        <v>225</v>
      </c>
      <c r="B4" s="80" t="s">
        <v>192</v>
      </c>
    </row>
    <row r="5" spans="1:2" ht="15.75" hidden="1" x14ac:dyDescent="0.25">
      <c r="A5" s="79" t="s">
        <v>226</v>
      </c>
      <c r="B5" s="80"/>
    </row>
    <row r="6" spans="1:2" ht="15.75" hidden="1" x14ac:dyDescent="0.25">
      <c r="A6" s="79" t="s">
        <v>227</v>
      </c>
      <c r="B6" s="80"/>
    </row>
    <row r="7" spans="1:2" ht="15.75" x14ac:dyDescent="0.25">
      <c r="A7" s="79" t="s">
        <v>228</v>
      </c>
      <c r="B7" s="80" t="s">
        <v>234</v>
      </c>
    </row>
    <row r="8" spans="1:2" ht="15.75" x14ac:dyDescent="0.25">
      <c r="A8" s="79" t="s">
        <v>229</v>
      </c>
      <c r="B8" s="80" t="s">
        <v>235</v>
      </c>
    </row>
    <row r="9" spans="1:2" ht="15.75" x14ac:dyDescent="0.25">
      <c r="A9" s="79" t="s">
        <v>230</v>
      </c>
      <c r="B9" s="80" t="s">
        <v>236</v>
      </c>
    </row>
    <row r="10" spans="1:2" ht="15.75" x14ac:dyDescent="0.25">
      <c r="A10" s="79" t="s">
        <v>231</v>
      </c>
      <c r="B10" s="80" t="s">
        <v>237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K82"/>
  <sheetViews>
    <sheetView workbookViewId="0">
      <selection activeCell="M1" sqref="M1:R1048576"/>
    </sheetView>
  </sheetViews>
  <sheetFormatPr defaultColWidth="8.85546875" defaultRowHeight="15" x14ac:dyDescent="0.25"/>
  <cols>
    <col min="1" max="1" width="5" style="43" bestFit="1" customWidth="1"/>
    <col min="2" max="2" width="42.5703125" style="43" bestFit="1" customWidth="1"/>
    <col min="3" max="3" width="13.42578125" style="43" bestFit="1" customWidth="1"/>
    <col min="4" max="8" width="9.140625" style="43" bestFit="1" customWidth="1"/>
    <col min="9" max="9" width="6.85546875" style="43" bestFit="1" customWidth="1"/>
    <col min="10" max="10" width="15.85546875" style="43" bestFit="1" customWidth="1"/>
    <col min="11" max="11" width="12.42578125" style="43" bestFit="1" customWidth="1"/>
    <col min="12" max="16384" width="8.85546875" style="43"/>
  </cols>
  <sheetData>
    <row r="1" spans="1:11" x14ac:dyDescent="0.25">
      <c r="A1" s="41"/>
      <c r="B1" s="41"/>
      <c r="C1" s="41"/>
      <c r="D1" s="89"/>
      <c r="E1" s="89"/>
      <c r="F1" s="89"/>
      <c r="G1" s="89"/>
      <c r="H1" s="90" t="s">
        <v>17</v>
      </c>
      <c r="I1" s="90"/>
      <c r="J1" s="42"/>
      <c r="K1" s="41"/>
    </row>
    <row r="2" spans="1:11" x14ac:dyDescent="0.25">
      <c r="A2" s="44"/>
      <c r="B2" s="44"/>
      <c r="C2" s="44"/>
      <c r="D2" s="45" t="s">
        <v>18</v>
      </c>
      <c r="E2" s="45" t="s">
        <v>19</v>
      </c>
      <c r="F2" s="45" t="s">
        <v>20</v>
      </c>
      <c r="G2" s="45" t="s">
        <v>21</v>
      </c>
      <c r="H2" s="46"/>
      <c r="I2" s="47" t="s">
        <v>22</v>
      </c>
      <c r="J2" s="46" t="s">
        <v>5</v>
      </c>
      <c r="K2" s="44" t="s">
        <v>6</v>
      </c>
    </row>
    <row r="3" spans="1:11" x14ac:dyDescent="0.25">
      <c r="A3" s="48" t="s">
        <v>25</v>
      </c>
      <c r="B3" s="49" t="s">
        <v>26</v>
      </c>
      <c r="C3" s="49" t="s">
        <v>23</v>
      </c>
      <c r="D3" s="53">
        <v>3245</v>
      </c>
      <c r="E3" s="53">
        <v>3313</v>
      </c>
      <c r="F3" s="53">
        <v>3416</v>
      </c>
      <c r="G3" s="53">
        <v>3754</v>
      </c>
      <c r="H3" s="50">
        <v>7669</v>
      </c>
      <c r="I3" s="85">
        <v>0.16400000000000001</v>
      </c>
      <c r="J3" s="50">
        <f>H3*(1-I3)</f>
        <v>6411.2839999999997</v>
      </c>
      <c r="K3" s="76">
        <f>IF(AND(Категория!$B$1="A+"),'СВОД Матрасы'!D3,IF(AND(Категория!$B$1="A"),'СВОД Матрасы'!E3,IF(AND(Категория!$B$1="B"),'СВОД Матрасы'!F3,IF(AND(Категория!$B$1="C"),'СВОД Матрасы'!G3,""))))*(1-Доп.скидка!$B$2)/(IF(AND(Категория!$B$5="с НДС"),1,IF(AND(Категория!$B$5="без НДС"),1.2,"")))</f>
        <v>3313</v>
      </c>
    </row>
    <row r="4" spans="1:11" x14ac:dyDescent="0.25">
      <c r="A4" s="48" t="s">
        <v>27</v>
      </c>
      <c r="B4" s="49" t="s">
        <v>28</v>
      </c>
      <c r="C4" s="49" t="s">
        <v>23</v>
      </c>
      <c r="D4" s="53">
        <v>3585</v>
      </c>
      <c r="E4" s="53">
        <v>3660</v>
      </c>
      <c r="F4" s="53">
        <v>3773</v>
      </c>
      <c r="G4" s="53">
        <v>4149</v>
      </c>
      <c r="H4" s="50">
        <v>8495</v>
      </c>
      <c r="I4" s="85">
        <v>0.16400000000000001</v>
      </c>
      <c r="J4" s="50">
        <f t="shared" ref="J4:J67" si="0">H4*(1-I4)</f>
        <v>7101.82</v>
      </c>
      <c r="K4" s="76">
        <f>IF(AND(Категория!$B$1="A+"),'СВОД Матрасы'!D4,IF(AND(Категория!$B$1="A"),'СВОД Матрасы'!E4,IF(AND(Категория!$B$1="B"),'СВОД Матрасы'!F4,IF(AND(Категория!$B$1="C"),'СВОД Матрасы'!G4,""))))*(1-Доп.скидка!$B$2)/(IF(AND(Категория!$B$5="с НДС"),1,IF(AND(Категория!$B$5="без НДС"),1.2,"")))</f>
        <v>3660</v>
      </c>
    </row>
    <row r="5" spans="1:11" x14ac:dyDescent="0.25">
      <c r="A5" s="48" t="s">
        <v>29</v>
      </c>
      <c r="B5" s="49" t="s">
        <v>30</v>
      </c>
      <c r="C5" s="49" t="s">
        <v>23</v>
      </c>
      <c r="D5" s="53">
        <v>3916</v>
      </c>
      <c r="E5" s="53">
        <v>3999</v>
      </c>
      <c r="F5" s="53">
        <v>4122</v>
      </c>
      <c r="G5" s="53">
        <v>4533</v>
      </c>
      <c r="H5" s="50">
        <v>9259</v>
      </c>
      <c r="I5" s="85">
        <v>0.16400000000000001</v>
      </c>
      <c r="J5" s="50">
        <f t="shared" si="0"/>
        <v>7740.5239999999994</v>
      </c>
      <c r="K5" s="76">
        <f>IF(AND(Категория!$B$1="A+"),'СВОД Матрасы'!D5,IF(AND(Категория!$B$1="A"),'СВОД Матрасы'!E5,IF(AND(Категория!$B$1="B"),'СВОД Матрасы'!F5,IF(AND(Категория!$B$1="C"),'СВОД Матрасы'!G5,""))))*(1-Доп.скидка!$B$2)/(IF(AND(Категория!$B$5="с НДС"),1,IF(AND(Категория!$B$5="без НДС"),1.2,"")))</f>
        <v>3999</v>
      </c>
    </row>
    <row r="6" spans="1:11" x14ac:dyDescent="0.25">
      <c r="A6" s="48" t="s">
        <v>31</v>
      </c>
      <c r="B6" s="49" t="s">
        <v>32</v>
      </c>
      <c r="C6" s="49" t="s">
        <v>23</v>
      </c>
      <c r="D6" s="53">
        <v>5190</v>
      </c>
      <c r="E6" s="53">
        <v>5299</v>
      </c>
      <c r="F6" s="53">
        <v>5463</v>
      </c>
      <c r="G6" s="53">
        <v>6009</v>
      </c>
      <c r="H6" s="50">
        <v>12287</v>
      </c>
      <c r="I6" s="85">
        <v>0.16400000000000001</v>
      </c>
      <c r="J6" s="50">
        <f t="shared" si="0"/>
        <v>10271.931999999999</v>
      </c>
      <c r="K6" s="76">
        <f>IF(AND(Категория!$B$1="A+"),'СВОД Матрасы'!D6,IF(AND(Категория!$B$1="A"),'СВОД Матрасы'!E6,IF(AND(Категория!$B$1="B"),'СВОД Матрасы'!F6,IF(AND(Категория!$B$1="C"),'СВОД Матрасы'!G6,""))))*(1-Доп.скидка!$B$2)/(IF(AND(Категория!$B$5="с НДС"),1,IF(AND(Категория!$B$5="без НДС"),1.2,"")))</f>
        <v>5299</v>
      </c>
    </row>
    <row r="7" spans="1:11" x14ac:dyDescent="0.25">
      <c r="A7" s="48" t="s">
        <v>33</v>
      </c>
      <c r="B7" s="49" t="s">
        <v>34</v>
      </c>
      <c r="C7" s="49" t="s">
        <v>23</v>
      </c>
      <c r="D7" s="53">
        <v>5698</v>
      </c>
      <c r="E7" s="53">
        <v>5818</v>
      </c>
      <c r="F7" s="53">
        <v>5998</v>
      </c>
      <c r="G7" s="53">
        <v>6600</v>
      </c>
      <c r="H7" s="50">
        <v>13472</v>
      </c>
      <c r="I7" s="85">
        <v>0.16400000000000001</v>
      </c>
      <c r="J7" s="50">
        <f t="shared" si="0"/>
        <v>11262.591999999999</v>
      </c>
      <c r="K7" s="76">
        <f>IF(AND(Категория!$B$1="A+"),'СВОД Матрасы'!D7,IF(AND(Категория!$B$1="A"),'СВОД Матрасы'!E7,IF(AND(Категория!$B$1="B"),'СВОД Матрасы'!F7,IF(AND(Категория!$B$1="C"),'СВОД Матрасы'!G7,""))))*(1-Доп.скидка!$B$2)/(IF(AND(Категория!$B$5="с НДС"),1,IF(AND(Категория!$B$5="без НДС"),1.2,"")))</f>
        <v>5818</v>
      </c>
    </row>
    <row r="8" spans="1:11" x14ac:dyDescent="0.25">
      <c r="A8" s="48" t="s">
        <v>35</v>
      </c>
      <c r="B8" s="49" t="s">
        <v>36</v>
      </c>
      <c r="C8" s="49" t="s">
        <v>23</v>
      </c>
      <c r="D8" s="53">
        <v>6493</v>
      </c>
      <c r="E8" s="53">
        <v>6631</v>
      </c>
      <c r="F8" s="53">
        <v>6835</v>
      </c>
      <c r="G8" s="53">
        <v>7520</v>
      </c>
      <c r="H8" s="50">
        <v>15334</v>
      </c>
      <c r="I8" s="85">
        <v>0.16400000000000001</v>
      </c>
      <c r="J8" s="50">
        <f t="shared" si="0"/>
        <v>12819.224</v>
      </c>
      <c r="K8" s="76">
        <f>IF(AND(Категория!$B$1="A+"),'СВОД Матрасы'!D8,IF(AND(Категория!$B$1="A"),'СВОД Матрасы'!E8,IF(AND(Категория!$B$1="B"),'СВОД Матрасы'!F8,IF(AND(Категория!$B$1="C"),'СВОД Матрасы'!G8,""))))*(1-Доп.скидка!$B$2)/(IF(AND(Категория!$B$5="с НДС"),1,IF(AND(Категория!$B$5="без НДС"),1.2,"")))</f>
        <v>6631</v>
      </c>
    </row>
    <row r="9" spans="1:11" x14ac:dyDescent="0.25">
      <c r="A9" s="48" t="s">
        <v>37</v>
      </c>
      <c r="B9" s="49" t="s">
        <v>38</v>
      </c>
      <c r="C9" s="49" t="s">
        <v>23</v>
      </c>
      <c r="D9" s="53">
        <v>7137</v>
      </c>
      <c r="E9" s="53">
        <v>7286</v>
      </c>
      <c r="F9" s="53">
        <v>7512</v>
      </c>
      <c r="G9" s="53">
        <v>8264</v>
      </c>
      <c r="H9" s="50">
        <v>16876</v>
      </c>
      <c r="I9" s="85">
        <v>0.16400000000000001</v>
      </c>
      <c r="J9" s="50">
        <f t="shared" si="0"/>
        <v>14108.335999999999</v>
      </c>
      <c r="K9" s="76">
        <f>IF(AND(Категория!$B$1="A+"),'СВОД Матрасы'!D9,IF(AND(Категория!$B$1="A"),'СВОД Матрасы'!E9,IF(AND(Категория!$B$1="B"),'СВОД Матрасы'!F9,IF(AND(Категория!$B$1="C"),'СВОД Матрасы'!G9,""))))*(1-Доп.скидка!$B$2)/(IF(AND(Категория!$B$5="с НДС"),1,IF(AND(Категория!$B$5="без НДС"),1.2,"")))</f>
        <v>7286</v>
      </c>
    </row>
    <row r="10" spans="1:11" x14ac:dyDescent="0.25">
      <c r="A10" s="48" t="s">
        <v>39</v>
      </c>
      <c r="B10" s="49" t="s">
        <v>40</v>
      </c>
      <c r="C10" s="49" t="s">
        <v>23</v>
      </c>
      <c r="D10" s="53">
        <v>7918</v>
      </c>
      <c r="E10" s="53">
        <v>8085</v>
      </c>
      <c r="F10" s="53">
        <v>8335</v>
      </c>
      <c r="G10" s="53">
        <v>9167</v>
      </c>
      <c r="H10" s="50">
        <v>18737</v>
      </c>
      <c r="I10" s="85">
        <v>0.16400000000000001</v>
      </c>
      <c r="J10" s="50">
        <f t="shared" si="0"/>
        <v>15664.132</v>
      </c>
      <c r="K10" s="76">
        <f>IF(AND(Категория!$B$1="A+"),'СВОД Матрасы'!D10,IF(AND(Категория!$B$1="A"),'СВОД Матрасы'!E10,IF(AND(Категория!$B$1="B"),'СВОД Матрасы'!F10,IF(AND(Категория!$B$1="C"),'СВОД Матрасы'!G10,""))))*(1-Доп.скидка!$B$2)/(IF(AND(Категория!$B$5="с НДС"),1,IF(AND(Категория!$B$5="без НДС"),1.2,"")))</f>
        <v>8085</v>
      </c>
    </row>
    <row r="11" spans="1:11" x14ac:dyDescent="0.25">
      <c r="A11" s="48" t="s">
        <v>41</v>
      </c>
      <c r="B11" s="49" t="s">
        <v>42</v>
      </c>
      <c r="C11" s="49" t="s">
        <v>23</v>
      </c>
      <c r="D11" s="53">
        <v>3705</v>
      </c>
      <c r="E11" s="53">
        <v>3783</v>
      </c>
      <c r="F11" s="53">
        <v>3900</v>
      </c>
      <c r="G11" s="53">
        <v>4291</v>
      </c>
      <c r="H11" s="50">
        <v>8058</v>
      </c>
      <c r="I11" s="85">
        <v>0.16400000000000001</v>
      </c>
      <c r="J11" s="50">
        <f t="shared" si="0"/>
        <v>6736.4879999999994</v>
      </c>
      <c r="K11" s="76">
        <f>IF(AND(Категория!$B$1="A+"),'СВОД Матрасы'!D11,IF(AND(Категория!$B$1="A"),'СВОД Матрасы'!E11,IF(AND(Категория!$B$1="B"),'СВОД Матрасы'!F11,IF(AND(Категория!$B$1="C"),'СВОД Матрасы'!G11,""))))*(1-Доп.скидка!$B$2)/(IF(AND(Категория!$B$5="с НДС"),1,IF(AND(Категория!$B$5="без НДС"),1.2,"")))</f>
        <v>3783</v>
      </c>
    </row>
    <row r="12" spans="1:11" x14ac:dyDescent="0.25">
      <c r="A12" s="48" t="s">
        <v>43</v>
      </c>
      <c r="B12" s="49" t="s">
        <v>44</v>
      </c>
      <c r="C12" s="49" t="s">
        <v>23</v>
      </c>
      <c r="D12" s="53">
        <v>4094</v>
      </c>
      <c r="E12" s="53">
        <v>4180</v>
      </c>
      <c r="F12" s="53">
        <v>4310</v>
      </c>
      <c r="G12" s="53">
        <v>4742</v>
      </c>
      <c r="H12" s="50">
        <v>8920</v>
      </c>
      <c r="I12" s="85">
        <v>0.16400000000000001</v>
      </c>
      <c r="J12" s="50">
        <f t="shared" si="0"/>
        <v>7457.12</v>
      </c>
      <c r="K12" s="76">
        <f>IF(AND(Категория!$B$1="A+"),'СВОД Матрасы'!D12,IF(AND(Категория!$B$1="A"),'СВОД Матрасы'!E12,IF(AND(Категория!$B$1="B"),'СВОД Матрасы'!F12,IF(AND(Категория!$B$1="C"),'СВОД Матрасы'!G12,""))))*(1-Доп.скидка!$B$2)/(IF(AND(Категория!$B$5="с НДС"),1,IF(AND(Категория!$B$5="без НДС"),1.2,"")))</f>
        <v>4180</v>
      </c>
    </row>
    <row r="13" spans="1:11" x14ac:dyDescent="0.25">
      <c r="A13" s="48" t="s">
        <v>45</v>
      </c>
      <c r="B13" s="49" t="s">
        <v>46</v>
      </c>
      <c r="C13" s="49" t="s">
        <v>23</v>
      </c>
      <c r="D13" s="53">
        <v>4470</v>
      </c>
      <c r="E13" s="53">
        <v>4565</v>
      </c>
      <c r="F13" s="53">
        <v>4706</v>
      </c>
      <c r="G13" s="53">
        <v>5174</v>
      </c>
      <c r="H13" s="50">
        <v>9734</v>
      </c>
      <c r="I13" s="85">
        <v>0.16400000000000001</v>
      </c>
      <c r="J13" s="50">
        <f t="shared" si="0"/>
        <v>8137.6239999999998</v>
      </c>
      <c r="K13" s="76">
        <f>IF(AND(Категория!$B$1="A+"),'СВОД Матрасы'!D13,IF(AND(Категория!$B$1="A"),'СВОД Матрасы'!E13,IF(AND(Категория!$B$1="B"),'СВОД Матрасы'!F13,IF(AND(Категория!$B$1="C"),'СВОД Матрасы'!G13,""))))*(1-Доп.скидка!$B$2)/(IF(AND(Категория!$B$5="с НДС"),1,IF(AND(Категория!$B$5="без НДС"),1.2,"")))</f>
        <v>4565</v>
      </c>
    </row>
    <row r="14" spans="1:11" x14ac:dyDescent="0.25">
      <c r="A14" s="48" t="s">
        <v>47</v>
      </c>
      <c r="B14" s="49" t="s">
        <v>48</v>
      </c>
      <c r="C14" s="49" t="s">
        <v>23</v>
      </c>
      <c r="D14" s="53">
        <v>5925</v>
      </c>
      <c r="E14" s="53">
        <v>6049</v>
      </c>
      <c r="F14" s="53">
        <v>6236</v>
      </c>
      <c r="G14" s="53">
        <v>6861</v>
      </c>
      <c r="H14" s="50">
        <v>12898</v>
      </c>
      <c r="I14" s="85">
        <v>0.16400000000000001</v>
      </c>
      <c r="J14" s="50">
        <f t="shared" si="0"/>
        <v>10782.727999999999</v>
      </c>
      <c r="K14" s="76">
        <f>IF(AND(Категория!$B$1="A+"),'СВОД Матрасы'!D14,IF(AND(Категория!$B$1="A"),'СВОД Матрасы'!E14,IF(AND(Категория!$B$1="B"),'СВОД Матрасы'!F14,IF(AND(Категория!$B$1="C"),'СВОД Матрасы'!G14,""))))*(1-Доп.скидка!$B$2)/(IF(AND(Категория!$B$5="с НДС"),1,IF(AND(Категория!$B$5="без НДС"),1.2,"")))</f>
        <v>6049</v>
      </c>
    </row>
    <row r="15" spans="1:11" x14ac:dyDescent="0.25">
      <c r="A15" s="48" t="s">
        <v>49</v>
      </c>
      <c r="B15" s="49" t="s">
        <v>50</v>
      </c>
      <c r="C15" s="49" t="s">
        <v>23</v>
      </c>
      <c r="D15" s="53">
        <v>6508</v>
      </c>
      <c r="E15" s="53">
        <v>6644</v>
      </c>
      <c r="F15" s="53">
        <v>6850</v>
      </c>
      <c r="G15" s="53">
        <v>7533</v>
      </c>
      <c r="H15" s="50">
        <v>14149</v>
      </c>
      <c r="I15" s="85">
        <v>0.16400000000000001</v>
      </c>
      <c r="J15" s="50">
        <f t="shared" si="0"/>
        <v>11828.564</v>
      </c>
      <c r="K15" s="76">
        <f>IF(AND(Категория!$B$1="A+"),'СВОД Матрасы'!D15,IF(AND(Категория!$B$1="A"),'СВОД Матрасы'!E15,IF(AND(Категория!$B$1="B"),'СВОД Матрасы'!F15,IF(AND(Категория!$B$1="C"),'СВОД Матрасы'!G15,""))))*(1-Доп.скидка!$B$2)/(IF(AND(Категория!$B$5="с НДС"),1,IF(AND(Категория!$B$5="без НДС"),1.2,"")))</f>
        <v>6644</v>
      </c>
    </row>
    <row r="16" spans="1:11" x14ac:dyDescent="0.25">
      <c r="A16" s="48" t="s">
        <v>51</v>
      </c>
      <c r="B16" s="49" t="s">
        <v>52</v>
      </c>
      <c r="C16" s="49" t="s">
        <v>23</v>
      </c>
      <c r="D16" s="53">
        <v>7417</v>
      </c>
      <c r="E16" s="53">
        <v>7574</v>
      </c>
      <c r="F16" s="53">
        <v>7808</v>
      </c>
      <c r="G16" s="53">
        <v>8589</v>
      </c>
      <c r="H16" s="50">
        <v>16147</v>
      </c>
      <c r="I16" s="85">
        <v>0.16400000000000001</v>
      </c>
      <c r="J16" s="50">
        <f t="shared" si="0"/>
        <v>13498.892</v>
      </c>
      <c r="K16" s="76">
        <f>IF(AND(Категория!$B$1="A+"),'СВОД Матрасы'!D16,IF(AND(Категория!$B$1="A"),'СВОД Матрасы'!E16,IF(AND(Категория!$B$1="B"),'СВОД Матрасы'!F16,IF(AND(Категория!$B$1="C"),'СВОД Матрасы'!G16,""))))*(1-Доп.скидка!$B$2)/(IF(AND(Категория!$B$5="с НДС"),1,IF(AND(Категория!$B$5="без НДС"),1.2,"")))</f>
        <v>7574</v>
      </c>
    </row>
    <row r="17" spans="1:11" x14ac:dyDescent="0.25">
      <c r="A17" s="48" t="s">
        <v>53</v>
      </c>
      <c r="B17" s="49" t="s">
        <v>54</v>
      </c>
      <c r="C17" s="49" t="s">
        <v>23</v>
      </c>
      <c r="D17" s="53">
        <v>8152</v>
      </c>
      <c r="E17" s="53">
        <v>8324</v>
      </c>
      <c r="F17" s="53">
        <v>8581</v>
      </c>
      <c r="G17" s="53">
        <v>9441</v>
      </c>
      <c r="H17" s="50">
        <v>17738</v>
      </c>
      <c r="I17" s="85">
        <v>0.16400000000000001</v>
      </c>
      <c r="J17" s="50">
        <f t="shared" si="0"/>
        <v>14828.967999999999</v>
      </c>
      <c r="K17" s="76">
        <f>IF(AND(Категория!$B$1="A+"),'СВОД Матрасы'!D17,IF(AND(Категория!$B$1="A"),'СВОД Матрасы'!E17,IF(AND(Категория!$B$1="B"),'СВОД Матрасы'!F17,IF(AND(Категория!$B$1="C"),'СВОД Матрасы'!G17,""))))*(1-Доп.скидка!$B$2)/(IF(AND(Категория!$B$5="с НДС"),1,IF(AND(Категория!$B$5="без НДС"),1.2,"")))</f>
        <v>8324</v>
      </c>
    </row>
    <row r="18" spans="1:11" x14ac:dyDescent="0.25">
      <c r="A18" s="48" t="s">
        <v>55</v>
      </c>
      <c r="B18" s="49" t="s">
        <v>56</v>
      </c>
      <c r="C18" s="49" t="s">
        <v>23</v>
      </c>
      <c r="D18" s="53">
        <v>9076</v>
      </c>
      <c r="E18" s="53">
        <v>9266</v>
      </c>
      <c r="F18" s="53">
        <v>9554</v>
      </c>
      <c r="G18" s="53">
        <v>10508</v>
      </c>
      <c r="H18" s="50">
        <v>19735</v>
      </c>
      <c r="I18" s="85">
        <v>0.16400000000000001</v>
      </c>
      <c r="J18" s="50">
        <f t="shared" si="0"/>
        <v>16498.46</v>
      </c>
      <c r="K18" s="76">
        <f>IF(AND(Категория!$B$1="A+"),'СВОД Матрасы'!D18,IF(AND(Категория!$B$1="A"),'СВОД Матрасы'!E18,IF(AND(Категория!$B$1="B"),'СВОД Матрасы'!F18,IF(AND(Категория!$B$1="C"),'СВОД Матрасы'!G18,""))))*(1-Доп.скидка!$B$2)/(IF(AND(Категория!$B$5="с НДС"),1,IF(AND(Категория!$B$5="без НДС"),1.2,"")))</f>
        <v>9266</v>
      </c>
    </row>
    <row r="19" spans="1:11" x14ac:dyDescent="0.25">
      <c r="A19" s="48" t="s">
        <v>57</v>
      </c>
      <c r="B19" s="49" t="s">
        <v>58</v>
      </c>
      <c r="C19" s="49" t="s">
        <v>23</v>
      </c>
      <c r="D19" s="53">
        <v>4332</v>
      </c>
      <c r="E19" s="53">
        <v>4423</v>
      </c>
      <c r="F19" s="53">
        <v>4560</v>
      </c>
      <c r="G19" s="53">
        <v>5016</v>
      </c>
      <c r="H19" s="50">
        <v>11087</v>
      </c>
      <c r="I19" s="85">
        <v>0.22</v>
      </c>
      <c r="J19" s="50">
        <f t="shared" si="0"/>
        <v>8647.86</v>
      </c>
      <c r="K19" s="76">
        <f>IF(AND(Категория!$B$1="A+"),'СВОД Матрасы'!D19,IF(AND(Категория!$B$1="A"),'СВОД Матрасы'!E19,IF(AND(Категория!$B$1="B"),'СВОД Матрасы'!F19,IF(AND(Категория!$B$1="C"),'СВОД Матрасы'!G19,""))))*(1-Доп.скидка!$B$2)/(IF(AND(Категория!$B$5="с НДС"),1,IF(AND(Категория!$B$5="без НДС"),1.2,"")))</f>
        <v>4423</v>
      </c>
    </row>
    <row r="20" spans="1:11" x14ac:dyDescent="0.25">
      <c r="A20" s="48" t="s">
        <v>59</v>
      </c>
      <c r="B20" s="49" t="s">
        <v>60</v>
      </c>
      <c r="C20" s="49" t="s">
        <v>23</v>
      </c>
      <c r="D20" s="53">
        <v>4773</v>
      </c>
      <c r="E20" s="53">
        <v>4873</v>
      </c>
      <c r="F20" s="53">
        <v>5024</v>
      </c>
      <c r="G20" s="53">
        <v>5528</v>
      </c>
      <c r="H20" s="50">
        <v>12187</v>
      </c>
      <c r="I20" s="85">
        <v>0.22</v>
      </c>
      <c r="J20" s="50">
        <f t="shared" si="0"/>
        <v>9505.86</v>
      </c>
      <c r="K20" s="76">
        <f>IF(AND(Категория!$B$1="A+"),'СВОД Матрасы'!D20,IF(AND(Категория!$B$1="A"),'СВОД Матрасы'!E20,IF(AND(Категория!$B$1="B"),'СВОД Матрасы'!F20,IF(AND(Категория!$B$1="C"),'СВОД Матрасы'!G20,""))))*(1-Доп.скидка!$B$2)/(IF(AND(Категория!$B$5="с НДС"),1,IF(AND(Категория!$B$5="без НДС"),1.2,"")))</f>
        <v>4873</v>
      </c>
    </row>
    <row r="21" spans="1:11" x14ac:dyDescent="0.25">
      <c r="A21" s="48" t="s">
        <v>61</v>
      </c>
      <c r="B21" s="49" t="s">
        <v>62</v>
      </c>
      <c r="C21" s="49" t="s">
        <v>23</v>
      </c>
      <c r="D21" s="53">
        <v>5335</v>
      </c>
      <c r="E21" s="53">
        <v>5447</v>
      </c>
      <c r="F21" s="53">
        <v>5616</v>
      </c>
      <c r="G21" s="53">
        <v>6175</v>
      </c>
      <c r="H21" s="50">
        <v>13630</v>
      </c>
      <c r="I21" s="85">
        <v>0.22</v>
      </c>
      <c r="J21" s="50">
        <f t="shared" si="0"/>
        <v>10631.4</v>
      </c>
      <c r="K21" s="76">
        <f>IF(AND(Категория!$B$1="A+"),'СВОД Матрасы'!D21,IF(AND(Категория!$B$1="A"),'СВОД Матрасы'!E21,IF(AND(Категория!$B$1="B"),'СВОД Матрасы'!F21,IF(AND(Категория!$B$1="C"),'СВОД Матрасы'!G21,""))))*(1-Доп.скидка!$B$2)/(IF(AND(Категория!$B$5="с НДС"),1,IF(AND(Категория!$B$5="без НДС"),1.2,"")))</f>
        <v>5447</v>
      </c>
    </row>
    <row r="22" spans="1:11" x14ac:dyDescent="0.25">
      <c r="A22" s="48" t="s">
        <v>63</v>
      </c>
      <c r="B22" s="49" t="s">
        <v>64</v>
      </c>
      <c r="C22" s="49" t="s">
        <v>23</v>
      </c>
      <c r="D22" s="53">
        <v>6856</v>
      </c>
      <c r="E22" s="53">
        <v>7000</v>
      </c>
      <c r="F22" s="53">
        <v>7217</v>
      </c>
      <c r="G22" s="53">
        <v>7937</v>
      </c>
      <c r="H22" s="50">
        <v>17495</v>
      </c>
      <c r="I22" s="85">
        <v>0.22</v>
      </c>
      <c r="J22" s="50">
        <f t="shared" si="0"/>
        <v>13646.1</v>
      </c>
      <c r="K22" s="76">
        <f>IF(AND(Категория!$B$1="A+"),'СВОД Матрасы'!D22,IF(AND(Категория!$B$1="A"),'СВОД Матрасы'!E22,IF(AND(Категория!$B$1="B"),'СВОД Матрасы'!F22,IF(AND(Категория!$B$1="C"),'СВОД Матрасы'!G22,""))))*(1-Доп.скидка!$B$2)/(IF(AND(Категория!$B$5="с НДС"),1,IF(AND(Категория!$B$5="без НДС"),1.2,"")))</f>
        <v>7000</v>
      </c>
    </row>
    <row r="23" spans="1:11" x14ac:dyDescent="0.25">
      <c r="A23" s="48" t="s">
        <v>65</v>
      </c>
      <c r="B23" s="49" t="s">
        <v>66</v>
      </c>
      <c r="C23" s="49" t="s">
        <v>23</v>
      </c>
      <c r="D23" s="53">
        <v>7574</v>
      </c>
      <c r="E23" s="53">
        <v>7733</v>
      </c>
      <c r="F23" s="53">
        <v>7972</v>
      </c>
      <c r="G23" s="53">
        <v>8769</v>
      </c>
      <c r="H23" s="50">
        <v>19319</v>
      </c>
      <c r="I23" s="85">
        <v>0.22</v>
      </c>
      <c r="J23" s="50">
        <f t="shared" si="0"/>
        <v>15068.82</v>
      </c>
      <c r="K23" s="76">
        <f>IF(AND(Категория!$B$1="A+"),'СВОД Матрасы'!D23,IF(AND(Категория!$B$1="A"),'СВОД Матрасы'!E23,IF(AND(Категория!$B$1="B"),'СВОД Матрасы'!F23,IF(AND(Категория!$B$1="C"),'СВОД Матрасы'!G23,""))))*(1-Доп.скидка!$B$2)/(IF(AND(Категория!$B$5="с НДС"),1,IF(AND(Категория!$B$5="без НДС"),1.2,"")))</f>
        <v>7733</v>
      </c>
    </row>
    <row r="24" spans="1:11" x14ac:dyDescent="0.25">
      <c r="A24" s="48" t="s">
        <v>67</v>
      </c>
      <c r="B24" s="49" t="s">
        <v>68</v>
      </c>
      <c r="C24" s="49" t="s">
        <v>23</v>
      </c>
      <c r="D24" s="53">
        <v>8627</v>
      </c>
      <c r="E24" s="53">
        <v>8809</v>
      </c>
      <c r="F24" s="53">
        <v>9082</v>
      </c>
      <c r="G24" s="53">
        <v>9990</v>
      </c>
      <c r="H24" s="50">
        <v>22027</v>
      </c>
      <c r="I24" s="85">
        <v>0.22</v>
      </c>
      <c r="J24" s="50">
        <f t="shared" si="0"/>
        <v>17181.060000000001</v>
      </c>
      <c r="K24" s="76">
        <f>IF(AND(Категория!$B$1="A+"),'СВОД Матрасы'!D24,IF(AND(Категория!$B$1="A"),'СВОД Матрасы'!E24,IF(AND(Категория!$B$1="B"),'СВОД Матрасы'!F24,IF(AND(Категория!$B$1="C"),'СВОД Матрасы'!G24,""))))*(1-Доп.скидка!$B$2)/(IF(AND(Категория!$B$5="с НДС"),1,IF(AND(Категория!$B$5="без НДС"),1.2,"")))</f>
        <v>8809</v>
      </c>
    </row>
    <row r="25" spans="1:11" x14ac:dyDescent="0.25">
      <c r="A25" s="48" t="s">
        <v>69</v>
      </c>
      <c r="B25" s="49" t="s">
        <v>70</v>
      </c>
      <c r="C25" s="49" t="s">
        <v>23</v>
      </c>
      <c r="D25" s="53">
        <v>9489</v>
      </c>
      <c r="E25" s="53">
        <v>9689</v>
      </c>
      <c r="F25" s="53">
        <v>9988</v>
      </c>
      <c r="G25" s="53">
        <v>10988</v>
      </c>
      <c r="H25" s="50">
        <v>24229</v>
      </c>
      <c r="I25" s="85">
        <v>0.22</v>
      </c>
      <c r="J25" s="50">
        <f t="shared" si="0"/>
        <v>18898.62</v>
      </c>
      <c r="K25" s="76">
        <f>IF(AND(Категория!$B$1="A+"),'СВОД Матрасы'!D25,IF(AND(Категория!$B$1="A"),'СВОД Матрасы'!E25,IF(AND(Категория!$B$1="B"),'СВОД Матрасы'!F25,IF(AND(Категория!$B$1="C"),'СВОД Матрасы'!G25,""))))*(1-Доп.скидка!$B$2)/(IF(AND(Категория!$B$5="с НДС"),1,IF(AND(Категория!$B$5="без НДС"),1.2,"")))</f>
        <v>9689</v>
      </c>
    </row>
    <row r="26" spans="1:11" x14ac:dyDescent="0.25">
      <c r="A26" s="48" t="s">
        <v>71</v>
      </c>
      <c r="B26" s="49" t="s">
        <v>72</v>
      </c>
      <c r="C26" s="49" t="s">
        <v>23</v>
      </c>
      <c r="D26" s="53">
        <v>10534</v>
      </c>
      <c r="E26" s="53">
        <v>10756</v>
      </c>
      <c r="F26" s="53">
        <v>11088</v>
      </c>
      <c r="G26" s="53">
        <v>12197</v>
      </c>
      <c r="H26" s="50">
        <v>26917</v>
      </c>
      <c r="I26" s="85">
        <v>0.22</v>
      </c>
      <c r="J26" s="50">
        <f t="shared" si="0"/>
        <v>20995.260000000002</v>
      </c>
      <c r="K26" s="76">
        <f>IF(AND(Категория!$B$1="A+"),'СВОД Матрасы'!D26,IF(AND(Категория!$B$1="A"),'СВОД Матрасы'!E26,IF(AND(Категория!$B$1="B"),'СВОД Матрасы'!F26,IF(AND(Категория!$B$1="C"),'СВОД Матрасы'!G26,""))))*(1-Доп.скидка!$B$2)/(IF(AND(Категория!$B$5="с НДС"),1,IF(AND(Категория!$B$5="без НДС"),1.2,"")))</f>
        <v>10756</v>
      </c>
    </row>
    <row r="27" spans="1:11" x14ac:dyDescent="0.25">
      <c r="A27" s="48" t="s">
        <v>73</v>
      </c>
      <c r="B27" s="49" t="s">
        <v>74</v>
      </c>
      <c r="C27" s="49" t="s">
        <v>23</v>
      </c>
      <c r="D27" s="53">
        <v>4535</v>
      </c>
      <c r="E27" s="53">
        <v>4787</v>
      </c>
      <c r="F27" s="53">
        <v>5039</v>
      </c>
      <c r="G27" s="53">
        <v>5545</v>
      </c>
      <c r="H27" s="50">
        <v>8869</v>
      </c>
      <c r="I27" s="85">
        <v>0</v>
      </c>
      <c r="J27" s="50">
        <f t="shared" si="0"/>
        <v>8869</v>
      </c>
      <c r="K27" s="76">
        <f>IF(AND(Категория!$B$1="A+"),'СВОД Матрасы'!D27,IF(AND(Категория!$B$1="A"),'СВОД Матрасы'!E27,IF(AND(Категория!$B$1="B"),'СВОД Матрасы'!F27,IF(AND(Категория!$B$1="C"),'СВОД Матрасы'!G27,""))))*(1-Доп.скидка!$B$2)/(IF(AND(Категория!$B$5="с НДС"),1,IF(AND(Категория!$B$5="без НДС"),1.2,"")))</f>
        <v>4787</v>
      </c>
    </row>
    <row r="28" spans="1:11" x14ac:dyDescent="0.25">
      <c r="A28" s="48" t="s">
        <v>75</v>
      </c>
      <c r="B28" s="49" t="s">
        <v>76</v>
      </c>
      <c r="C28" s="49" t="s">
        <v>23</v>
      </c>
      <c r="D28" s="53">
        <v>4916</v>
      </c>
      <c r="E28" s="53">
        <v>5189</v>
      </c>
      <c r="F28" s="53">
        <v>5462</v>
      </c>
      <c r="G28" s="53">
        <v>6006</v>
      </c>
      <c r="H28" s="50">
        <v>9613</v>
      </c>
      <c r="I28" s="85">
        <v>0</v>
      </c>
      <c r="J28" s="50">
        <f t="shared" si="0"/>
        <v>9613</v>
      </c>
      <c r="K28" s="76">
        <f>IF(AND(Категория!$B$1="A+"),'СВОД Матрасы'!D28,IF(AND(Категория!$B$1="A"),'СВОД Матрасы'!E28,IF(AND(Категория!$B$1="B"),'СВОД Матрасы'!F28,IF(AND(Категория!$B$1="C"),'СВОД Матрасы'!G28,""))))*(1-Доп.скидка!$B$2)/(IF(AND(Категория!$B$5="с НДС"),1,IF(AND(Категория!$B$5="без НДС"),1.2,"")))</f>
        <v>5189</v>
      </c>
    </row>
    <row r="29" spans="1:11" x14ac:dyDescent="0.25">
      <c r="A29" s="48" t="s">
        <v>77</v>
      </c>
      <c r="B29" s="49" t="s">
        <v>78</v>
      </c>
      <c r="C29" s="49" t="s">
        <v>23</v>
      </c>
      <c r="D29" s="53">
        <v>5398</v>
      </c>
      <c r="E29" s="53">
        <v>5697</v>
      </c>
      <c r="F29" s="53">
        <v>5997</v>
      </c>
      <c r="G29" s="53">
        <v>6598</v>
      </c>
      <c r="H29" s="50">
        <v>10547</v>
      </c>
      <c r="I29" s="85">
        <v>0</v>
      </c>
      <c r="J29" s="50">
        <f t="shared" si="0"/>
        <v>10547</v>
      </c>
      <c r="K29" s="76">
        <f>IF(AND(Категория!$B$1="A+"),'СВОД Матрасы'!D29,IF(AND(Категория!$B$1="A"),'СВОД Матрасы'!E29,IF(AND(Категория!$B$1="B"),'СВОД Матрасы'!F29,IF(AND(Категория!$B$1="C"),'СВОД Матрасы'!G29,""))))*(1-Доп.скидка!$B$2)/(IF(AND(Категория!$B$5="с НДС"),1,IF(AND(Категория!$B$5="без НДС"),1.2,"")))</f>
        <v>5697</v>
      </c>
    </row>
    <row r="30" spans="1:11" x14ac:dyDescent="0.25">
      <c r="A30" s="48" t="s">
        <v>79</v>
      </c>
      <c r="B30" s="49" t="s">
        <v>80</v>
      </c>
      <c r="C30" s="49" t="s">
        <v>23</v>
      </c>
      <c r="D30" s="53">
        <v>6996</v>
      </c>
      <c r="E30" s="53">
        <v>7385</v>
      </c>
      <c r="F30" s="53">
        <v>7774</v>
      </c>
      <c r="G30" s="53">
        <v>8550</v>
      </c>
      <c r="H30" s="50">
        <v>13664</v>
      </c>
      <c r="I30" s="85">
        <v>0</v>
      </c>
      <c r="J30" s="50">
        <f t="shared" si="0"/>
        <v>13664</v>
      </c>
      <c r="K30" s="76">
        <f>IF(AND(Категория!$B$1="A+"),'СВОД Матрасы'!D30,IF(AND(Категория!$B$1="A"),'СВОД Матрасы'!E30,IF(AND(Категория!$B$1="B"),'СВОД Матрасы'!F30,IF(AND(Категория!$B$1="C"),'СВОД Матрасы'!G30,""))))*(1-Доп.скидка!$B$2)/(IF(AND(Категория!$B$5="с НДС"),1,IF(AND(Категория!$B$5="без НДС"),1.2,"")))</f>
        <v>7385</v>
      </c>
    </row>
    <row r="31" spans="1:11" x14ac:dyDescent="0.25">
      <c r="A31" s="48" t="s">
        <v>81</v>
      </c>
      <c r="B31" s="49" t="s">
        <v>82</v>
      </c>
      <c r="C31" s="49" t="s">
        <v>23</v>
      </c>
      <c r="D31" s="53">
        <v>7817</v>
      </c>
      <c r="E31" s="53">
        <v>8250</v>
      </c>
      <c r="F31" s="53">
        <v>8685</v>
      </c>
      <c r="G31" s="53">
        <v>9554</v>
      </c>
      <c r="H31" s="50">
        <v>15246</v>
      </c>
      <c r="I31" s="85">
        <v>0</v>
      </c>
      <c r="J31" s="50">
        <f t="shared" si="0"/>
        <v>15246</v>
      </c>
      <c r="K31" s="76">
        <f>IF(AND(Категория!$B$1="A+"),'СВОД Матрасы'!D31,IF(AND(Категория!$B$1="A"),'СВОД Матрасы'!E31,IF(AND(Категория!$B$1="B"),'СВОД Матрасы'!F31,IF(AND(Категория!$B$1="C"),'СВОД Матрасы'!G31,""))))*(1-Доп.скидка!$B$2)/(IF(AND(Категория!$B$5="с НДС"),1,IF(AND(Категория!$B$5="без НДС"),1.2,"")))</f>
        <v>8250</v>
      </c>
    </row>
    <row r="32" spans="1:11" x14ac:dyDescent="0.25">
      <c r="A32" s="48" t="s">
        <v>83</v>
      </c>
      <c r="B32" s="49" t="s">
        <v>84</v>
      </c>
      <c r="C32" s="49" t="s">
        <v>23</v>
      </c>
      <c r="D32" s="53">
        <v>8836</v>
      </c>
      <c r="E32" s="53">
        <v>9328</v>
      </c>
      <c r="F32" s="53">
        <v>9819</v>
      </c>
      <c r="G32" s="53">
        <v>10799</v>
      </c>
      <c r="H32" s="50">
        <v>17265</v>
      </c>
      <c r="I32" s="85">
        <v>0</v>
      </c>
      <c r="J32" s="50">
        <f t="shared" si="0"/>
        <v>17265</v>
      </c>
      <c r="K32" s="76">
        <f>IF(AND(Категория!$B$1="A+"),'СВОД Матрасы'!D32,IF(AND(Категория!$B$1="A"),'СВОД Матрасы'!E32,IF(AND(Категория!$B$1="B"),'СВОД Матрасы'!F32,IF(AND(Категория!$B$1="C"),'СВОД Матрасы'!G32,""))))*(1-Доп.скидка!$B$2)/(IF(AND(Категория!$B$5="с НДС"),1,IF(AND(Категория!$B$5="без НДС"),1.2,"")))</f>
        <v>9328</v>
      </c>
    </row>
    <row r="33" spans="1:11" x14ac:dyDescent="0.25">
      <c r="A33" s="48" t="s">
        <v>85</v>
      </c>
      <c r="B33" s="49" t="s">
        <v>86</v>
      </c>
      <c r="C33" s="49" t="s">
        <v>23</v>
      </c>
      <c r="D33" s="53">
        <v>9722</v>
      </c>
      <c r="E33" s="53">
        <v>10262</v>
      </c>
      <c r="F33" s="53">
        <v>10802</v>
      </c>
      <c r="G33" s="53">
        <v>11884</v>
      </c>
      <c r="H33" s="50">
        <v>18998</v>
      </c>
      <c r="I33" s="85">
        <v>0</v>
      </c>
      <c r="J33" s="50">
        <f t="shared" si="0"/>
        <v>18998</v>
      </c>
      <c r="K33" s="76">
        <f>IF(AND(Категория!$B$1="A+"),'СВОД Матрасы'!D33,IF(AND(Категория!$B$1="A"),'СВОД Матрасы'!E33,IF(AND(Категория!$B$1="B"),'СВОД Матрасы'!F33,IF(AND(Категория!$B$1="C"),'СВОД Матрасы'!G33,""))))*(1-Доп.скидка!$B$2)/(IF(AND(Категория!$B$5="с НДС"),1,IF(AND(Категория!$B$5="без НДС"),1.2,"")))</f>
        <v>10262</v>
      </c>
    </row>
    <row r="34" spans="1:11" x14ac:dyDescent="0.25">
      <c r="A34" s="48" t="s">
        <v>87</v>
      </c>
      <c r="B34" s="49" t="s">
        <v>88</v>
      </c>
      <c r="C34" s="49" t="s">
        <v>23</v>
      </c>
      <c r="D34" s="53">
        <v>10831</v>
      </c>
      <c r="E34" s="53">
        <v>11432</v>
      </c>
      <c r="F34" s="53">
        <v>12034</v>
      </c>
      <c r="G34" s="53">
        <v>13236</v>
      </c>
      <c r="H34" s="50">
        <v>21150</v>
      </c>
      <c r="I34" s="85">
        <v>0</v>
      </c>
      <c r="J34" s="50">
        <f t="shared" si="0"/>
        <v>21150</v>
      </c>
      <c r="K34" s="76">
        <f>IF(AND(Категория!$B$1="A+"),'СВОД Матрасы'!D34,IF(AND(Категория!$B$1="A"),'СВОД Матрасы'!E34,IF(AND(Категория!$B$1="B"),'СВОД Матрасы'!F34,IF(AND(Категория!$B$1="C"),'СВОД Матрасы'!G34,""))))*(1-Доп.скидка!$B$2)/(IF(AND(Категория!$B$5="с НДС"),1,IF(AND(Категория!$B$5="без НДС"),1.2,"")))</f>
        <v>11432</v>
      </c>
    </row>
    <row r="35" spans="1:11" x14ac:dyDescent="0.25">
      <c r="A35" s="48" t="s">
        <v>89</v>
      </c>
      <c r="B35" s="49" t="s">
        <v>90</v>
      </c>
      <c r="C35" s="49" t="s">
        <v>23</v>
      </c>
      <c r="D35" s="53">
        <v>5044</v>
      </c>
      <c r="E35" s="53">
        <v>5341</v>
      </c>
      <c r="F35" s="53">
        <v>5933</v>
      </c>
      <c r="G35" s="53">
        <v>6529</v>
      </c>
      <c r="H35" s="50">
        <v>11320</v>
      </c>
      <c r="I35" s="85">
        <v>0</v>
      </c>
      <c r="J35" s="50">
        <f t="shared" si="0"/>
        <v>11320</v>
      </c>
      <c r="K35" s="76">
        <f>IF(AND(Категория!$B$1="A+"),'СВОД Матрасы'!D35,IF(AND(Категория!$B$1="A"),'СВОД Матрасы'!E35,IF(AND(Категория!$B$1="B"),'СВОД Матрасы'!F35,IF(AND(Категория!$B$1="C"),'СВОД Матрасы'!G35,""))))*(1-Доп.скидка!$B$2)/(IF(AND(Категория!$B$5="с НДС"),1,IF(AND(Категория!$B$5="без НДС"),1.2,"")))</f>
        <v>5341</v>
      </c>
    </row>
    <row r="36" spans="1:11" x14ac:dyDescent="0.25">
      <c r="A36" s="48" t="s">
        <v>91</v>
      </c>
      <c r="B36" s="49" t="s">
        <v>92</v>
      </c>
      <c r="C36" s="49" t="s">
        <v>23</v>
      </c>
      <c r="D36" s="53">
        <v>5477</v>
      </c>
      <c r="E36" s="53">
        <v>5799</v>
      </c>
      <c r="F36" s="53">
        <v>6444</v>
      </c>
      <c r="G36" s="53">
        <v>7090</v>
      </c>
      <c r="H36" s="50">
        <v>12309</v>
      </c>
      <c r="I36" s="85">
        <v>0</v>
      </c>
      <c r="J36" s="50">
        <f t="shared" si="0"/>
        <v>12309</v>
      </c>
      <c r="K36" s="76">
        <f>IF(AND(Категория!$B$1="A+"),'СВОД Матрасы'!D36,IF(AND(Категория!$B$1="A"),'СВОД Матрасы'!E36,IF(AND(Категория!$B$1="B"),'СВОД Матрасы'!F36,IF(AND(Категория!$B$1="C"),'СВОД Матрасы'!G36,""))))*(1-Доп.скидка!$B$2)/(IF(AND(Категория!$B$5="с НДС"),1,IF(AND(Категория!$B$5="без НДС"),1.2,"")))</f>
        <v>5799</v>
      </c>
    </row>
    <row r="37" spans="1:11" x14ac:dyDescent="0.25">
      <c r="A37" s="48" t="s">
        <v>93</v>
      </c>
      <c r="B37" s="49" t="s">
        <v>94</v>
      </c>
      <c r="C37" s="49" t="s">
        <v>23</v>
      </c>
      <c r="D37" s="53">
        <v>6019</v>
      </c>
      <c r="E37" s="53">
        <v>6373</v>
      </c>
      <c r="F37" s="53">
        <v>7082</v>
      </c>
      <c r="G37" s="53">
        <v>7790</v>
      </c>
      <c r="H37" s="50">
        <v>13514</v>
      </c>
      <c r="I37" s="85">
        <v>0</v>
      </c>
      <c r="J37" s="50">
        <f t="shared" si="0"/>
        <v>13514</v>
      </c>
      <c r="K37" s="76">
        <f>IF(AND(Категория!$B$1="A+"),'СВОД Матрасы'!D37,IF(AND(Категория!$B$1="A"),'СВОД Матрасы'!E37,IF(AND(Категория!$B$1="B"),'СВОД Матрасы'!F37,IF(AND(Категория!$B$1="C"),'СВОД Матрасы'!G37,""))))*(1-Доп.скидка!$B$2)/(IF(AND(Категория!$B$5="с НДС"),1,IF(AND(Категория!$B$5="без НДС"),1.2,"")))</f>
        <v>6373</v>
      </c>
    </row>
    <row r="38" spans="1:11" x14ac:dyDescent="0.25">
      <c r="A38" s="48" t="s">
        <v>95</v>
      </c>
      <c r="B38" s="49" t="s">
        <v>96</v>
      </c>
      <c r="C38" s="49" t="s">
        <v>23</v>
      </c>
      <c r="D38" s="53">
        <v>7781</v>
      </c>
      <c r="E38" s="53">
        <v>8239</v>
      </c>
      <c r="F38" s="53">
        <v>9154</v>
      </c>
      <c r="G38" s="53">
        <v>10071</v>
      </c>
      <c r="H38" s="50">
        <v>17467</v>
      </c>
      <c r="I38" s="85">
        <v>0</v>
      </c>
      <c r="J38" s="50">
        <f t="shared" si="0"/>
        <v>17467</v>
      </c>
      <c r="K38" s="76">
        <f>IF(AND(Категория!$B$1="A+"),'СВОД Матрасы'!D38,IF(AND(Категория!$B$1="A"),'СВОД Матрасы'!E38,IF(AND(Категория!$B$1="B"),'СВОД Матрасы'!F38,IF(AND(Категория!$B$1="C"),'СВОД Матрасы'!G38,""))))*(1-Доп.скидка!$B$2)/(IF(AND(Категория!$B$5="с НДС"),1,IF(AND(Категория!$B$5="без НДС"),1.2,"")))</f>
        <v>8239</v>
      </c>
    </row>
    <row r="39" spans="1:11" x14ac:dyDescent="0.25">
      <c r="A39" s="48" t="s">
        <v>97</v>
      </c>
      <c r="B39" s="49" t="s">
        <v>98</v>
      </c>
      <c r="C39" s="49" t="s">
        <v>23</v>
      </c>
      <c r="D39" s="53">
        <v>8727</v>
      </c>
      <c r="E39" s="53">
        <v>9241</v>
      </c>
      <c r="F39" s="53">
        <v>10267</v>
      </c>
      <c r="G39" s="53">
        <v>11296</v>
      </c>
      <c r="H39" s="50">
        <v>19605</v>
      </c>
      <c r="I39" s="85">
        <v>0</v>
      </c>
      <c r="J39" s="50">
        <f t="shared" si="0"/>
        <v>19605</v>
      </c>
      <c r="K39" s="76">
        <f>IF(AND(Категория!$B$1="A+"),'СВОД Матрасы'!D39,IF(AND(Категория!$B$1="A"),'СВОД Матрасы'!E39,IF(AND(Категория!$B$1="B"),'СВОД Матрасы'!F39,IF(AND(Категория!$B$1="C"),'СВОД Матрасы'!G39,""))))*(1-Доп.скидка!$B$2)/(IF(AND(Категория!$B$5="с НДС"),1,IF(AND(Категория!$B$5="без НДС"),1.2,"")))</f>
        <v>9241</v>
      </c>
    </row>
    <row r="40" spans="1:11" x14ac:dyDescent="0.25">
      <c r="A40" s="48" t="s">
        <v>99</v>
      </c>
      <c r="B40" s="49" t="s">
        <v>100</v>
      </c>
      <c r="C40" s="49" t="s">
        <v>23</v>
      </c>
      <c r="D40" s="53">
        <v>9880</v>
      </c>
      <c r="E40" s="53">
        <v>10461</v>
      </c>
      <c r="F40" s="53">
        <v>11624</v>
      </c>
      <c r="G40" s="53">
        <v>12788</v>
      </c>
      <c r="H40" s="50">
        <v>22179</v>
      </c>
      <c r="I40" s="85">
        <v>0</v>
      </c>
      <c r="J40" s="50">
        <f t="shared" si="0"/>
        <v>22179</v>
      </c>
      <c r="K40" s="76">
        <f>IF(AND(Категория!$B$1="A+"),'СВОД Матрасы'!D40,IF(AND(Категория!$B$1="A"),'СВОД Матрасы'!E40,IF(AND(Категория!$B$1="B"),'СВОД Матрасы'!F40,IF(AND(Категория!$B$1="C"),'СВОД Матрасы'!G40,""))))*(1-Доп.скидка!$B$2)/(IF(AND(Категория!$B$5="с НДС"),1,IF(AND(Категория!$B$5="без НДС"),1.2,"")))</f>
        <v>10461</v>
      </c>
    </row>
    <row r="41" spans="1:11" x14ac:dyDescent="0.25">
      <c r="A41" s="48" t="s">
        <v>101</v>
      </c>
      <c r="B41" s="49" t="s">
        <v>102</v>
      </c>
      <c r="C41" s="49" t="s">
        <v>23</v>
      </c>
      <c r="D41" s="53">
        <v>10883</v>
      </c>
      <c r="E41" s="53">
        <v>11524</v>
      </c>
      <c r="F41" s="53">
        <v>12804</v>
      </c>
      <c r="G41" s="53">
        <v>14083</v>
      </c>
      <c r="H41" s="50">
        <v>24441</v>
      </c>
      <c r="I41" s="85">
        <v>0</v>
      </c>
      <c r="J41" s="50">
        <f t="shared" si="0"/>
        <v>24441</v>
      </c>
      <c r="K41" s="76">
        <f>IF(AND(Категория!$B$1="A+"),'СВОД Матрасы'!D41,IF(AND(Категория!$B$1="A"),'СВОД Матрасы'!E41,IF(AND(Категория!$B$1="B"),'СВОД Матрасы'!F41,IF(AND(Категория!$B$1="C"),'СВОД Матрасы'!G41,""))))*(1-Доп.скидка!$B$2)/(IF(AND(Категория!$B$5="с НДС"),1,IF(AND(Категория!$B$5="без НДС"),1.2,"")))</f>
        <v>11524</v>
      </c>
    </row>
    <row r="42" spans="1:11" x14ac:dyDescent="0.25">
      <c r="A42" s="48" t="s">
        <v>103</v>
      </c>
      <c r="B42" s="49" t="s">
        <v>104</v>
      </c>
      <c r="C42" s="49" t="s">
        <v>23</v>
      </c>
      <c r="D42" s="53">
        <v>12110</v>
      </c>
      <c r="E42" s="53">
        <v>12823</v>
      </c>
      <c r="F42" s="53">
        <v>14247</v>
      </c>
      <c r="G42" s="53">
        <v>15672</v>
      </c>
      <c r="H42" s="50">
        <v>27188</v>
      </c>
      <c r="I42" s="85">
        <v>0</v>
      </c>
      <c r="J42" s="50">
        <f t="shared" si="0"/>
        <v>27188</v>
      </c>
      <c r="K42" s="76">
        <f>IF(AND(Категория!$B$1="A+"),'СВОД Матрасы'!D42,IF(AND(Категория!$B$1="A"),'СВОД Матрасы'!E42,IF(AND(Категория!$B$1="B"),'СВОД Матрасы'!F42,IF(AND(Категория!$B$1="C"),'СВОД Матрасы'!G42,""))))*(1-Доп.скидка!$B$2)/(IF(AND(Категория!$B$5="с НДС"),1,IF(AND(Категория!$B$5="без НДС"),1.2,"")))</f>
        <v>12823</v>
      </c>
    </row>
    <row r="43" spans="1:11" x14ac:dyDescent="0.25">
      <c r="A43" s="48" t="s">
        <v>105</v>
      </c>
      <c r="B43" s="49" t="s">
        <v>106</v>
      </c>
      <c r="C43" s="49" t="s">
        <v>23</v>
      </c>
      <c r="D43" s="53">
        <v>5016</v>
      </c>
      <c r="E43" s="53">
        <v>5312</v>
      </c>
      <c r="F43" s="53">
        <v>5902</v>
      </c>
      <c r="G43" s="53">
        <v>6491</v>
      </c>
      <c r="H43" s="50">
        <v>9828</v>
      </c>
      <c r="I43" s="85">
        <v>0</v>
      </c>
      <c r="J43" s="50">
        <f t="shared" si="0"/>
        <v>9828</v>
      </c>
      <c r="K43" s="76">
        <f>IF(AND(Категория!$B$1="A+"),'СВОД Матрасы'!D43,IF(AND(Категория!$B$1="A"),'СВОД Матрасы'!E43,IF(AND(Категория!$B$1="B"),'СВОД Матрасы'!F43,IF(AND(Категория!$B$1="C"),'СВОД Матрасы'!G43,""))))*(1-Доп.скидка!$B$2)/(IF(AND(Категория!$B$5="с НДС"),1,IF(AND(Категория!$B$5="без НДС"),1.2,"")))</f>
        <v>5312</v>
      </c>
    </row>
    <row r="44" spans="1:11" x14ac:dyDescent="0.25">
      <c r="A44" s="48" t="s">
        <v>107</v>
      </c>
      <c r="B44" s="49" t="s">
        <v>108</v>
      </c>
      <c r="C44" s="49" t="s">
        <v>23</v>
      </c>
      <c r="D44" s="53">
        <v>5433</v>
      </c>
      <c r="E44" s="53">
        <v>5753</v>
      </c>
      <c r="F44" s="53">
        <v>6392</v>
      </c>
      <c r="G44" s="53">
        <v>7030</v>
      </c>
      <c r="H44" s="50">
        <v>10615</v>
      </c>
      <c r="I44" s="85">
        <v>0</v>
      </c>
      <c r="J44" s="50">
        <f t="shared" si="0"/>
        <v>10615</v>
      </c>
      <c r="K44" s="76">
        <f>IF(AND(Категория!$B$1="A+"),'СВОД Матрасы'!D44,IF(AND(Категория!$B$1="A"),'СВОД Матрасы'!E44,IF(AND(Категория!$B$1="B"),'СВОД Матрасы'!F44,IF(AND(Категория!$B$1="C"),'СВОД Матрасы'!G44,""))))*(1-Доп.скидка!$B$2)/(IF(AND(Категория!$B$5="с НДС"),1,IF(AND(Категория!$B$5="без НДС"),1.2,"")))</f>
        <v>5753</v>
      </c>
    </row>
    <row r="45" spans="1:11" x14ac:dyDescent="0.25">
      <c r="A45" s="48" t="s">
        <v>109</v>
      </c>
      <c r="B45" s="49" t="s">
        <v>110</v>
      </c>
      <c r="C45" s="49" t="s">
        <v>23</v>
      </c>
      <c r="D45" s="53">
        <v>5958</v>
      </c>
      <c r="E45" s="53">
        <v>6309</v>
      </c>
      <c r="F45" s="53">
        <v>7009</v>
      </c>
      <c r="G45" s="53">
        <v>7709</v>
      </c>
      <c r="H45" s="50">
        <v>11665</v>
      </c>
      <c r="I45" s="85">
        <v>0</v>
      </c>
      <c r="J45" s="50">
        <f t="shared" si="0"/>
        <v>11665</v>
      </c>
      <c r="K45" s="76">
        <f>IF(AND(Категория!$B$1="A+"),'СВОД Матрасы'!D45,IF(AND(Категория!$B$1="A"),'СВОД Матрасы'!E45,IF(AND(Категория!$B$1="B"),'СВОД Матрасы'!F45,IF(AND(Категория!$B$1="C"),'СВОД Матрасы'!G45,""))))*(1-Доп.скидка!$B$2)/(IF(AND(Категория!$B$5="с НДС"),1,IF(AND(Категория!$B$5="без НДС"),1.2,"")))</f>
        <v>6309</v>
      </c>
    </row>
    <row r="46" spans="1:11" x14ac:dyDescent="0.25">
      <c r="A46" s="48" t="s">
        <v>111</v>
      </c>
      <c r="B46" s="49" t="s">
        <v>112</v>
      </c>
      <c r="C46" s="49" t="s">
        <v>23</v>
      </c>
      <c r="D46" s="53">
        <v>7696</v>
      </c>
      <c r="E46" s="53">
        <v>8148</v>
      </c>
      <c r="F46" s="53">
        <v>9053</v>
      </c>
      <c r="G46" s="53">
        <v>9958</v>
      </c>
      <c r="H46" s="50">
        <v>15060</v>
      </c>
      <c r="I46" s="85">
        <v>0</v>
      </c>
      <c r="J46" s="50">
        <f t="shared" si="0"/>
        <v>15060</v>
      </c>
      <c r="K46" s="76">
        <f>IF(AND(Категория!$B$1="A+"),'СВОД Матрасы'!D46,IF(AND(Категория!$B$1="A"),'СВОД Матрасы'!E46,IF(AND(Категория!$B$1="B"),'СВОД Матрасы'!F46,IF(AND(Категория!$B$1="C"),'СВОД Матрасы'!G46,""))))*(1-Доп.скидка!$B$2)/(IF(AND(Категория!$B$5="с НДС"),1,IF(AND(Категория!$B$5="без НДС"),1.2,"")))</f>
        <v>8148</v>
      </c>
    </row>
    <row r="47" spans="1:11" x14ac:dyDescent="0.25">
      <c r="A47" s="48" t="s">
        <v>113</v>
      </c>
      <c r="B47" s="49" t="s">
        <v>114</v>
      </c>
      <c r="C47" s="49" t="s">
        <v>23</v>
      </c>
      <c r="D47" s="53">
        <v>8599</v>
      </c>
      <c r="E47" s="53">
        <v>9105</v>
      </c>
      <c r="F47" s="53">
        <v>10117</v>
      </c>
      <c r="G47" s="53">
        <v>11132</v>
      </c>
      <c r="H47" s="50">
        <v>16811</v>
      </c>
      <c r="I47" s="85">
        <v>0</v>
      </c>
      <c r="J47" s="50">
        <f t="shared" si="0"/>
        <v>16811</v>
      </c>
      <c r="K47" s="76">
        <f>IF(AND(Категория!$B$1="A+"),'СВОД Матрасы'!D47,IF(AND(Категория!$B$1="A"),'СВОД Матрасы'!E47,IF(AND(Категория!$B$1="B"),'СВОД Матрасы'!F47,IF(AND(Категория!$B$1="C"),'СВОД Матрасы'!G47,""))))*(1-Доп.скидка!$B$2)/(IF(AND(Категория!$B$5="с НДС"),1,IF(AND(Категория!$B$5="без НДС"),1.2,"")))</f>
        <v>9105</v>
      </c>
    </row>
    <row r="48" spans="1:11" x14ac:dyDescent="0.25">
      <c r="A48" s="48" t="s">
        <v>115</v>
      </c>
      <c r="B48" s="49" t="s">
        <v>116</v>
      </c>
      <c r="C48" s="49" t="s">
        <v>23</v>
      </c>
      <c r="D48" s="53">
        <v>9713</v>
      </c>
      <c r="E48" s="53">
        <v>10284</v>
      </c>
      <c r="F48" s="53">
        <v>11427</v>
      </c>
      <c r="G48" s="53">
        <v>12569</v>
      </c>
      <c r="H48" s="50">
        <v>18992</v>
      </c>
      <c r="I48" s="85">
        <v>0</v>
      </c>
      <c r="J48" s="50">
        <f t="shared" si="0"/>
        <v>18992</v>
      </c>
      <c r="K48" s="76">
        <f>IF(AND(Категория!$B$1="A+"),'СВОД Матрасы'!D48,IF(AND(Категория!$B$1="A"),'СВОД Матрасы'!E48,IF(AND(Категория!$B$1="B"),'СВОД Матрасы'!F48,IF(AND(Категория!$B$1="C"),'СВОД Матрасы'!G48,""))))*(1-Доп.скидка!$B$2)/(IF(AND(Категория!$B$5="с НДС"),1,IF(AND(Категория!$B$5="без НДС"),1.2,"")))</f>
        <v>10284</v>
      </c>
    </row>
    <row r="49" spans="1:11" x14ac:dyDescent="0.25">
      <c r="A49" s="48" t="s">
        <v>117</v>
      </c>
      <c r="B49" s="49" t="s">
        <v>118</v>
      </c>
      <c r="C49" s="49" t="s">
        <v>23</v>
      </c>
      <c r="D49" s="53">
        <v>10688</v>
      </c>
      <c r="E49" s="53">
        <v>11317</v>
      </c>
      <c r="F49" s="53">
        <v>12574</v>
      </c>
      <c r="G49" s="53">
        <v>13829</v>
      </c>
      <c r="H49" s="50">
        <v>20912</v>
      </c>
      <c r="I49" s="85">
        <v>0</v>
      </c>
      <c r="J49" s="50">
        <f t="shared" si="0"/>
        <v>20912</v>
      </c>
      <c r="K49" s="76">
        <f>IF(AND(Категория!$B$1="A+"),'СВОД Матрасы'!D49,IF(AND(Категория!$B$1="A"),'СВОД Матрасы'!E49,IF(AND(Категория!$B$1="B"),'СВОД Матрасы'!F49,IF(AND(Категория!$B$1="C"),'СВОД Матрасы'!G49,""))))*(1-Доп.скидка!$B$2)/(IF(AND(Категория!$B$5="с НДС"),1,IF(AND(Категория!$B$5="без НДС"),1.2,"")))</f>
        <v>11317</v>
      </c>
    </row>
    <row r="50" spans="1:11" x14ac:dyDescent="0.25">
      <c r="A50" s="48" t="s">
        <v>119</v>
      </c>
      <c r="B50" s="49" t="s">
        <v>120</v>
      </c>
      <c r="C50" s="49" t="s">
        <v>23</v>
      </c>
      <c r="D50" s="53">
        <v>11881</v>
      </c>
      <c r="E50" s="53">
        <v>12580</v>
      </c>
      <c r="F50" s="53">
        <v>13978</v>
      </c>
      <c r="G50" s="53">
        <v>15375</v>
      </c>
      <c r="H50" s="50">
        <v>23244</v>
      </c>
      <c r="I50" s="85">
        <v>0</v>
      </c>
      <c r="J50" s="50">
        <f t="shared" si="0"/>
        <v>23244</v>
      </c>
      <c r="K50" s="76">
        <f>IF(AND(Категория!$B$1="A+"),'СВОД Матрасы'!D50,IF(AND(Категория!$B$1="A"),'СВОД Матрасы'!E50,IF(AND(Категория!$B$1="B"),'СВОД Матрасы'!F50,IF(AND(Категория!$B$1="C"),'СВОД Матрасы'!G50,""))))*(1-Доп.скидка!$B$2)/(IF(AND(Категория!$B$5="с НДС"),1,IF(AND(Категория!$B$5="без НДС"),1.2,"")))</f>
        <v>12580</v>
      </c>
    </row>
    <row r="51" spans="1:11" x14ac:dyDescent="0.25">
      <c r="A51" s="48" t="s">
        <v>121</v>
      </c>
      <c r="B51" s="49" t="s">
        <v>122</v>
      </c>
      <c r="C51" s="49" t="s">
        <v>23</v>
      </c>
      <c r="D51" s="53">
        <v>6040</v>
      </c>
      <c r="E51" s="53">
        <v>6395</v>
      </c>
      <c r="F51" s="53">
        <v>7106</v>
      </c>
      <c r="G51" s="53">
        <v>7819</v>
      </c>
      <c r="H51" s="50">
        <v>12616</v>
      </c>
      <c r="I51" s="85">
        <v>0</v>
      </c>
      <c r="J51" s="50">
        <f t="shared" si="0"/>
        <v>12616</v>
      </c>
      <c r="K51" s="76">
        <f>IF(AND(Категория!$B$1="A+"),'СВОД Матрасы'!D51,IF(AND(Категория!$B$1="A"),'СВОД Матрасы'!E51,IF(AND(Категория!$B$1="B"),'СВОД Матрасы'!F51,IF(AND(Категория!$B$1="C"),'СВОД Матрасы'!G51,""))))*(1-Доп.скидка!$B$2)/(IF(AND(Категория!$B$5="с НДС"),1,IF(AND(Категория!$B$5="без НДС"),1.2,"")))</f>
        <v>6395</v>
      </c>
    </row>
    <row r="52" spans="1:11" x14ac:dyDescent="0.25">
      <c r="A52" s="48" t="s">
        <v>123</v>
      </c>
      <c r="B52" s="49" t="s">
        <v>124</v>
      </c>
      <c r="C52" s="49" t="s">
        <v>23</v>
      </c>
      <c r="D52" s="53">
        <v>6555</v>
      </c>
      <c r="E52" s="53">
        <v>6941</v>
      </c>
      <c r="F52" s="53">
        <v>7712</v>
      </c>
      <c r="G52" s="53">
        <v>8482</v>
      </c>
      <c r="H52" s="50">
        <v>13707</v>
      </c>
      <c r="I52" s="85">
        <v>0</v>
      </c>
      <c r="J52" s="50">
        <f t="shared" si="0"/>
        <v>13707</v>
      </c>
      <c r="K52" s="76">
        <f>IF(AND(Категория!$B$1="A+"),'СВОД Матрасы'!D52,IF(AND(Категория!$B$1="A"),'СВОД Матрасы'!E52,IF(AND(Категория!$B$1="B"),'СВОД Матрасы'!F52,IF(AND(Категория!$B$1="C"),'СВОД Матрасы'!G52,""))))*(1-Доп.скидка!$B$2)/(IF(AND(Категория!$B$5="с НДС"),1,IF(AND(Категория!$B$5="без НДС"),1.2,"")))</f>
        <v>6941</v>
      </c>
    </row>
    <row r="53" spans="1:11" x14ac:dyDescent="0.25">
      <c r="A53" s="48" t="s">
        <v>125</v>
      </c>
      <c r="B53" s="49" t="s">
        <v>126</v>
      </c>
      <c r="C53" s="49" t="s">
        <v>23</v>
      </c>
      <c r="D53" s="53">
        <v>7195</v>
      </c>
      <c r="E53" s="53">
        <v>7619</v>
      </c>
      <c r="F53" s="53">
        <v>8465</v>
      </c>
      <c r="G53" s="53">
        <v>9315</v>
      </c>
      <c r="H53" s="50">
        <v>15045</v>
      </c>
      <c r="I53" s="85">
        <v>0</v>
      </c>
      <c r="J53" s="50">
        <f t="shared" si="0"/>
        <v>15045</v>
      </c>
      <c r="K53" s="76">
        <f>IF(AND(Категория!$B$1="A+"),'СВОД Матрасы'!D53,IF(AND(Категория!$B$1="A"),'СВОД Матрасы'!E53,IF(AND(Категория!$B$1="B"),'СВОД Матрасы'!F53,IF(AND(Категория!$B$1="C"),'СВОД Матрасы'!G53,""))))*(1-Доп.скидка!$B$2)/(IF(AND(Категория!$B$5="с НДС"),1,IF(AND(Категория!$B$5="без НДС"),1.2,"")))</f>
        <v>7619</v>
      </c>
    </row>
    <row r="54" spans="1:11" x14ac:dyDescent="0.25">
      <c r="A54" s="48" t="s">
        <v>127</v>
      </c>
      <c r="B54" s="49" t="s">
        <v>128</v>
      </c>
      <c r="C54" s="49" t="s">
        <v>23</v>
      </c>
      <c r="D54" s="53">
        <v>9266</v>
      </c>
      <c r="E54" s="53">
        <v>9811</v>
      </c>
      <c r="F54" s="53">
        <v>10901</v>
      </c>
      <c r="G54" s="53">
        <v>11990</v>
      </c>
      <c r="H54" s="50">
        <v>19379</v>
      </c>
      <c r="I54" s="85">
        <v>0</v>
      </c>
      <c r="J54" s="50">
        <f t="shared" si="0"/>
        <v>19379</v>
      </c>
      <c r="K54" s="76">
        <f>IF(AND(Категория!$B$1="A+"),'СВОД Матрасы'!D54,IF(AND(Категория!$B$1="A"),'СВОД Матрасы'!E54,IF(AND(Категория!$B$1="B"),'СВОД Матрасы'!F54,IF(AND(Категория!$B$1="C"),'СВОД Матрасы'!G54,""))))*(1-Доп.скидка!$B$2)/(IF(AND(Категория!$B$5="с НДС"),1,IF(AND(Категория!$B$5="без НДС"),1.2,"")))</f>
        <v>9811</v>
      </c>
    </row>
    <row r="55" spans="1:11" x14ac:dyDescent="0.25">
      <c r="A55" s="48" t="s">
        <v>129</v>
      </c>
      <c r="B55" s="49" t="s">
        <v>130</v>
      </c>
      <c r="C55" s="49" t="s">
        <v>23</v>
      </c>
      <c r="D55" s="53">
        <v>10395</v>
      </c>
      <c r="E55" s="53">
        <v>11007</v>
      </c>
      <c r="F55" s="53">
        <v>12230</v>
      </c>
      <c r="G55" s="53">
        <v>13452</v>
      </c>
      <c r="H55" s="50">
        <v>21726</v>
      </c>
      <c r="I55" s="85">
        <v>0</v>
      </c>
      <c r="J55" s="50">
        <f t="shared" si="0"/>
        <v>21726</v>
      </c>
      <c r="K55" s="76">
        <f>IF(AND(Категория!$B$1="A+"),'СВОД Матрасы'!D55,IF(AND(Категория!$B$1="A"),'СВОД Матрасы'!E55,IF(AND(Категория!$B$1="B"),'СВОД Матрасы'!F55,IF(AND(Категория!$B$1="C"),'СВОД Матрасы'!G55,""))))*(1-Доп.скидка!$B$2)/(IF(AND(Категория!$B$5="с НДС"),1,IF(AND(Категория!$B$5="без НДС"),1.2,"")))</f>
        <v>11007</v>
      </c>
    </row>
    <row r="56" spans="1:11" x14ac:dyDescent="0.25">
      <c r="A56" s="48" t="s">
        <v>131</v>
      </c>
      <c r="B56" s="49" t="s">
        <v>132</v>
      </c>
      <c r="C56" s="49" t="s">
        <v>23</v>
      </c>
      <c r="D56" s="53">
        <v>11752</v>
      </c>
      <c r="E56" s="53">
        <v>12443</v>
      </c>
      <c r="F56" s="53">
        <v>13826</v>
      </c>
      <c r="G56" s="53">
        <v>15209</v>
      </c>
      <c r="H56" s="50">
        <v>24570</v>
      </c>
      <c r="I56" s="85">
        <v>0</v>
      </c>
      <c r="J56" s="50">
        <f t="shared" si="0"/>
        <v>24570</v>
      </c>
      <c r="K56" s="76">
        <f>IF(AND(Категория!$B$1="A+"),'СВОД Матрасы'!D56,IF(AND(Категория!$B$1="A"),'СВОД Матрасы'!E56,IF(AND(Категория!$B$1="B"),'СВОД Матрасы'!F56,IF(AND(Категория!$B$1="C"),'СВОД Матрасы'!G56,""))))*(1-Доп.скидка!$B$2)/(IF(AND(Категория!$B$5="с НДС"),1,IF(AND(Категория!$B$5="без НДС"),1.2,"")))</f>
        <v>12443</v>
      </c>
    </row>
    <row r="57" spans="1:11" x14ac:dyDescent="0.25">
      <c r="A57" s="48" t="s">
        <v>133</v>
      </c>
      <c r="B57" s="49" t="s">
        <v>134</v>
      </c>
      <c r="C57" s="49" t="s">
        <v>23</v>
      </c>
      <c r="D57" s="53">
        <v>12938</v>
      </c>
      <c r="E57" s="53">
        <v>13699</v>
      </c>
      <c r="F57" s="53">
        <v>15222</v>
      </c>
      <c r="G57" s="53">
        <v>16748</v>
      </c>
      <c r="H57" s="50">
        <v>27042</v>
      </c>
      <c r="I57" s="85">
        <v>0</v>
      </c>
      <c r="J57" s="50">
        <f t="shared" si="0"/>
        <v>27042</v>
      </c>
      <c r="K57" s="76">
        <f>IF(AND(Категория!$B$1="A+"),'СВОД Матрасы'!D57,IF(AND(Категория!$B$1="A"),'СВОД Матрасы'!E57,IF(AND(Категория!$B$1="B"),'СВОД Матрасы'!F57,IF(AND(Категория!$B$1="C"),'СВОД Матрасы'!G57,""))))*(1-Доп.скидка!$B$2)/(IF(AND(Категория!$B$5="с НДС"),1,IF(AND(Категория!$B$5="без НДС"),1.2,"")))</f>
        <v>13699</v>
      </c>
    </row>
    <row r="58" spans="1:11" x14ac:dyDescent="0.25">
      <c r="A58" s="48" t="s">
        <v>135</v>
      </c>
      <c r="B58" s="49" t="s">
        <v>136</v>
      </c>
      <c r="C58" s="49" t="s">
        <v>23</v>
      </c>
      <c r="D58" s="53">
        <v>14372</v>
      </c>
      <c r="E58" s="53">
        <v>15217</v>
      </c>
      <c r="F58" s="53">
        <v>16908</v>
      </c>
      <c r="G58" s="53">
        <v>18597</v>
      </c>
      <c r="H58" s="50">
        <v>30037</v>
      </c>
      <c r="I58" s="85">
        <v>0</v>
      </c>
      <c r="J58" s="50">
        <f t="shared" si="0"/>
        <v>30037</v>
      </c>
      <c r="K58" s="76">
        <f>IF(AND(Категория!$B$1="A+"),'СВОД Матрасы'!D58,IF(AND(Категория!$B$1="A"),'СВОД Матрасы'!E58,IF(AND(Категория!$B$1="B"),'СВОД Матрасы'!F58,IF(AND(Категория!$B$1="C"),'СВОД Матрасы'!G58,""))))*(1-Доп.скидка!$B$2)/(IF(AND(Категория!$B$5="с НДС"),1,IF(AND(Категория!$B$5="без НДС"),1.2,"")))</f>
        <v>15217</v>
      </c>
    </row>
    <row r="59" spans="1:11" x14ac:dyDescent="0.25">
      <c r="A59" s="48" t="s">
        <v>137</v>
      </c>
      <c r="B59" s="49" t="s">
        <v>138</v>
      </c>
      <c r="C59" s="49" t="s">
        <v>23</v>
      </c>
      <c r="D59" s="53">
        <v>4156</v>
      </c>
      <c r="E59" s="53">
        <v>4294</v>
      </c>
      <c r="F59" s="53">
        <v>4618</v>
      </c>
      <c r="G59" s="53">
        <v>4618</v>
      </c>
      <c r="H59" s="50">
        <v>8765</v>
      </c>
      <c r="I59" s="85">
        <v>0.126</v>
      </c>
      <c r="J59" s="50">
        <f t="shared" si="0"/>
        <v>7660.61</v>
      </c>
      <c r="K59" s="76">
        <f>IF(AND(Категория!$B$1="A+"),'СВОД Матрасы'!D59,IF(AND(Категория!$B$1="A"),'СВОД Матрасы'!E59,IF(AND(Категория!$B$1="B"),'СВОД Матрасы'!F59,IF(AND(Категория!$B$1="C"),'СВОД Матрасы'!G59,""))))*(1-Доп.скидка!$B$2)/(IF(AND(Категория!$B$5="с НДС"),1,IF(AND(Категория!$B$5="без НДС"),1.2,"")))</f>
        <v>4294</v>
      </c>
    </row>
    <row r="60" spans="1:11" x14ac:dyDescent="0.25">
      <c r="A60" s="48" t="s">
        <v>139</v>
      </c>
      <c r="B60" s="49" t="s">
        <v>140</v>
      </c>
      <c r="C60" s="49" t="s">
        <v>23</v>
      </c>
      <c r="D60" s="53">
        <v>4501</v>
      </c>
      <c r="E60" s="53">
        <v>4652</v>
      </c>
      <c r="F60" s="53">
        <v>5002</v>
      </c>
      <c r="G60" s="53">
        <v>5002</v>
      </c>
      <c r="H60" s="50">
        <v>9509</v>
      </c>
      <c r="I60" s="85">
        <v>0.126</v>
      </c>
      <c r="J60" s="50">
        <f t="shared" si="0"/>
        <v>8310.866</v>
      </c>
      <c r="K60" s="76">
        <f>IF(AND(Категория!$B$1="A+"),'СВОД Матрасы'!D60,IF(AND(Категория!$B$1="A"),'СВОД Матрасы'!E60,IF(AND(Категория!$B$1="B"),'СВОД Матрасы'!F60,IF(AND(Категория!$B$1="C"),'СВОД Матрасы'!G60,""))))*(1-Доп.скидка!$B$2)/(IF(AND(Категория!$B$5="с НДС"),1,IF(AND(Категория!$B$5="без НДС"),1.2,"")))</f>
        <v>4652</v>
      </c>
    </row>
    <row r="61" spans="1:11" x14ac:dyDescent="0.25">
      <c r="A61" s="48" t="s">
        <v>141</v>
      </c>
      <c r="B61" s="49" t="s">
        <v>142</v>
      </c>
      <c r="C61" s="49" t="s">
        <v>23</v>
      </c>
      <c r="D61" s="53">
        <v>4946</v>
      </c>
      <c r="E61" s="53">
        <v>5110</v>
      </c>
      <c r="F61" s="53">
        <v>5495</v>
      </c>
      <c r="G61" s="53">
        <v>5495</v>
      </c>
      <c r="H61" s="50">
        <v>10433</v>
      </c>
      <c r="I61" s="85">
        <v>0.126</v>
      </c>
      <c r="J61" s="50">
        <f t="shared" si="0"/>
        <v>9118.4419999999991</v>
      </c>
      <c r="K61" s="76">
        <f>IF(AND(Категория!$B$1="A+"),'СВОД Матрасы'!D61,IF(AND(Категория!$B$1="A"),'СВОД Матрасы'!E61,IF(AND(Категория!$B$1="B"),'СВОД Матрасы'!F61,IF(AND(Категория!$B$1="C"),'СВОД Матрасы'!G61,""))))*(1-Доп.скидка!$B$2)/(IF(AND(Категория!$B$5="с НДС"),1,IF(AND(Категория!$B$5="без НДС"),1.2,"")))</f>
        <v>5110</v>
      </c>
    </row>
    <row r="62" spans="1:11" x14ac:dyDescent="0.25">
      <c r="A62" s="48" t="s">
        <v>143</v>
      </c>
      <c r="B62" s="49" t="s">
        <v>144</v>
      </c>
      <c r="C62" s="49" t="s">
        <v>23</v>
      </c>
      <c r="D62" s="53">
        <v>6408</v>
      </c>
      <c r="E62" s="53">
        <v>6621</v>
      </c>
      <c r="F62" s="53">
        <v>7119</v>
      </c>
      <c r="G62" s="53">
        <v>7119</v>
      </c>
      <c r="H62" s="50">
        <v>13513</v>
      </c>
      <c r="I62" s="85">
        <v>0.126</v>
      </c>
      <c r="J62" s="50">
        <f t="shared" si="0"/>
        <v>11810.361999999999</v>
      </c>
      <c r="K62" s="76">
        <f>IF(AND(Категория!$B$1="A+"),'СВОД Матрасы'!D62,IF(AND(Категория!$B$1="A"),'СВОД Матрасы'!E62,IF(AND(Категория!$B$1="B"),'СВОД Матрасы'!F62,IF(AND(Категория!$B$1="C"),'СВОД Матрасы'!G62,""))))*(1-Доп.скидка!$B$2)/(IF(AND(Категория!$B$5="с НДС"),1,IF(AND(Категория!$B$5="без НДС"),1.2,"")))</f>
        <v>6621</v>
      </c>
    </row>
    <row r="63" spans="1:11" x14ac:dyDescent="0.25">
      <c r="A63" s="48" t="s">
        <v>145</v>
      </c>
      <c r="B63" s="49" t="s">
        <v>146</v>
      </c>
      <c r="C63" s="49" t="s">
        <v>23</v>
      </c>
      <c r="D63" s="53">
        <v>7163</v>
      </c>
      <c r="E63" s="53">
        <v>7402</v>
      </c>
      <c r="F63" s="53">
        <v>7959</v>
      </c>
      <c r="G63" s="53">
        <v>7959</v>
      </c>
      <c r="H63" s="50">
        <v>15094</v>
      </c>
      <c r="I63" s="85">
        <v>0.126</v>
      </c>
      <c r="J63" s="50">
        <f t="shared" si="0"/>
        <v>13192.156000000001</v>
      </c>
      <c r="K63" s="76">
        <f>IF(AND(Категория!$B$1="A+"),'СВОД Матрасы'!D63,IF(AND(Категория!$B$1="A"),'СВОД Матрасы'!E63,IF(AND(Категория!$B$1="B"),'СВОД Матрасы'!F63,IF(AND(Категория!$B$1="C"),'СВОД Матрасы'!G63,""))))*(1-Доп.скидка!$B$2)/(IF(AND(Категория!$B$5="с НДС"),1,IF(AND(Категория!$B$5="без НДС"),1.2,"")))</f>
        <v>7402</v>
      </c>
    </row>
    <row r="64" spans="1:11" x14ac:dyDescent="0.25">
      <c r="A64" s="48" t="s">
        <v>147</v>
      </c>
      <c r="B64" s="49" t="s">
        <v>148</v>
      </c>
      <c r="C64" s="49" t="s">
        <v>23</v>
      </c>
      <c r="D64" s="53">
        <v>8104</v>
      </c>
      <c r="E64" s="53">
        <v>8374</v>
      </c>
      <c r="F64" s="53">
        <v>9005</v>
      </c>
      <c r="G64" s="53">
        <v>9005</v>
      </c>
      <c r="H64" s="50">
        <v>17074</v>
      </c>
      <c r="I64" s="85">
        <v>0.126</v>
      </c>
      <c r="J64" s="50">
        <f t="shared" si="0"/>
        <v>14922.675999999999</v>
      </c>
      <c r="K64" s="76">
        <f>IF(AND(Категория!$B$1="A+"),'СВОД Матрасы'!D64,IF(AND(Категория!$B$1="A"),'СВОД Матрасы'!E64,IF(AND(Категория!$B$1="B"),'СВОД Матрасы'!F64,IF(AND(Категория!$B$1="C"),'СВОД Матрасы'!G64,""))))*(1-Доп.скидка!$B$2)/(IF(AND(Категория!$B$5="с НДС"),1,IF(AND(Категория!$B$5="без НДС"),1.2,"")))</f>
        <v>8374</v>
      </c>
    </row>
    <row r="65" spans="1:11" x14ac:dyDescent="0.25">
      <c r="A65" s="48" t="s">
        <v>149</v>
      </c>
      <c r="B65" s="49" t="s">
        <v>150</v>
      </c>
      <c r="C65" s="49" t="s">
        <v>23</v>
      </c>
      <c r="D65" s="53">
        <v>8908</v>
      </c>
      <c r="E65" s="53">
        <v>9205</v>
      </c>
      <c r="F65" s="53">
        <v>9898</v>
      </c>
      <c r="G65" s="53">
        <v>9898</v>
      </c>
      <c r="H65" s="50">
        <v>18786</v>
      </c>
      <c r="I65" s="85">
        <v>0.126</v>
      </c>
      <c r="J65" s="50">
        <f t="shared" si="0"/>
        <v>16418.964</v>
      </c>
      <c r="K65" s="76">
        <f>IF(AND(Категория!$B$1="A+"),'СВОД Матрасы'!D65,IF(AND(Категория!$B$1="A"),'СВОД Матрасы'!E65,IF(AND(Категория!$B$1="B"),'СВОД Матрасы'!F65,IF(AND(Категория!$B$1="C"),'СВОД Матрасы'!G65,""))))*(1-Доп.скидка!$B$2)/(IF(AND(Категория!$B$5="с НДС"),1,IF(AND(Категория!$B$5="без НДС"),1.2,"")))</f>
        <v>9205</v>
      </c>
    </row>
    <row r="66" spans="1:11" x14ac:dyDescent="0.25">
      <c r="A66" s="48" t="s">
        <v>151</v>
      </c>
      <c r="B66" s="49" t="s">
        <v>152</v>
      </c>
      <c r="C66" s="49" t="s">
        <v>23</v>
      </c>
      <c r="D66" s="53">
        <v>10172</v>
      </c>
      <c r="E66" s="53">
        <v>10511</v>
      </c>
      <c r="F66" s="53">
        <v>11301</v>
      </c>
      <c r="G66" s="53">
        <v>11301</v>
      </c>
      <c r="H66" s="50">
        <v>21435</v>
      </c>
      <c r="I66" s="85">
        <v>0.126</v>
      </c>
      <c r="J66" s="50">
        <f t="shared" si="0"/>
        <v>18734.189999999999</v>
      </c>
      <c r="K66" s="76">
        <f>IF(AND(Категория!$B$1="A+"),'СВОД Матрасы'!D66,IF(AND(Категория!$B$1="A"),'СВОД Матрасы'!E66,IF(AND(Категория!$B$1="B"),'СВОД Матрасы'!F66,IF(AND(Категория!$B$1="C"),'СВОД Матрасы'!G66,""))))*(1-Доп.скидка!$B$2)/(IF(AND(Категория!$B$5="с НДС"),1,IF(AND(Категория!$B$5="без НДС"),1.2,"")))</f>
        <v>10511</v>
      </c>
    </row>
    <row r="67" spans="1:11" x14ac:dyDescent="0.25">
      <c r="A67" s="48" t="s">
        <v>153</v>
      </c>
      <c r="B67" s="49" t="s">
        <v>154</v>
      </c>
      <c r="C67" s="49" t="s">
        <v>23</v>
      </c>
      <c r="D67" s="53">
        <v>4947</v>
      </c>
      <c r="E67" s="53">
        <v>5112</v>
      </c>
      <c r="F67" s="53">
        <v>5497</v>
      </c>
      <c r="G67" s="53">
        <v>5497</v>
      </c>
      <c r="H67" s="50">
        <v>11202</v>
      </c>
      <c r="I67" s="85">
        <v>0.126</v>
      </c>
      <c r="J67" s="50">
        <f t="shared" si="0"/>
        <v>9790.5480000000007</v>
      </c>
      <c r="K67" s="76">
        <f>IF(AND(Категория!$B$1="A+"),'СВОД Матрасы'!D67,IF(AND(Категория!$B$1="A"),'СВОД Матрасы'!E67,IF(AND(Категория!$B$1="B"),'СВОД Матрасы'!F67,IF(AND(Категория!$B$1="C"),'СВОД Матрасы'!G67,""))))*(1-Доп.скидка!$B$2)/(IF(AND(Категория!$B$5="с НДС"),1,IF(AND(Категория!$B$5="без НДС"),1.2,"")))</f>
        <v>5112</v>
      </c>
    </row>
    <row r="68" spans="1:11" x14ac:dyDescent="0.25">
      <c r="A68" s="48" t="s">
        <v>155</v>
      </c>
      <c r="B68" s="49" t="s">
        <v>156</v>
      </c>
      <c r="C68" s="49" t="s">
        <v>23</v>
      </c>
      <c r="D68" s="53">
        <v>5371</v>
      </c>
      <c r="E68" s="53">
        <v>5550</v>
      </c>
      <c r="F68" s="53">
        <v>5968</v>
      </c>
      <c r="G68" s="53">
        <v>5968</v>
      </c>
      <c r="H68" s="50">
        <v>12187</v>
      </c>
      <c r="I68" s="85">
        <v>0.126</v>
      </c>
      <c r="J68" s="50">
        <f t="shared" ref="J68:J82" si="1">H68*(1-I68)</f>
        <v>10651.438</v>
      </c>
      <c r="K68" s="76">
        <f>IF(AND(Категория!$B$1="A+"),'СВОД Матрасы'!D68,IF(AND(Категория!$B$1="A"),'СВОД Матрасы'!E68,IF(AND(Категория!$B$1="B"),'СВОД Матрасы'!F68,IF(AND(Категория!$B$1="C"),'СВОД Матрасы'!G68,""))))*(1-Доп.скидка!$B$2)/(IF(AND(Категория!$B$5="с НДС"),1,IF(AND(Категория!$B$5="без НДС"),1.2,"")))</f>
        <v>5550</v>
      </c>
    </row>
    <row r="69" spans="1:11" x14ac:dyDescent="0.25">
      <c r="A69" s="48" t="s">
        <v>157</v>
      </c>
      <c r="B69" s="49" t="s">
        <v>158</v>
      </c>
      <c r="C69" s="49" t="s">
        <v>23</v>
      </c>
      <c r="D69" s="53">
        <v>5904</v>
      </c>
      <c r="E69" s="53">
        <v>6101</v>
      </c>
      <c r="F69" s="53">
        <v>6559</v>
      </c>
      <c r="G69" s="53">
        <v>6559</v>
      </c>
      <c r="H69" s="50">
        <v>13370</v>
      </c>
      <c r="I69" s="85">
        <v>0.126</v>
      </c>
      <c r="J69" s="50">
        <f t="shared" si="1"/>
        <v>11685.38</v>
      </c>
      <c r="K69" s="76">
        <f>IF(AND(Категория!$B$1="A+"),'СВОД Матрасы'!D69,IF(AND(Категория!$B$1="A"),'СВОД Матрасы'!E69,IF(AND(Категория!$B$1="B"),'СВОД Матрасы'!F69,IF(AND(Категория!$B$1="C"),'СВОД Матрасы'!G69,""))))*(1-Доп.скидка!$B$2)/(IF(AND(Категория!$B$5="с НДС"),1,IF(AND(Категория!$B$5="без НДС"),1.2,"")))</f>
        <v>6101</v>
      </c>
    </row>
    <row r="70" spans="1:11" x14ac:dyDescent="0.25">
      <c r="A70" s="48" t="s">
        <v>159</v>
      </c>
      <c r="B70" s="49" t="s">
        <v>160</v>
      </c>
      <c r="C70" s="49" t="s">
        <v>23</v>
      </c>
      <c r="D70" s="53">
        <v>7629</v>
      </c>
      <c r="E70" s="53">
        <v>7884</v>
      </c>
      <c r="F70" s="53">
        <v>8477</v>
      </c>
      <c r="G70" s="53">
        <v>8477</v>
      </c>
      <c r="H70" s="50">
        <v>17288</v>
      </c>
      <c r="I70" s="85">
        <v>0.126</v>
      </c>
      <c r="J70" s="50">
        <f t="shared" si="1"/>
        <v>15109.712</v>
      </c>
      <c r="K70" s="76">
        <f>IF(AND(Категория!$B$1="A+"),'СВОД Матрасы'!D70,IF(AND(Категория!$B$1="A"),'СВОД Матрасы'!E70,IF(AND(Категория!$B$1="B"),'СВОД Матрасы'!F70,IF(AND(Категория!$B$1="C"),'СВОД Матрасы'!G70,""))))*(1-Доп.скидка!$B$2)/(IF(AND(Категория!$B$5="с НДС"),1,IF(AND(Категория!$B$5="без НДС"),1.2,"")))</f>
        <v>7884</v>
      </c>
    </row>
    <row r="71" spans="1:11" x14ac:dyDescent="0.25">
      <c r="A71" s="48" t="s">
        <v>161</v>
      </c>
      <c r="B71" s="49" t="s">
        <v>162</v>
      </c>
      <c r="C71" s="49" t="s">
        <v>23</v>
      </c>
      <c r="D71" s="53">
        <v>8559</v>
      </c>
      <c r="E71" s="53">
        <v>8844</v>
      </c>
      <c r="F71" s="53">
        <v>9510</v>
      </c>
      <c r="G71" s="53">
        <v>9510</v>
      </c>
      <c r="H71" s="50">
        <v>19398</v>
      </c>
      <c r="I71" s="85">
        <v>0.126</v>
      </c>
      <c r="J71" s="50">
        <f t="shared" si="1"/>
        <v>16953.851999999999</v>
      </c>
      <c r="K71" s="76">
        <f>IF(AND(Категория!$B$1="A+"),'СВОД Матрасы'!D71,IF(AND(Категория!$B$1="A"),'СВОД Матрасы'!E71,IF(AND(Категория!$B$1="B"),'СВОД Матрасы'!F71,IF(AND(Категория!$B$1="C"),'СВОД Матрасы'!G71,""))))*(1-Доп.скидка!$B$2)/(IF(AND(Категория!$B$5="с НДС"),1,IF(AND(Категория!$B$5="без НДС"),1.2,"")))</f>
        <v>8844</v>
      </c>
    </row>
    <row r="72" spans="1:11" x14ac:dyDescent="0.25">
      <c r="A72" s="48" t="s">
        <v>163</v>
      </c>
      <c r="B72" s="49" t="s">
        <v>164</v>
      </c>
      <c r="C72" s="49" t="s">
        <v>23</v>
      </c>
      <c r="D72" s="53">
        <v>9648</v>
      </c>
      <c r="E72" s="53">
        <v>9969</v>
      </c>
      <c r="F72" s="53">
        <v>10720</v>
      </c>
      <c r="G72" s="53">
        <v>10720</v>
      </c>
      <c r="H72" s="50">
        <v>21949</v>
      </c>
      <c r="I72" s="85">
        <v>0.126</v>
      </c>
      <c r="J72" s="50">
        <f t="shared" si="1"/>
        <v>19183.425999999999</v>
      </c>
      <c r="K72" s="76">
        <f>IF(AND(Категория!$B$1="A+"),'СВОД Матрасы'!D72,IF(AND(Категория!$B$1="A"),'СВОД Матрасы'!E72,IF(AND(Категория!$B$1="B"),'СВОД Матрасы'!F72,IF(AND(Категория!$B$1="C"),'СВОД Матрасы'!G72,""))))*(1-Доп.скидка!$B$2)/(IF(AND(Категория!$B$5="с НДС"),1,IF(AND(Категория!$B$5="без НДС"),1.2,"")))</f>
        <v>9969</v>
      </c>
    </row>
    <row r="73" spans="1:11" x14ac:dyDescent="0.25">
      <c r="A73" s="48" t="s">
        <v>165</v>
      </c>
      <c r="B73" s="49" t="s">
        <v>166</v>
      </c>
      <c r="C73" s="49" t="s">
        <v>23</v>
      </c>
      <c r="D73" s="53">
        <v>10669</v>
      </c>
      <c r="E73" s="53">
        <v>11025</v>
      </c>
      <c r="F73" s="53">
        <v>11855</v>
      </c>
      <c r="G73" s="53">
        <v>11855</v>
      </c>
      <c r="H73" s="50">
        <v>24173</v>
      </c>
      <c r="I73" s="85">
        <v>0.126</v>
      </c>
      <c r="J73" s="50">
        <f t="shared" si="1"/>
        <v>21127.202000000001</v>
      </c>
      <c r="K73" s="76">
        <f>IF(AND(Категория!$B$1="A+"),'СВОД Матрасы'!D73,IF(AND(Категория!$B$1="A"),'СВОД Матрасы'!E73,IF(AND(Категория!$B$1="B"),'СВОД Матрасы'!F73,IF(AND(Категория!$B$1="C"),'СВОД Матрасы'!G73,""))))*(1-Доп.скидка!$B$2)/(IF(AND(Категория!$B$5="с НДС"),1,IF(AND(Категория!$B$5="без НДС"),1.2,"")))</f>
        <v>11025</v>
      </c>
    </row>
    <row r="74" spans="1:11" x14ac:dyDescent="0.25">
      <c r="A74" s="48" t="s">
        <v>167</v>
      </c>
      <c r="B74" s="49" t="s">
        <v>168</v>
      </c>
      <c r="C74" s="49" t="s">
        <v>23</v>
      </c>
      <c r="D74" s="53">
        <v>11875</v>
      </c>
      <c r="E74" s="53">
        <v>12269</v>
      </c>
      <c r="F74" s="53">
        <v>13193</v>
      </c>
      <c r="G74" s="53">
        <v>13193</v>
      </c>
      <c r="H74" s="50">
        <v>26910</v>
      </c>
      <c r="I74" s="85">
        <v>0.126</v>
      </c>
      <c r="J74" s="50">
        <f t="shared" si="1"/>
        <v>23519.34</v>
      </c>
      <c r="K74" s="76">
        <f>IF(AND(Категория!$B$1="A+"),'СВОД Матрасы'!D74,IF(AND(Категория!$B$1="A"),'СВОД Матрасы'!E74,IF(AND(Категория!$B$1="B"),'СВОД Матрасы'!F74,IF(AND(Категория!$B$1="C"),'СВОД Матрасы'!G74,""))))*(1-Доп.скидка!$B$2)/(IF(AND(Категория!$B$5="с НДС"),1,IF(AND(Категория!$B$5="без НДС"),1.2,"")))</f>
        <v>12269</v>
      </c>
    </row>
    <row r="75" spans="1:11" x14ac:dyDescent="0.25">
      <c r="A75" s="48" t="s">
        <v>169</v>
      </c>
      <c r="B75" s="49" t="s">
        <v>170</v>
      </c>
      <c r="C75" s="49" t="s">
        <v>23</v>
      </c>
      <c r="D75" s="53">
        <v>4976</v>
      </c>
      <c r="E75" s="53">
        <v>5309</v>
      </c>
      <c r="F75" s="53">
        <v>6635</v>
      </c>
      <c r="G75" s="53">
        <v>7296</v>
      </c>
      <c r="H75" s="50">
        <v>10250</v>
      </c>
      <c r="I75" s="85">
        <v>0.12</v>
      </c>
      <c r="J75" s="50">
        <f t="shared" si="1"/>
        <v>9020</v>
      </c>
      <c r="K75" s="76">
        <f>IF(AND(Категория!$B$1="A+"),'СВОД Матрасы'!D75,IF(AND(Категория!$B$1="A"),'СВОД Матрасы'!E75,IF(AND(Категория!$B$1="B"),'СВОД Матрасы'!F75,IF(AND(Категория!$B$1="C"),'СВОД Матрасы'!G75,""))))*(1-Доп.скидка!$B$2)/(IF(AND(Категория!$B$5="с НДС"),1,IF(AND(Категория!$B$5="без НДС"),1.2,"")))</f>
        <v>5309</v>
      </c>
    </row>
    <row r="76" spans="1:11" x14ac:dyDescent="0.25">
      <c r="A76" s="48" t="s">
        <v>171</v>
      </c>
      <c r="B76" s="49" t="s">
        <v>172</v>
      </c>
      <c r="C76" s="49" t="s">
        <v>23</v>
      </c>
      <c r="D76" s="53">
        <v>5335</v>
      </c>
      <c r="E76" s="53">
        <v>5691</v>
      </c>
      <c r="F76" s="53">
        <v>7114</v>
      </c>
      <c r="G76" s="53">
        <v>7827</v>
      </c>
      <c r="H76" s="50">
        <v>10994</v>
      </c>
      <c r="I76" s="85">
        <v>0.12</v>
      </c>
      <c r="J76" s="50">
        <f t="shared" si="1"/>
        <v>9674.7199999999993</v>
      </c>
      <c r="K76" s="76">
        <f>IF(AND(Категория!$B$1="A+"),'СВОД Матрасы'!D76,IF(AND(Категория!$B$1="A"),'СВОД Матрасы'!E76,IF(AND(Категория!$B$1="B"),'СВОД Матрасы'!F76,IF(AND(Категория!$B$1="C"),'СВОД Матрасы'!G76,""))))*(1-Доп.скидка!$B$2)/(IF(AND(Категория!$B$5="с НДС"),1,IF(AND(Категория!$B$5="без НДС"),1.2,"")))</f>
        <v>5691</v>
      </c>
    </row>
    <row r="77" spans="1:11" x14ac:dyDescent="0.25">
      <c r="A77" s="48" t="s">
        <v>173</v>
      </c>
      <c r="B77" s="49" t="s">
        <v>174</v>
      </c>
      <c r="C77" s="49" t="s">
        <v>23</v>
      </c>
      <c r="D77" s="53">
        <v>5914</v>
      </c>
      <c r="E77" s="53">
        <v>6307</v>
      </c>
      <c r="F77" s="53">
        <v>7885</v>
      </c>
      <c r="G77" s="53">
        <v>8674</v>
      </c>
      <c r="H77" s="50">
        <v>12187</v>
      </c>
      <c r="I77" s="85">
        <v>0.12</v>
      </c>
      <c r="J77" s="50">
        <f t="shared" si="1"/>
        <v>10724.56</v>
      </c>
      <c r="K77" s="76">
        <f>IF(AND(Категория!$B$1="A+"),'СВОД Матрасы'!D77,IF(AND(Категория!$B$1="A"),'СВОД Матрасы'!E77,IF(AND(Категория!$B$1="B"),'СВОД Матрасы'!F77,IF(AND(Категория!$B$1="C"),'СВОД Матрасы'!G77,""))))*(1-Доп.скидка!$B$2)/(IF(AND(Категория!$B$5="с НДС"),1,IF(AND(Категория!$B$5="без НДС"),1.2,"")))</f>
        <v>6307</v>
      </c>
    </row>
    <row r="78" spans="1:11" x14ac:dyDescent="0.25">
      <c r="A78" s="48" t="s">
        <v>175</v>
      </c>
      <c r="B78" s="49" t="s">
        <v>176</v>
      </c>
      <c r="C78" s="49" t="s">
        <v>23</v>
      </c>
      <c r="D78" s="53">
        <v>7508</v>
      </c>
      <c r="E78" s="53">
        <v>8008</v>
      </c>
      <c r="F78" s="53">
        <v>10010</v>
      </c>
      <c r="G78" s="53">
        <v>11012</v>
      </c>
      <c r="H78" s="50">
        <v>15477</v>
      </c>
      <c r="I78" s="85">
        <v>0.12</v>
      </c>
      <c r="J78" s="50">
        <f t="shared" si="1"/>
        <v>13619.76</v>
      </c>
      <c r="K78" s="76">
        <f>IF(AND(Категория!$B$1="A+"),'СВОД Матрасы'!D78,IF(AND(Категория!$B$1="A"),'СВОД Матрасы'!E78,IF(AND(Категория!$B$1="B"),'СВОД Матрасы'!F78,IF(AND(Категория!$B$1="C"),'СВОД Матрасы'!G78,""))))*(1-Доп.скидка!$B$2)/(IF(AND(Категория!$B$5="с НДС"),1,IF(AND(Категория!$B$5="без НДС"),1.2,"")))</f>
        <v>8008</v>
      </c>
    </row>
    <row r="79" spans="1:11" x14ac:dyDescent="0.25">
      <c r="A79" s="48" t="s">
        <v>177</v>
      </c>
      <c r="B79" s="49" t="s">
        <v>178</v>
      </c>
      <c r="C79" s="49" t="s">
        <v>23</v>
      </c>
      <c r="D79" s="53">
        <v>8568</v>
      </c>
      <c r="E79" s="53">
        <v>9139</v>
      </c>
      <c r="F79" s="53">
        <v>11424</v>
      </c>
      <c r="G79" s="53">
        <v>12566</v>
      </c>
      <c r="H79" s="50">
        <v>17655</v>
      </c>
      <c r="I79" s="85">
        <v>0.12</v>
      </c>
      <c r="J79" s="50">
        <f t="shared" si="1"/>
        <v>15536.4</v>
      </c>
      <c r="K79" s="76">
        <f>IF(AND(Категория!$B$1="A+"),'СВОД Матрасы'!D79,IF(AND(Категория!$B$1="A"),'СВОД Матрасы'!E79,IF(AND(Категория!$B$1="B"),'СВОД Матрасы'!F79,IF(AND(Категория!$B$1="C"),'СВОД Матрасы'!G79,""))))*(1-Доп.скидка!$B$2)/(IF(AND(Категория!$B$5="с НДС"),1,IF(AND(Категория!$B$5="без НДС"),1.2,"")))</f>
        <v>9139</v>
      </c>
    </row>
    <row r="80" spans="1:11" x14ac:dyDescent="0.25">
      <c r="A80" s="48" t="s">
        <v>179</v>
      </c>
      <c r="B80" s="49" t="s">
        <v>180</v>
      </c>
      <c r="C80" s="49" t="s">
        <v>23</v>
      </c>
      <c r="D80" s="53">
        <v>9617</v>
      </c>
      <c r="E80" s="53">
        <v>10259</v>
      </c>
      <c r="F80" s="53">
        <v>12823</v>
      </c>
      <c r="G80" s="53">
        <v>14106</v>
      </c>
      <c r="H80" s="50">
        <v>19809</v>
      </c>
      <c r="I80" s="85">
        <v>0.12</v>
      </c>
      <c r="J80" s="50">
        <f t="shared" si="1"/>
        <v>17431.920000000002</v>
      </c>
      <c r="K80" s="76">
        <f>IF(AND(Категория!$B$1="A+"),'СВОД Матрасы'!D80,IF(AND(Категория!$B$1="A"),'СВОД Матрасы'!E80,IF(AND(Категория!$B$1="B"),'СВОД Матрасы'!F80,IF(AND(Категория!$B$1="C"),'СВОД Матрасы'!G80,""))))*(1-Доп.скидка!$B$2)/(IF(AND(Категория!$B$5="с НДС"),1,IF(AND(Категория!$B$5="без НДС"),1.2,"")))</f>
        <v>10259</v>
      </c>
    </row>
    <row r="81" spans="1:11" x14ac:dyDescent="0.25">
      <c r="A81" s="48" t="s">
        <v>181</v>
      </c>
      <c r="B81" s="49" t="s">
        <v>182</v>
      </c>
      <c r="C81" s="49" t="s">
        <v>23</v>
      </c>
      <c r="D81" s="53">
        <v>10663</v>
      </c>
      <c r="E81" s="53">
        <v>11374</v>
      </c>
      <c r="F81" s="53">
        <v>14218</v>
      </c>
      <c r="G81" s="53">
        <v>15640</v>
      </c>
      <c r="H81" s="50">
        <v>21977</v>
      </c>
      <c r="I81" s="85">
        <v>0.12</v>
      </c>
      <c r="J81" s="50">
        <f t="shared" si="1"/>
        <v>19339.759999999998</v>
      </c>
      <c r="K81" s="76">
        <f>IF(AND(Категория!$B$1="A+"),'СВОД Матрасы'!D81,IF(AND(Категория!$B$1="A"),'СВОД Матрасы'!E81,IF(AND(Категория!$B$1="B"),'СВОД Матрасы'!F81,IF(AND(Категория!$B$1="C"),'СВОД Матрасы'!G81,""))))*(1-Доп.скидка!$B$2)/(IF(AND(Категория!$B$5="с НДС"),1,IF(AND(Категория!$B$5="без НДС"),1.2,"")))</f>
        <v>11374</v>
      </c>
    </row>
    <row r="82" spans="1:11" x14ac:dyDescent="0.25">
      <c r="A82" s="48" t="s">
        <v>183</v>
      </c>
      <c r="B82" s="49" t="s">
        <v>184</v>
      </c>
      <c r="C82" s="49" t="s">
        <v>23</v>
      </c>
      <c r="D82" s="53">
        <v>11772</v>
      </c>
      <c r="E82" s="53">
        <v>12557</v>
      </c>
      <c r="F82" s="53">
        <v>15696</v>
      </c>
      <c r="G82" s="53">
        <v>17266</v>
      </c>
      <c r="H82" s="50">
        <v>24265</v>
      </c>
      <c r="I82" s="85">
        <v>0.12</v>
      </c>
      <c r="J82" s="50">
        <f t="shared" si="1"/>
        <v>21353.200000000001</v>
      </c>
      <c r="K82" s="76">
        <f>IF(AND(Категория!$B$1="A+"),'СВОД Матрасы'!D82,IF(AND(Категория!$B$1="A"),'СВОД Матрасы'!E82,IF(AND(Категория!$B$1="B"),'СВОД Матрасы'!F82,IF(AND(Категория!$B$1="C"),'СВОД Матрасы'!G82,""))))*(1-Доп.скидка!$B$2)/(IF(AND(Категория!$B$5="с НДС"),1,IF(AND(Категория!$B$5="без НДС"),1.2,"")))</f>
        <v>12557</v>
      </c>
    </row>
  </sheetData>
  <mergeCells count="2">
    <mergeCell ref="D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99"/>
  <sheetViews>
    <sheetView tabSelected="1" view="pageBreakPreview" zoomScale="51" zoomScaleNormal="100" zoomScaleSheetLayoutView="51" workbookViewId="0">
      <selection activeCell="M3" sqref="M3"/>
    </sheetView>
  </sheetViews>
  <sheetFormatPr defaultColWidth="9.140625" defaultRowHeight="15.75" x14ac:dyDescent="0.25"/>
  <cols>
    <col min="1" max="1" width="51.5703125" style="36" customWidth="1"/>
    <col min="2" max="2" width="46.5703125" style="36" customWidth="1"/>
    <col min="3" max="3" width="38.42578125" style="36" customWidth="1"/>
    <col min="4" max="4" width="5.5703125" style="36" customWidth="1"/>
    <col min="5" max="5" width="10" style="36" customWidth="1"/>
    <col min="6" max="6" width="16.5703125" style="7" customWidth="1"/>
    <col min="7" max="7" width="15.28515625" style="37" customWidth="1"/>
    <col min="8" max="8" width="16.42578125" style="38" bestFit="1" customWidth="1"/>
    <col min="9" max="9" width="16.5703125" style="38" customWidth="1"/>
    <col min="10" max="16384" width="9.140625" style="10"/>
  </cols>
  <sheetData>
    <row r="1" spans="1:10" ht="16.5" thickBot="1" x14ac:dyDescent="0.3">
      <c r="A1" s="5" t="s">
        <v>241</v>
      </c>
      <c r="B1" s="6"/>
      <c r="C1" s="6"/>
      <c r="D1" s="6"/>
      <c r="E1" s="6"/>
      <c r="G1" s="8"/>
      <c r="H1" s="9"/>
      <c r="I1" s="9"/>
    </row>
    <row r="2" spans="1:10" ht="58.5" customHeight="1" thickBot="1" x14ac:dyDescent="0.3">
      <c r="A2" s="101" t="s">
        <v>193</v>
      </c>
      <c r="B2" s="102"/>
      <c r="C2" s="102"/>
      <c r="D2" s="102"/>
      <c r="E2" s="102"/>
      <c r="F2" s="102"/>
      <c r="G2" s="102"/>
      <c r="H2" s="102"/>
      <c r="I2" s="102"/>
      <c r="J2" s="73"/>
    </row>
    <row r="3" spans="1:10" ht="29.25" customHeight="1" thickBot="1" x14ac:dyDescent="0.3">
      <c r="A3" s="74" t="s">
        <v>191</v>
      </c>
      <c r="B3" s="104" t="s">
        <v>192</v>
      </c>
      <c r="C3" s="105"/>
      <c r="D3" s="105"/>
      <c r="E3" s="105"/>
      <c r="F3" s="105"/>
      <c r="G3" s="103" t="s">
        <v>222</v>
      </c>
      <c r="H3" s="103"/>
      <c r="I3" s="86"/>
      <c r="J3" s="72"/>
    </row>
    <row r="4" spans="1:10" ht="53.45" customHeight="1" thickBot="1" x14ac:dyDescent="0.3">
      <c r="A4" s="11" t="s">
        <v>0</v>
      </c>
      <c r="B4" s="12" t="s">
        <v>1</v>
      </c>
      <c r="C4" s="12" t="s">
        <v>194</v>
      </c>
      <c r="D4" s="94" t="s">
        <v>2</v>
      </c>
      <c r="E4" s="95"/>
      <c r="F4" s="13" t="s">
        <v>3</v>
      </c>
      <c r="G4" s="14" t="s">
        <v>4</v>
      </c>
      <c r="H4" s="15" t="s">
        <v>5</v>
      </c>
      <c r="I4" s="16" t="s">
        <v>6</v>
      </c>
    </row>
    <row r="5" spans="1:10" ht="23.45" customHeight="1" x14ac:dyDescent="0.25">
      <c r="A5" s="17"/>
      <c r="B5" s="96" t="s">
        <v>212</v>
      </c>
      <c r="C5" s="58" t="s">
        <v>26</v>
      </c>
      <c r="D5" s="91" t="s">
        <v>7</v>
      </c>
      <c r="E5" s="18">
        <v>70</v>
      </c>
      <c r="F5" s="19">
        <f>'СВОД Матрасы'!H3</f>
        <v>7669</v>
      </c>
      <c r="G5" s="20">
        <f>'СВОД Матрасы'!I3</f>
        <v>0.16400000000000001</v>
      </c>
      <c r="H5" s="112">
        <f>'СВОД Матрасы'!J3</f>
        <v>6411.2839999999997</v>
      </c>
      <c r="I5" s="106">
        <v>3727.125</v>
      </c>
    </row>
    <row r="6" spans="1:10" ht="23.45" customHeight="1" x14ac:dyDescent="0.25">
      <c r="A6" s="17"/>
      <c r="B6" s="96"/>
      <c r="C6" s="59" t="s">
        <v>28</v>
      </c>
      <c r="D6" s="92"/>
      <c r="E6" s="21">
        <v>80</v>
      </c>
      <c r="F6" s="22">
        <f>'СВОД Матрасы'!H4</f>
        <v>8495</v>
      </c>
      <c r="G6" s="23">
        <f>'СВОД Матрасы'!I4</f>
        <v>0.16400000000000001</v>
      </c>
      <c r="H6" s="113">
        <f>'СВОД Матрасы'!J4</f>
        <v>7101.82</v>
      </c>
      <c r="I6" s="107">
        <v>4117.5</v>
      </c>
    </row>
    <row r="7" spans="1:10" ht="23.45" customHeight="1" x14ac:dyDescent="0.25">
      <c r="A7" s="17"/>
      <c r="B7" s="96"/>
      <c r="C7" s="59" t="s">
        <v>30</v>
      </c>
      <c r="D7" s="92"/>
      <c r="E7" s="21">
        <v>90</v>
      </c>
      <c r="F7" s="22">
        <f>'СВОД Матрасы'!H5</f>
        <v>9259</v>
      </c>
      <c r="G7" s="23">
        <f>'СВОД Матрасы'!I5</f>
        <v>0.16400000000000001</v>
      </c>
      <c r="H7" s="113">
        <f>'СВОД Матрасы'!J5</f>
        <v>7740.5239999999994</v>
      </c>
      <c r="I7" s="107">
        <v>4498.875</v>
      </c>
    </row>
    <row r="8" spans="1:10" ht="23.45" customHeight="1" x14ac:dyDescent="0.25">
      <c r="A8" s="17"/>
      <c r="B8" s="96"/>
      <c r="C8" s="59" t="s">
        <v>32</v>
      </c>
      <c r="D8" s="92"/>
      <c r="E8" s="21">
        <v>120</v>
      </c>
      <c r="F8" s="22">
        <f>'СВОД Матрасы'!H6</f>
        <v>12287</v>
      </c>
      <c r="G8" s="23">
        <f>'СВОД Матрасы'!I6</f>
        <v>0.16400000000000001</v>
      </c>
      <c r="H8" s="113">
        <f>'СВОД Матрасы'!J6</f>
        <v>10271.931999999999</v>
      </c>
      <c r="I8" s="107">
        <v>5961.375</v>
      </c>
    </row>
    <row r="9" spans="1:10" ht="23.45" customHeight="1" x14ac:dyDescent="0.25">
      <c r="A9" s="17"/>
      <c r="B9" s="96"/>
      <c r="C9" s="59" t="s">
        <v>34</v>
      </c>
      <c r="D9" s="92"/>
      <c r="E9" s="21">
        <v>140</v>
      </c>
      <c r="F9" s="22">
        <f>'СВОД Матрасы'!H7</f>
        <v>13472</v>
      </c>
      <c r="G9" s="23">
        <f>'СВОД Матрасы'!I7</f>
        <v>0.16400000000000001</v>
      </c>
      <c r="H9" s="113">
        <f>'СВОД Матрасы'!J7</f>
        <v>11262.591999999999</v>
      </c>
      <c r="I9" s="107">
        <v>6545.25</v>
      </c>
    </row>
    <row r="10" spans="1:10" ht="23.45" customHeight="1" x14ac:dyDescent="0.25">
      <c r="A10" s="17"/>
      <c r="B10" s="96"/>
      <c r="C10" s="59" t="s">
        <v>36</v>
      </c>
      <c r="D10" s="92"/>
      <c r="E10" s="24">
        <v>160</v>
      </c>
      <c r="F10" s="25">
        <f>'СВОД Матрасы'!H8</f>
        <v>15334</v>
      </c>
      <c r="G10" s="26">
        <f>'СВОД Матрасы'!I8</f>
        <v>0.16400000000000001</v>
      </c>
      <c r="H10" s="114">
        <f>'СВОД Матрасы'!J8</f>
        <v>12819.224</v>
      </c>
      <c r="I10" s="108">
        <v>7459.875</v>
      </c>
    </row>
    <row r="11" spans="1:10" ht="23.45" customHeight="1" x14ac:dyDescent="0.25">
      <c r="A11" s="17"/>
      <c r="B11" s="96"/>
      <c r="C11" s="59" t="s">
        <v>38</v>
      </c>
      <c r="D11" s="92"/>
      <c r="E11" s="21">
        <v>180</v>
      </c>
      <c r="F11" s="22">
        <f>'СВОД Матрасы'!H9</f>
        <v>16876</v>
      </c>
      <c r="G11" s="23">
        <f>'СВОД Матрасы'!I9</f>
        <v>0.16400000000000001</v>
      </c>
      <c r="H11" s="113">
        <f>'СВОД Матрасы'!J9</f>
        <v>14108.335999999999</v>
      </c>
      <c r="I11" s="107">
        <v>8196.75</v>
      </c>
    </row>
    <row r="12" spans="1:10" ht="23.45" customHeight="1" thickBot="1" x14ac:dyDescent="0.3">
      <c r="A12" s="17"/>
      <c r="B12" s="96"/>
      <c r="C12" s="60" t="s">
        <v>40</v>
      </c>
      <c r="D12" s="93"/>
      <c r="E12" s="27">
        <v>200</v>
      </c>
      <c r="F12" s="28">
        <f>'СВОД Матрасы'!H10</f>
        <v>18737</v>
      </c>
      <c r="G12" s="29">
        <f>'СВОД Матрасы'!I10</f>
        <v>0.16400000000000001</v>
      </c>
      <c r="H12" s="115">
        <f>'СВОД Матрасы'!J10</f>
        <v>15664.132</v>
      </c>
      <c r="I12" s="109">
        <v>9095.625</v>
      </c>
    </row>
    <row r="13" spans="1:10" ht="53.45" customHeight="1" thickBot="1" x14ac:dyDescent="0.3">
      <c r="A13" s="11" t="s">
        <v>8</v>
      </c>
      <c r="B13" s="12" t="s">
        <v>1</v>
      </c>
      <c r="C13" s="12" t="s">
        <v>194</v>
      </c>
      <c r="D13" s="94" t="s">
        <v>2</v>
      </c>
      <c r="E13" s="95"/>
      <c r="F13" s="13" t="s">
        <v>3</v>
      </c>
      <c r="G13" s="14" t="s">
        <v>4</v>
      </c>
      <c r="H13" s="15" t="s">
        <v>5</v>
      </c>
      <c r="I13" s="16" t="s">
        <v>6</v>
      </c>
    </row>
    <row r="14" spans="1:10" ht="22.5" customHeight="1" x14ac:dyDescent="0.25">
      <c r="A14" s="17"/>
      <c r="B14" s="96" t="s">
        <v>213</v>
      </c>
      <c r="C14" s="58" t="s">
        <v>42</v>
      </c>
      <c r="D14" s="91" t="s">
        <v>7</v>
      </c>
      <c r="E14" s="18">
        <v>70</v>
      </c>
      <c r="F14" s="19">
        <f>'СВОД Матрасы'!H11</f>
        <v>8058</v>
      </c>
      <c r="G14" s="20">
        <f>'СВОД Матрасы'!I11</f>
        <v>0.16400000000000001</v>
      </c>
      <c r="H14" s="112">
        <f>'СВОД Матрасы'!J11</f>
        <v>6736.4879999999994</v>
      </c>
      <c r="I14" s="106">
        <v>4255.875</v>
      </c>
    </row>
    <row r="15" spans="1:10" ht="22.5" customHeight="1" x14ac:dyDescent="0.25">
      <c r="A15" s="17"/>
      <c r="B15" s="96"/>
      <c r="C15" s="59" t="s">
        <v>44</v>
      </c>
      <c r="D15" s="92"/>
      <c r="E15" s="21">
        <v>80</v>
      </c>
      <c r="F15" s="22">
        <f>'СВОД Матрасы'!H12</f>
        <v>8920</v>
      </c>
      <c r="G15" s="23">
        <f>'СВОД Матрасы'!I12</f>
        <v>0.16400000000000001</v>
      </c>
      <c r="H15" s="113">
        <f>'СВОД Матрасы'!J12</f>
        <v>7457.12</v>
      </c>
      <c r="I15" s="107">
        <v>4702.5</v>
      </c>
    </row>
    <row r="16" spans="1:10" ht="22.5" customHeight="1" x14ac:dyDescent="0.25">
      <c r="A16" s="17"/>
      <c r="B16" s="96"/>
      <c r="C16" s="59" t="s">
        <v>46</v>
      </c>
      <c r="D16" s="92"/>
      <c r="E16" s="21">
        <v>90</v>
      </c>
      <c r="F16" s="22">
        <f>'СВОД Матрасы'!H13</f>
        <v>9734</v>
      </c>
      <c r="G16" s="23">
        <f>'СВОД Матрасы'!I13</f>
        <v>0.16400000000000001</v>
      </c>
      <c r="H16" s="113">
        <f>'СВОД Матрасы'!J13</f>
        <v>8137.6239999999998</v>
      </c>
      <c r="I16" s="107">
        <v>5135.625</v>
      </c>
    </row>
    <row r="17" spans="1:10" ht="22.5" customHeight="1" x14ac:dyDescent="0.25">
      <c r="A17" s="17"/>
      <c r="B17" s="96"/>
      <c r="C17" s="59" t="s">
        <v>48</v>
      </c>
      <c r="D17" s="92"/>
      <c r="E17" s="21">
        <v>120</v>
      </c>
      <c r="F17" s="22">
        <f>'СВОД Матрасы'!H14</f>
        <v>12898</v>
      </c>
      <c r="G17" s="23">
        <f>'СВОД Матрасы'!I14</f>
        <v>0.16400000000000001</v>
      </c>
      <c r="H17" s="113">
        <f>'СВОД Матрасы'!J14</f>
        <v>10782.727999999999</v>
      </c>
      <c r="I17" s="107">
        <v>6805.125</v>
      </c>
    </row>
    <row r="18" spans="1:10" ht="22.5" customHeight="1" x14ac:dyDescent="0.25">
      <c r="A18" s="17"/>
      <c r="B18" s="96"/>
      <c r="C18" s="59" t="s">
        <v>50</v>
      </c>
      <c r="D18" s="92"/>
      <c r="E18" s="21">
        <v>140</v>
      </c>
      <c r="F18" s="22">
        <f>'СВОД Матрасы'!H15</f>
        <v>14149</v>
      </c>
      <c r="G18" s="23">
        <f>'СВОД Матрасы'!I15</f>
        <v>0.16400000000000001</v>
      </c>
      <c r="H18" s="113">
        <f>'СВОД Матрасы'!J15</f>
        <v>11828.564</v>
      </c>
      <c r="I18" s="107">
        <v>7474.5</v>
      </c>
    </row>
    <row r="19" spans="1:10" ht="22.5" customHeight="1" x14ac:dyDescent="0.25">
      <c r="A19" s="17"/>
      <c r="B19" s="96"/>
      <c r="C19" s="59" t="s">
        <v>52</v>
      </c>
      <c r="D19" s="92"/>
      <c r="E19" s="24">
        <v>160</v>
      </c>
      <c r="F19" s="25">
        <f>'СВОД Матрасы'!H16</f>
        <v>16147</v>
      </c>
      <c r="G19" s="26">
        <f>'СВОД Матрасы'!I16</f>
        <v>0.16400000000000001</v>
      </c>
      <c r="H19" s="114">
        <f>'СВОД Матрасы'!J16</f>
        <v>13498.892</v>
      </c>
      <c r="I19" s="108">
        <v>8520.75</v>
      </c>
    </row>
    <row r="20" spans="1:10" ht="22.5" customHeight="1" x14ac:dyDescent="0.25">
      <c r="A20" s="17"/>
      <c r="B20" s="96"/>
      <c r="C20" s="59" t="s">
        <v>54</v>
      </c>
      <c r="D20" s="92"/>
      <c r="E20" s="21">
        <v>180</v>
      </c>
      <c r="F20" s="22">
        <f>'СВОД Матрасы'!H17</f>
        <v>17738</v>
      </c>
      <c r="G20" s="23">
        <f>'СВОД Матрасы'!I17</f>
        <v>0.16400000000000001</v>
      </c>
      <c r="H20" s="113">
        <f>'СВОД Матрасы'!J17</f>
        <v>14828.967999999999</v>
      </c>
      <c r="I20" s="107">
        <v>9364.5</v>
      </c>
    </row>
    <row r="21" spans="1:10" ht="27" customHeight="1" thickBot="1" x14ac:dyDescent="0.3">
      <c r="A21" s="17"/>
      <c r="B21" s="96"/>
      <c r="C21" s="60" t="s">
        <v>56</v>
      </c>
      <c r="D21" s="93"/>
      <c r="E21" s="27">
        <v>200</v>
      </c>
      <c r="F21" s="28">
        <f>'СВОД Матрасы'!H18</f>
        <v>19735</v>
      </c>
      <c r="G21" s="29">
        <f>'СВОД Матрасы'!I18</f>
        <v>0.16400000000000001</v>
      </c>
      <c r="H21" s="115">
        <f>'СВОД Матрасы'!J18</f>
        <v>16498.46</v>
      </c>
      <c r="I21" s="109">
        <v>10424.25</v>
      </c>
    </row>
    <row r="22" spans="1:10" ht="53.45" customHeight="1" thickBot="1" x14ac:dyDescent="0.3">
      <c r="A22" s="11" t="s">
        <v>9</v>
      </c>
      <c r="B22" s="12" t="s">
        <v>1</v>
      </c>
      <c r="C22" s="12" t="s">
        <v>194</v>
      </c>
      <c r="D22" s="94" t="s">
        <v>2</v>
      </c>
      <c r="E22" s="95"/>
      <c r="F22" s="13" t="s">
        <v>3</v>
      </c>
      <c r="G22" s="14" t="s">
        <v>4</v>
      </c>
      <c r="H22" s="15" t="s">
        <v>5</v>
      </c>
      <c r="I22" s="16" t="s">
        <v>6</v>
      </c>
    </row>
    <row r="23" spans="1:10" ht="21.95" customHeight="1" x14ac:dyDescent="0.25">
      <c r="A23" s="17"/>
      <c r="B23" s="96" t="s">
        <v>214</v>
      </c>
      <c r="C23" s="58" t="s">
        <v>58</v>
      </c>
      <c r="D23" s="91" t="s">
        <v>7</v>
      </c>
      <c r="E23" s="18">
        <v>70</v>
      </c>
      <c r="F23" s="19">
        <f>'СВОД Матрасы'!H19</f>
        <v>11087</v>
      </c>
      <c r="G23" s="20">
        <f>'СВОД Матрасы'!I19</f>
        <v>0.22</v>
      </c>
      <c r="H23" s="112">
        <f>'СВОД Матрасы'!J19</f>
        <v>8647.86</v>
      </c>
      <c r="I23" s="106">
        <v>4975.875</v>
      </c>
    </row>
    <row r="24" spans="1:10" ht="21.95" customHeight="1" x14ac:dyDescent="0.25">
      <c r="A24" s="17"/>
      <c r="B24" s="96"/>
      <c r="C24" s="59" t="s">
        <v>60</v>
      </c>
      <c r="D24" s="92"/>
      <c r="E24" s="21">
        <v>80</v>
      </c>
      <c r="F24" s="22">
        <f>'СВОД Матрасы'!H20</f>
        <v>12187</v>
      </c>
      <c r="G24" s="23">
        <f>'СВОД Матрасы'!I20</f>
        <v>0.22</v>
      </c>
      <c r="H24" s="113">
        <f>'СВОД Матрасы'!J20</f>
        <v>9505.86</v>
      </c>
      <c r="I24" s="107">
        <v>5482.125</v>
      </c>
    </row>
    <row r="25" spans="1:10" ht="21.95" customHeight="1" x14ac:dyDescent="0.25">
      <c r="A25" s="17"/>
      <c r="B25" s="96"/>
      <c r="C25" s="59" t="s">
        <v>62</v>
      </c>
      <c r="D25" s="92"/>
      <c r="E25" s="21">
        <v>90</v>
      </c>
      <c r="F25" s="22">
        <f>'СВОД Матрасы'!H21</f>
        <v>13630</v>
      </c>
      <c r="G25" s="23">
        <f>'СВОД Матрасы'!I21</f>
        <v>0.22</v>
      </c>
      <c r="H25" s="113">
        <f>'СВОД Матрасы'!J21</f>
        <v>10631.4</v>
      </c>
      <c r="I25" s="107">
        <v>6127.875</v>
      </c>
    </row>
    <row r="26" spans="1:10" ht="21.95" customHeight="1" x14ac:dyDescent="0.25">
      <c r="A26" s="17"/>
      <c r="B26" s="96"/>
      <c r="C26" s="59" t="s">
        <v>64</v>
      </c>
      <c r="D26" s="92"/>
      <c r="E26" s="21">
        <v>120</v>
      </c>
      <c r="F26" s="22">
        <f>'СВОД Матрасы'!H22</f>
        <v>17495</v>
      </c>
      <c r="G26" s="23">
        <f>'СВОД Матрасы'!I22</f>
        <v>0.22</v>
      </c>
      <c r="H26" s="113">
        <f>'СВОД Матрасы'!J22</f>
        <v>13646.1</v>
      </c>
      <c r="I26" s="107">
        <v>7875</v>
      </c>
    </row>
    <row r="27" spans="1:10" ht="21.95" customHeight="1" x14ac:dyDescent="0.25">
      <c r="A27" s="17"/>
      <c r="B27" s="96"/>
      <c r="C27" s="59" t="s">
        <v>66</v>
      </c>
      <c r="D27" s="92"/>
      <c r="E27" s="21">
        <v>140</v>
      </c>
      <c r="F27" s="22">
        <f>'СВОД Матрасы'!H23</f>
        <v>19319</v>
      </c>
      <c r="G27" s="23">
        <f>'СВОД Матрасы'!I23</f>
        <v>0.22</v>
      </c>
      <c r="H27" s="113">
        <f>'СВОД Матрасы'!J23</f>
        <v>15068.82</v>
      </c>
      <c r="I27" s="107">
        <v>8699.625</v>
      </c>
    </row>
    <row r="28" spans="1:10" ht="21.95" customHeight="1" x14ac:dyDescent="0.25">
      <c r="A28" s="17"/>
      <c r="B28" s="96"/>
      <c r="C28" s="59" t="s">
        <v>68</v>
      </c>
      <c r="D28" s="92"/>
      <c r="E28" s="24">
        <v>160</v>
      </c>
      <c r="F28" s="25">
        <f>'СВОД Матрасы'!H24</f>
        <v>22027</v>
      </c>
      <c r="G28" s="26">
        <f>'СВОД Матрасы'!I24</f>
        <v>0.22</v>
      </c>
      <c r="H28" s="114">
        <f>'СВОД Матрасы'!J24</f>
        <v>17181.060000000001</v>
      </c>
      <c r="I28" s="108">
        <v>9910.125</v>
      </c>
    </row>
    <row r="29" spans="1:10" ht="21.95" customHeight="1" x14ac:dyDescent="0.25">
      <c r="A29" s="17"/>
      <c r="B29" s="96"/>
      <c r="C29" s="59" t="s">
        <v>70</v>
      </c>
      <c r="D29" s="92"/>
      <c r="E29" s="21">
        <v>180</v>
      </c>
      <c r="F29" s="22">
        <f>'СВОД Матрасы'!H25</f>
        <v>24229</v>
      </c>
      <c r="G29" s="23">
        <f>'СВОД Матрасы'!I25</f>
        <v>0.22</v>
      </c>
      <c r="H29" s="113">
        <f>'СВОД Матрасы'!J25</f>
        <v>18898.62</v>
      </c>
      <c r="I29" s="107">
        <v>10900.125</v>
      </c>
    </row>
    <row r="30" spans="1:10" ht="33" customHeight="1" thickBot="1" x14ac:dyDescent="0.3">
      <c r="A30" s="17"/>
      <c r="B30" s="96"/>
      <c r="C30" s="60" t="s">
        <v>72</v>
      </c>
      <c r="D30" s="93"/>
      <c r="E30" s="27">
        <v>200</v>
      </c>
      <c r="F30" s="28">
        <f>'СВОД Матрасы'!H26</f>
        <v>26917</v>
      </c>
      <c r="G30" s="29">
        <f>'СВОД Матрасы'!I26</f>
        <v>0.22</v>
      </c>
      <c r="H30" s="115">
        <f>'СВОД Матрасы'!J26</f>
        <v>20995.260000000002</v>
      </c>
      <c r="I30" s="109">
        <v>12100.5</v>
      </c>
    </row>
    <row r="31" spans="1:10" ht="53.45" customHeight="1" thickBot="1" x14ac:dyDescent="0.3">
      <c r="A31" s="11" t="s">
        <v>10</v>
      </c>
      <c r="B31" s="12" t="s">
        <v>1</v>
      </c>
      <c r="C31" s="12" t="s">
        <v>194</v>
      </c>
      <c r="D31" s="94" t="s">
        <v>2</v>
      </c>
      <c r="E31" s="95"/>
      <c r="F31" s="13" t="s">
        <v>3</v>
      </c>
      <c r="G31" s="14" t="s">
        <v>4</v>
      </c>
      <c r="H31" s="15" t="s">
        <v>5</v>
      </c>
      <c r="I31" s="16" t="s">
        <v>6</v>
      </c>
      <c r="J31" s="30"/>
    </row>
    <row r="32" spans="1:10" ht="24.6" customHeight="1" x14ac:dyDescent="0.25">
      <c r="A32" s="17"/>
      <c r="B32" s="96" t="s">
        <v>215</v>
      </c>
      <c r="C32" s="58" t="s">
        <v>74</v>
      </c>
      <c r="D32" s="91" t="s">
        <v>7</v>
      </c>
      <c r="E32" s="18">
        <v>70</v>
      </c>
      <c r="F32" s="19">
        <f>'СВОД Матрасы'!H27</f>
        <v>8869</v>
      </c>
      <c r="G32" s="20">
        <f>'СВОД Матрасы'!I27</f>
        <v>0</v>
      </c>
      <c r="H32" s="112">
        <f>'СВОД Матрасы'!J27</f>
        <v>8869</v>
      </c>
      <c r="I32" s="106">
        <v>5385.375</v>
      </c>
    </row>
    <row r="33" spans="1:10" ht="24.6" customHeight="1" x14ac:dyDescent="0.25">
      <c r="A33" s="17"/>
      <c r="B33" s="96"/>
      <c r="C33" s="59" t="s">
        <v>76</v>
      </c>
      <c r="D33" s="92"/>
      <c r="E33" s="21">
        <v>80</v>
      </c>
      <c r="F33" s="22">
        <f>'СВОД Матрасы'!H28</f>
        <v>9613</v>
      </c>
      <c r="G33" s="23">
        <f>'СВОД Матрасы'!I28</f>
        <v>0</v>
      </c>
      <c r="H33" s="113">
        <f>'СВОД Матрасы'!J28</f>
        <v>9613</v>
      </c>
      <c r="I33" s="107">
        <v>5837.625</v>
      </c>
    </row>
    <row r="34" spans="1:10" ht="24.6" customHeight="1" x14ac:dyDescent="0.25">
      <c r="A34" s="17"/>
      <c r="B34" s="96"/>
      <c r="C34" s="59" t="s">
        <v>78</v>
      </c>
      <c r="D34" s="92"/>
      <c r="E34" s="21">
        <v>90</v>
      </c>
      <c r="F34" s="22">
        <f>'СВОД Матрасы'!H29</f>
        <v>10547</v>
      </c>
      <c r="G34" s="23">
        <f>'СВОД Матрасы'!I29</f>
        <v>0</v>
      </c>
      <c r="H34" s="113">
        <f>'СВОД Матрасы'!J29</f>
        <v>10547</v>
      </c>
      <c r="I34" s="107">
        <v>6409.125</v>
      </c>
    </row>
    <row r="35" spans="1:10" ht="24.6" customHeight="1" x14ac:dyDescent="0.25">
      <c r="A35" s="17"/>
      <c r="B35" s="96"/>
      <c r="C35" s="59" t="s">
        <v>80</v>
      </c>
      <c r="D35" s="92"/>
      <c r="E35" s="21">
        <v>120</v>
      </c>
      <c r="F35" s="22">
        <f>'СВОД Матрасы'!H30</f>
        <v>13664</v>
      </c>
      <c r="G35" s="23">
        <f>'СВОД Матрасы'!I30</f>
        <v>0</v>
      </c>
      <c r="H35" s="113">
        <f>'СВОД Матрасы'!J30</f>
        <v>13664</v>
      </c>
      <c r="I35" s="107">
        <v>8308.125</v>
      </c>
    </row>
    <row r="36" spans="1:10" ht="24.6" customHeight="1" x14ac:dyDescent="0.25">
      <c r="A36" s="17"/>
      <c r="B36" s="96"/>
      <c r="C36" s="59" t="s">
        <v>82</v>
      </c>
      <c r="D36" s="92"/>
      <c r="E36" s="21">
        <v>140</v>
      </c>
      <c r="F36" s="22">
        <f>'СВОД Матрасы'!H31</f>
        <v>15246</v>
      </c>
      <c r="G36" s="23">
        <f>'СВОД Матрасы'!I31</f>
        <v>0</v>
      </c>
      <c r="H36" s="113">
        <f>'СВОД Матрасы'!J31</f>
        <v>15246</v>
      </c>
      <c r="I36" s="107">
        <v>9281.25</v>
      </c>
    </row>
    <row r="37" spans="1:10" ht="24.6" customHeight="1" x14ac:dyDescent="0.25">
      <c r="A37" s="17"/>
      <c r="B37" s="96"/>
      <c r="C37" s="59" t="s">
        <v>84</v>
      </c>
      <c r="D37" s="92"/>
      <c r="E37" s="24">
        <v>160</v>
      </c>
      <c r="F37" s="25">
        <f>'СВОД Матрасы'!H32</f>
        <v>17265</v>
      </c>
      <c r="G37" s="26">
        <f>'СВОД Матрасы'!I32</f>
        <v>0</v>
      </c>
      <c r="H37" s="114">
        <f>'СВОД Матрасы'!J32</f>
        <v>17265</v>
      </c>
      <c r="I37" s="108">
        <v>10494</v>
      </c>
    </row>
    <row r="38" spans="1:10" ht="24.6" customHeight="1" x14ac:dyDescent="0.25">
      <c r="A38" s="17"/>
      <c r="B38" s="96"/>
      <c r="C38" s="59" t="s">
        <v>86</v>
      </c>
      <c r="D38" s="92"/>
      <c r="E38" s="21">
        <v>180</v>
      </c>
      <c r="F38" s="22">
        <f>'СВОД Матрасы'!H33</f>
        <v>18998</v>
      </c>
      <c r="G38" s="23">
        <f>'СВОД Матрасы'!I33</f>
        <v>0</v>
      </c>
      <c r="H38" s="113">
        <f>'СВОД Матрасы'!J33</f>
        <v>18998</v>
      </c>
      <c r="I38" s="107">
        <v>11544.75</v>
      </c>
    </row>
    <row r="39" spans="1:10" ht="24.6" customHeight="1" thickBot="1" x14ac:dyDescent="0.3">
      <c r="A39" s="17"/>
      <c r="B39" s="96"/>
      <c r="C39" s="60" t="s">
        <v>88</v>
      </c>
      <c r="D39" s="93"/>
      <c r="E39" s="27">
        <v>200</v>
      </c>
      <c r="F39" s="28">
        <f>'СВОД Матрасы'!H34</f>
        <v>21150</v>
      </c>
      <c r="G39" s="29">
        <f>'СВОД Матрасы'!I34</f>
        <v>0</v>
      </c>
      <c r="H39" s="115">
        <f>'СВОД Матрасы'!J34</f>
        <v>21150</v>
      </c>
      <c r="I39" s="109">
        <v>12861</v>
      </c>
    </row>
    <row r="40" spans="1:10" ht="53.45" customHeight="1" thickBot="1" x14ac:dyDescent="0.3">
      <c r="A40" s="11" t="s">
        <v>11</v>
      </c>
      <c r="B40" s="12" t="s">
        <v>1</v>
      </c>
      <c r="C40" s="12" t="s">
        <v>194</v>
      </c>
      <c r="D40" s="94" t="s">
        <v>2</v>
      </c>
      <c r="E40" s="95"/>
      <c r="F40" s="13" t="s">
        <v>3</v>
      </c>
      <c r="G40" s="14" t="s">
        <v>4</v>
      </c>
      <c r="H40" s="15" t="s">
        <v>5</v>
      </c>
      <c r="I40" s="16" t="s">
        <v>6</v>
      </c>
      <c r="J40" s="30"/>
    </row>
    <row r="41" spans="1:10" ht="24.95" customHeight="1" x14ac:dyDescent="0.25">
      <c r="A41" s="17"/>
      <c r="B41" s="96" t="s">
        <v>216</v>
      </c>
      <c r="C41" s="58" t="s">
        <v>90</v>
      </c>
      <c r="D41" s="91" t="s">
        <v>7</v>
      </c>
      <c r="E41" s="18">
        <v>70</v>
      </c>
      <c r="F41" s="19">
        <f>'СВОД Матрасы'!H35</f>
        <v>11320</v>
      </c>
      <c r="G41" s="20">
        <f>'СВОД Матрасы'!I35</f>
        <v>0</v>
      </c>
      <c r="H41" s="112">
        <f>'СВОД Матрасы'!J35</f>
        <v>11320</v>
      </c>
      <c r="I41" s="106">
        <v>6008.625</v>
      </c>
    </row>
    <row r="42" spans="1:10" ht="24.95" customHeight="1" x14ac:dyDescent="0.25">
      <c r="A42" s="17"/>
      <c r="B42" s="96"/>
      <c r="C42" s="59" t="s">
        <v>92</v>
      </c>
      <c r="D42" s="92"/>
      <c r="E42" s="21">
        <v>80</v>
      </c>
      <c r="F42" s="22">
        <f>'СВОД Матрасы'!H36</f>
        <v>12309</v>
      </c>
      <c r="G42" s="23">
        <f>'СВОД Матрасы'!I36</f>
        <v>0</v>
      </c>
      <c r="H42" s="113">
        <f>'СВОД Матрасы'!J36</f>
        <v>12309</v>
      </c>
      <c r="I42" s="107">
        <v>6523.875</v>
      </c>
    </row>
    <row r="43" spans="1:10" ht="24.95" customHeight="1" x14ac:dyDescent="0.25">
      <c r="A43" s="17"/>
      <c r="B43" s="96"/>
      <c r="C43" s="59" t="s">
        <v>94</v>
      </c>
      <c r="D43" s="92"/>
      <c r="E43" s="21">
        <v>90</v>
      </c>
      <c r="F43" s="22">
        <f>'СВОД Матрасы'!H37</f>
        <v>13514</v>
      </c>
      <c r="G43" s="23">
        <f>'СВОД Матрасы'!I37</f>
        <v>0</v>
      </c>
      <c r="H43" s="113">
        <f>'СВОД Матрасы'!J37</f>
        <v>13514</v>
      </c>
      <c r="I43" s="107">
        <v>7169.625</v>
      </c>
    </row>
    <row r="44" spans="1:10" ht="24.95" customHeight="1" x14ac:dyDescent="0.25">
      <c r="A44" s="17"/>
      <c r="B44" s="96"/>
      <c r="C44" s="59" t="s">
        <v>96</v>
      </c>
      <c r="D44" s="92"/>
      <c r="E44" s="21">
        <v>120</v>
      </c>
      <c r="F44" s="22">
        <f>'СВОД Матрасы'!H38</f>
        <v>17467</v>
      </c>
      <c r="G44" s="23">
        <f>'СВОД Матрасы'!I38</f>
        <v>0</v>
      </c>
      <c r="H44" s="113">
        <f>'СВОД Матрасы'!J38</f>
        <v>17467</v>
      </c>
      <c r="I44" s="107">
        <v>9268.875</v>
      </c>
    </row>
    <row r="45" spans="1:10" ht="24.95" customHeight="1" x14ac:dyDescent="0.25">
      <c r="A45" s="17"/>
      <c r="B45" s="96"/>
      <c r="C45" s="59" t="s">
        <v>98</v>
      </c>
      <c r="D45" s="92"/>
      <c r="E45" s="21">
        <v>140</v>
      </c>
      <c r="F45" s="22">
        <f>'СВОД Матрасы'!H39</f>
        <v>19605</v>
      </c>
      <c r="G45" s="23">
        <f>'СВОД Матрасы'!I39</f>
        <v>0</v>
      </c>
      <c r="H45" s="113">
        <f>'СВОД Матрасы'!J39</f>
        <v>19605</v>
      </c>
      <c r="I45" s="107">
        <v>10396.125</v>
      </c>
    </row>
    <row r="46" spans="1:10" ht="24.95" customHeight="1" x14ac:dyDescent="0.25">
      <c r="A46" s="17"/>
      <c r="B46" s="96"/>
      <c r="C46" s="59" t="s">
        <v>100</v>
      </c>
      <c r="D46" s="92"/>
      <c r="E46" s="24">
        <v>160</v>
      </c>
      <c r="F46" s="25">
        <f>'СВОД Матрасы'!H40</f>
        <v>22179</v>
      </c>
      <c r="G46" s="26">
        <f>'СВОД Матрасы'!I40</f>
        <v>0</v>
      </c>
      <c r="H46" s="114">
        <f>'СВОД Матрасы'!J40</f>
        <v>22179</v>
      </c>
      <c r="I46" s="108">
        <v>11768.625</v>
      </c>
    </row>
    <row r="47" spans="1:10" ht="24.95" customHeight="1" x14ac:dyDescent="0.25">
      <c r="A47" s="17"/>
      <c r="B47" s="96"/>
      <c r="C47" s="59" t="s">
        <v>102</v>
      </c>
      <c r="D47" s="92"/>
      <c r="E47" s="21">
        <v>180</v>
      </c>
      <c r="F47" s="22">
        <f>'СВОД Матрасы'!H41</f>
        <v>24441</v>
      </c>
      <c r="G47" s="23">
        <f>'СВОД Матрасы'!I41</f>
        <v>0</v>
      </c>
      <c r="H47" s="113">
        <f>'СВОД Матрасы'!J41</f>
        <v>24441</v>
      </c>
      <c r="I47" s="107">
        <v>12964.5</v>
      </c>
    </row>
    <row r="48" spans="1:10" ht="24.95" customHeight="1" thickBot="1" x14ac:dyDescent="0.3">
      <c r="A48" s="17"/>
      <c r="B48" s="96"/>
      <c r="C48" s="60" t="s">
        <v>104</v>
      </c>
      <c r="D48" s="93"/>
      <c r="E48" s="27">
        <v>200</v>
      </c>
      <c r="F48" s="28">
        <f>'СВОД Матрасы'!H42</f>
        <v>27188</v>
      </c>
      <c r="G48" s="29">
        <f>'СВОД Матрасы'!I42</f>
        <v>0</v>
      </c>
      <c r="H48" s="115">
        <f>'СВОД Матрасы'!J42</f>
        <v>27188</v>
      </c>
      <c r="I48" s="109">
        <v>14425.875</v>
      </c>
    </row>
    <row r="49" spans="1:9" ht="53.45" customHeight="1" thickBot="1" x14ac:dyDescent="0.3">
      <c r="A49" s="11" t="s">
        <v>12</v>
      </c>
      <c r="B49" s="12" t="s">
        <v>1</v>
      </c>
      <c r="C49" s="12" t="s">
        <v>194</v>
      </c>
      <c r="D49" s="94" t="s">
        <v>2</v>
      </c>
      <c r="E49" s="95"/>
      <c r="F49" s="13" t="s">
        <v>3</v>
      </c>
      <c r="G49" s="14" t="s">
        <v>4</v>
      </c>
      <c r="H49" s="15" t="s">
        <v>5</v>
      </c>
      <c r="I49" s="16" t="s">
        <v>6</v>
      </c>
    </row>
    <row r="50" spans="1:9" ht="26.45" customHeight="1" x14ac:dyDescent="0.25">
      <c r="A50" s="17"/>
      <c r="B50" s="96" t="s">
        <v>217</v>
      </c>
      <c r="C50" s="58" t="s">
        <v>195</v>
      </c>
      <c r="D50" s="91" t="s">
        <v>7</v>
      </c>
      <c r="E50" s="18">
        <v>70</v>
      </c>
      <c r="F50" s="19">
        <f>'СВОД Матрасы'!H43</f>
        <v>9828</v>
      </c>
      <c r="G50" s="20">
        <f>'СВОД Матрасы'!I43</f>
        <v>0</v>
      </c>
      <c r="H50" s="112">
        <f>'СВОД Матрасы'!J43</f>
        <v>9828</v>
      </c>
      <c r="I50" s="106">
        <v>5976</v>
      </c>
    </row>
    <row r="51" spans="1:9" ht="26.45" customHeight="1" x14ac:dyDescent="0.25">
      <c r="A51" s="17"/>
      <c r="B51" s="96"/>
      <c r="C51" s="59" t="s">
        <v>196</v>
      </c>
      <c r="D51" s="92"/>
      <c r="E51" s="21">
        <v>80</v>
      </c>
      <c r="F51" s="22">
        <f>'СВОД Матрасы'!H44</f>
        <v>10615</v>
      </c>
      <c r="G51" s="23">
        <f>'СВОД Матрасы'!I44</f>
        <v>0</v>
      </c>
      <c r="H51" s="113">
        <f>'СВОД Матрасы'!J44</f>
        <v>10615</v>
      </c>
      <c r="I51" s="107">
        <v>6472.125</v>
      </c>
    </row>
    <row r="52" spans="1:9" ht="26.45" customHeight="1" x14ac:dyDescent="0.25">
      <c r="A52" s="17"/>
      <c r="B52" s="96"/>
      <c r="C52" s="59" t="s">
        <v>197</v>
      </c>
      <c r="D52" s="92"/>
      <c r="E52" s="21">
        <v>90</v>
      </c>
      <c r="F52" s="22">
        <f>'СВОД Матрасы'!H45</f>
        <v>11665</v>
      </c>
      <c r="G52" s="23">
        <f>'СВОД Матрасы'!I45</f>
        <v>0</v>
      </c>
      <c r="H52" s="113">
        <f>'СВОД Матрасы'!J45</f>
        <v>11665</v>
      </c>
      <c r="I52" s="107">
        <v>7097.625</v>
      </c>
    </row>
    <row r="53" spans="1:9" ht="26.45" customHeight="1" x14ac:dyDescent="0.25">
      <c r="A53" s="17"/>
      <c r="B53" s="96"/>
      <c r="C53" s="59" t="s">
        <v>198</v>
      </c>
      <c r="D53" s="92"/>
      <c r="E53" s="21">
        <v>120</v>
      </c>
      <c r="F53" s="22">
        <f>'СВОД Матрасы'!H46</f>
        <v>15060</v>
      </c>
      <c r="G53" s="23">
        <f>'СВОД Матрасы'!I46</f>
        <v>0</v>
      </c>
      <c r="H53" s="113">
        <f>'СВОД Матрасы'!J46</f>
        <v>15060</v>
      </c>
      <c r="I53" s="107">
        <v>9166.5</v>
      </c>
    </row>
    <row r="54" spans="1:9" ht="26.45" customHeight="1" x14ac:dyDescent="0.25">
      <c r="A54" s="17"/>
      <c r="B54" s="96"/>
      <c r="C54" s="59" t="s">
        <v>199</v>
      </c>
      <c r="D54" s="92"/>
      <c r="E54" s="21">
        <v>140</v>
      </c>
      <c r="F54" s="22">
        <f>'СВОД Матрасы'!H47</f>
        <v>16811</v>
      </c>
      <c r="G54" s="23">
        <f>'СВОД Матрасы'!I47</f>
        <v>0</v>
      </c>
      <c r="H54" s="113">
        <f>'СВОД Матрасы'!J47</f>
        <v>16811</v>
      </c>
      <c r="I54" s="107">
        <v>10243.125</v>
      </c>
    </row>
    <row r="55" spans="1:9" ht="26.45" customHeight="1" x14ac:dyDescent="0.25">
      <c r="A55" s="17"/>
      <c r="B55" s="96"/>
      <c r="C55" s="59" t="s">
        <v>200</v>
      </c>
      <c r="D55" s="92"/>
      <c r="E55" s="24">
        <v>160</v>
      </c>
      <c r="F55" s="25">
        <f>'СВОД Матрасы'!H48</f>
        <v>18992</v>
      </c>
      <c r="G55" s="26">
        <f>'СВОД Матрасы'!I48</f>
        <v>0</v>
      </c>
      <c r="H55" s="114">
        <f>'СВОД Матрасы'!J48</f>
        <v>18992</v>
      </c>
      <c r="I55" s="108">
        <v>11569.5</v>
      </c>
    </row>
    <row r="56" spans="1:9" ht="26.45" customHeight="1" x14ac:dyDescent="0.25">
      <c r="A56" s="17"/>
      <c r="B56" s="96"/>
      <c r="C56" s="59" t="s">
        <v>201</v>
      </c>
      <c r="D56" s="92"/>
      <c r="E56" s="21">
        <v>180</v>
      </c>
      <c r="F56" s="22">
        <f>'СВОД Матрасы'!H49</f>
        <v>20912</v>
      </c>
      <c r="G56" s="23">
        <f>'СВОД Матрасы'!I49</f>
        <v>0</v>
      </c>
      <c r="H56" s="113">
        <f>'СВОД Матрасы'!J49</f>
        <v>20912</v>
      </c>
      <c r="I56" s="107">
        <v>12731.625</v>
      </c>
    </row>
    <row r="57" spans="1:9" ht="15.75" customHeight="1" thickBot="1" x14ac:dyDescent="0.3">
      <c r="A57" s="17"/>
      <c r="B57" s="96"/>
      <c r="C57" s="60" t="s">
        <v>202</v>
      </c>
      <c r="D57" s="93"/>
      <c r="E57" s="27">
        <v>200</v>
      </c>
      <c r="F57" s="28">
        <f>'СВОД Матрасы'!H50</f>
        <v>23244</v>
      </c>
      <c r="G57" s="29">
        <f>'СВОД Матрасы'!I50</f>
        <v>0</v>
      </c>
      <c r="H57" s="115">
        <f>'СВОД Матрасы'!J50</f>
        <v>23244</v>
      </c>
      <c r="I57" s="109">
        <v>14152.5</v>
      </c>
    </row>
    <row r="58" spans="1:9" ht="53.45" customHeight="1" thickBot="1" x14ac:dyDescent="0.3">
      <c r="A58" s="11" t="s">
        <v>13</v>
      </c>
      <c r="B58" s="12" t="s">
        <v>1</v>
      </c>
      <c r="C58" s="12" t="s">
        <v>194</v>
      </c>
      <c r="D58" s="94" t="s">
        <v>2</v>
      </c>
      <c r="E58" s="95"/>
      <c r="F58" s="13" t="s">
        <v>3</v>
      </c>
      <c r="G58" s="14" t="s">
        <v>4</v>
      </c>
      <c r="H58" s="15" t="s">
        <v>5</v>
      </c>
      <c r="I58" s="16" t="s">
        <v>6</v>
      </c>
    </row>
    <row r="59" spans="1:9" ht="26.1" customHeight="1" x14ac:dyDescent="0.25">
      <c r="A59" s="17"/>
      <c r="B59" s="96" t="s">
        <v>218</v>
      </c>
      <c r="C59" s="58" t="s">
        <v>203</v>
      </c>
      <c r="D59" s="91" t="s">
        <v>7</v>
      </c>
      <c r="E59" s="18">
        <v>70</v>
      </c>
      <c r="F59" s="19">
        <f>'СВОД Матрасы'!H51</f>
        <v>12616</v>
      </c>
      <c r="G59" s="20">
        <f>'СВОД Матрасы'!I51</f>
        <v>0</v>
      </c>
      <c r="H59" s="112">
        <f>'СВОД Матрасы'!J51</f>
        <v>12616</v>
      </c>
      <c r="I59" s="106">
        <v>7194.375</v>
      </c>
    </row>
    <row r="60" spans="1:9" ht="26.1" customHeight="1" x14ac:dyDescent="0.25">
      <c r="A60" s="17"/>
      <c r="B60" s="96"/>
      <c r="C60" s="59" t="s">
        <v>204</v>
      </c>
      <c r="D60" s="92"/>
      <c r="E60" s="21">
        <v>80</v>
      </c>
      <c r="F60" s="22">
        <f>'СВОД Матрасы'!H52</f>
        <v>13707</v>
      </c>
      <c r="G60" s="23">
        <f>'СВОД Матрасы'!I52</f>
        <v>0</v>
      </c>
      <c r="H60" s="113">
        <f>'СВОД Матрасы'!J52</f>
        <v>13707</v>
      </c>
      <c r="I60" s="107">
        <v>7808.625</v>
      </c>
    </row>
    <row r="61" spans="1:9" ht="26.1" customHeight="1" x14ac:dyDescent="0.25">
      <c r="A61" s="17"/>
      <c r="B61" s="96"/>
      <c r="C61" s="59" t="s">
        <v>205</v>
      </c>
      <c r="D61" s="92"/>
      <c r="E61" s="21">
        <v>90</v>
      </c>
      <c r="F61" s="22">
        <f>'СВОД Матрасы'!H53</f>
        <v>15045</v>
      </c>
      <c r="G61" s="23">
        <f>'СВОД Матрасы'!I53</f>
        <v>0</v>
      </c>
      <c r="H61" s="113">
        <f>'СВОД Матрасы'!J53</f>
        <v>15045</v>
      </c>
      <c r="I61" s="107">
        <v>8571.375</v>
      </c>
    </row>
    <row r="62" spans="1:9" ht="26.1" customHeight="1" x14ac:dyDescent="0.25">
      <c r="A62" s="17"/>
      <c r="B62" s="96"/>
      <c r="C62" s="59" t="s">
        <v>206</v>
      </c>
      <c r="D62" s="92"/>
      <c r="E62" s="21">
        <v>120</v>
      </c>
      <c r="F62" s="22">
        <f>'СВОД Матрасы'!H54</f>
        <v>19379</v>
      </c>
      <c r="G62" s="23">
        <f>'СВОД Матрасы'!I54</f>
        <v>0</v>
      </c>
      <c r="H62" s="113">
        <f>'СВОД Матрасы'!J54</f>
        <v>19379</v>
      </c>
      <c r="I62" s="107">
        <v>11037.375</v>
      </c>
    </row>
    <row r="63" spans="1:9" ht="26.1" customHeight="1" x14ac:dyDescent="0.25">
      <c r="A63" s="17"/>
      <c r="B63" s="96"/>
      <c r="C63" s="59" t="s">
        <v>207</v>
      </c>
      <c r="D63" s="92"/>
      <c r="E63" s="21">
        <v>140</v>
      </c>
      <c r="F63" s="22">
        <f>'СВОД Матрасы'!H55</f>
        <v>21726</v>
      </c>
      <c r="G63" s="23">
        <f>'СВОД Матрасы'!I55</f>
        <v>0</v>
      </c>
      <c r="H63" s="113">
        <f>'СВОД Матрасы'!J55</f>
        <v>21726</v>
      </c>
      <c r="I63" s="107">
        <v>12382.875</v>
      </c>
    </row>
    <row r="64" spans="1:9" ht="26.1" customHeight="1" x14ac:dyDescent="0.25">
      <c r="A64" s="17"/>
      <c r="B64" s="96"/>
      <c r="C64" s="59" t="s">
        <v>208</v>
      </c>
      <c r="D64" s="92"/>
      <c r="E64" s="24">
        <v>160</v>
      </c>
      <c r="F64" s="25">
        <f>'СВОД Матрасы'!H56</f>
        <v>24570</v>
      </c>
      <c r="G64" s="26">
        <f>'СВОД Матрасы'!I56</f>
        <v>0</v>
      </c>
      <c r="H64" s="114">
        <f>'СВОД Матрасы'!J56</f>
        <v>24570</v>
      </c>
      <c r="I64" s="108">
        <v>13998.375</v>
      </c>
    </row>
    <row r="65" spans="1:9" ht="26.1" customHeight="1" x14ac:dyDescent="0.25">
      <c r="A65" s="17"/>
      <c r="B65" s="96"/>
      <c r="C65" s="59" t="s">
        <v>209</v>
      </c>
      <c r="D65" s="92"/>
      <c r="E65" s="21">
        <v>180</v>
      </c>
      <c r="F65" s="22">
        <f>'СВОД Матрасы'!H57</f>
        <v>27042</v>
      </c>
      <c r="G65" s="23">
        <f>'СВОД Матрасы'!I57</f>
        <v>0</v>
      </c>
      <c r="H65" s="113">
        <f>'СВОД Матрасы'!J57</f>
        <v>27042</v>
      </c>
      <c r="I65" s="107">
        <v>15411.375</v>
      </c>
    </row>
    <row r="66" spans="1:9" ht="26.1" customHeight="1" thickBot="1" x14ac:dyDescent="0.3">
      <c r="A66" s="17"/>
      <c r="B66" s="96"/>
      <c r="C66" s="60" t="s">
        <v>210</v>
      </c>
      <c r="D66" s="93"/>
      <c r="E66" s="27">
        <v>200</v>
      </c>
      <c r="F66" s="28">
        <f>'СВОД Матрасы'!H58</f>
        <v>30037</v>
      </c>
      <c r="G66" s="29">
        <f>'СВОД Матрасы'!I58</f>
        <v>0</v>
      </c>
      <c r="H66" s="115">
        <f>'СВОД Матрасы'!J58</f>
        <v>30037</v>
      </c>
      <c r="I66" s="109">
        <v>17119.125</v>
      </c>
    </row>
    <row r="67" spans="1:9" ht="53.45" customHeight="1" thickBot="1" x14ac:dyDescent="0.3">
      <c r="A67" s="11" t="s">
        <v>14</v>
      </c>
      <c r="B67" s="12" t="s">
        <v>1</v>
      </c>
      <c r="C67" s="12" t="s">
        <v>194</v>
      </c>
      <c r="D67" s="94" t="s">
        <v>2</v>
      </c>
      <c r="E67" s="95"/>
      <c r="F67" s="13" t="s">
        <v>3</v>
      </c>
      <c r="G67" s="14" t="s">
        <v>4</v>
      </c>
      <c r="H67" s="15" t="s">
        <v>5</v>
      </c>
      <c r="I67" s="16" t="s">
        <v>6</v>
      </c>
    </row>
    <row r="68" spans="1:9" ht="27.95" customHeight="1" x14ac:dyDescent="0.25">
      <c r="A68" s="17"/>
      <c r="B68" s="96" t="s">
        <v>240</v>
      </c>
      <c r="C68" s="58" t="s">
        <v>170</v>
      </c>
      <c r="D68" s="91" t="s">
        <v>7</v>
      </c>
      <c r="E68" s="18">
        <v>70</v>
      </c>
      <c r="F68" s="19">
        <f>'СВОД Матрасы'!H75</f>
        <v>10250</v>
      </c>
      <c r="G68" s="20">
        <f>'СВОД Матрасы'!I75</f>
        <v>0.12</v>
      </c>
      <c r="H68" s="112">
        <f>'СВОД Матрасы'!J75</f>
        <v>9020</v>
      </c>
      <c r="I68" s="106">
        <v>5972.625</v>
      </c>
    </row>
    <row r="69" spans="1:9" ht="27.95" customHeight="1" x14ac:dyDescent="0.25">
      <c r="A69" s="17"/>
      <c r="B69" s="96"/>
      <c r="C69" s="59" t="s">
        <v>172</v>
      </c>
      <c r="D69" s="92"/>
      <c r="E69" s="21">
        <v>80</v>
      </c>
      <c r="F69" s="22">
        <f>'СВОД Матрасы'!H76</f>
        <v>10994</v>
      </c>
      <c r="G69" s="23">
        <f>'СВОД Матрасы'!I76</f>
        <v>0.12</v>
      </c>
      <c r="H69" s="113">
        <f>'СВОД Матрасы'!J76</f>
        <v>9674.7199999999993</v>
      </c>
      <c r="I69" s="107">
        <v>6402.375</v>
      </c>
    </row>
    <row r="70" spans="1:9" ht="27.95" customHeight="1" x14ac:dyDescent="0.25">
      <c r="A70" s="17"/>
      <c r="B70" s="96"/>
      <c r="C70" s="59" t="s">
        <v>174</v>
      </c>
      <c r="D70" s="92"/>
      <c r="E70" s="21">
        <v>90</v>
      </c>
      <c r="F70" s="22">
        <f>'СВОД Матрасы'!H77</f>
        <v>12187</v>
      </c>
      <c r="G70" s="23">
        <f>'СВОД Матрасы'!I77</f>
        <v>0.12</v>
      </c>
      <c r="H70" s="113">
        <f>'СВОД Матрасы'!J77</f>
        <v>10724.56</v>
      </c>
      <c r="I70" s="107">
        <v>7095.375</v>
      </c>
    </row>
    <row r="71" spans="1:9" ht="27.95" customHeight="1" x14ac:dyDescent="0.25">
      <c r="A71" s="17"/>
      <c r="B71" s="96"/>
      <c r="C71" s="59" t="s">
        <v>176</v>
      </c>
      <c r="D71" s="92"/>
      <c r="E71" s="21">
        <v>120</v>
      </c>
      <c r="F71" s="22">
        <f>'СВОД Матрасы'!H78</f>
        <v>15477</v>
      </c>
      <c r="G71" s="23">
        <f>'СВОД Матрасы'!I78</f>
        <v>0.12</v>
      </c>
      <c r="H71" s="113">
        <f>'СВОД Матрасы'!J78</f>
        <v>13619.76</v>
      </c>
      <c r="I71" s="107">
        <v>9009</v>
      </c>
    </row>
    <row r="72" spans="1:9" ht="27.95" customHeight="1" x14ac:dyDescent="0.25">
      <c r="A72" s="17"/>
      <c r="B72" s="96"/>
      <c r="C72" s="59" t="s">
        <v>178</v>
      </c>
      <c r="D72" s="92"/>
      <c r="E72" s="21">
        <v>140</v>
      </c>
      <c r="F72" s="22">
        <f>'СВОД Матрасы'!H79</f>
        <v>17655</v>
      </c>
      <c r="G72" s="23">
        <f>'СВОД Матрасы'!I79</f>
        <v>0.12</v>
      </c>
      <c r="H72" s="113">
        <f>'СВОД Матрасы'!J79</f>
        <v>15536.4</v>
      </c>
      <c r="I72" s="107">
        <v>10281.375</v>
      </c>
    </row>
    <row r="73" spans="1:9" ht="27.95" customHeight="1" x14ac:dyDescent="0.25">
      <c r="A73" s="17"/>
      <c r="B73" s="96"/>
      <c r="C73" s="59" t="s">
        <v>180</v>
      </c>
      <c r="D73" s="92"/>
      <c r="E73" s="24">
        <v>160</v>
      </c>
      <c r="F73" s="25">
        <f>'СВОД Матрасы'!H80</f>
        <v>19809</v>
      </c>
      <c r="G73" s="26">
        <f>'СВОД Матрасы'!I80</f>
        <v>0.12</v>
      </c>
      <c r="H73" s="114">
        <f>'СВОД Матрасы'!J80</f>
        <v>17431.920000000002</v>
      </c>
      <c r="I73" s="108">
        <v>11541.375</v>
      </c>
    </row>
    <row r="74" spans="1:9" ht="27.95" customHeight="1" x14ac:dyDescent="0.25">
      <c r="A74" s="17"/>
      <c r="B74" s="96"/>
      <c r="C74" s="59" t="s">
        <v>182</v>
      </c>
      <c r="D74" s="92"/>
      <c r="E74" s="21">
        <v>180</v>
      </c>
      <c r="F74" s="22">
        <f>'СВОД Матрасы'!H81</f>
        <v>21977</v>
      </c>
      <c r="G74" s="23">
        <f>'СВОД Матрасы'!I81</f>
        <v>0.12</v>
      </c>
      <c r="H74" s="113">
        <f>'СВОД Матрасы'!J81</f>
        <v>19339.759999999998</v>
      </c>
      <c r="I74" s="107">
        <v>12795.75</v>
      </c>
    </row>
    <row r="75" spans="1:9" ht="27.95" customHeight="1" thickBot="1" x14ac:dyDescent="0.3">
      <c r="A75" s="17"/>
      <c r="B75" s="96"/>
      <c r="C75" s="60" t="s">
        <v>184</v>
      </c>
      <c r="D75" s="100"/>
      <c r="E75" s="32">
        <v>200</v>
      </c>
      <c r="F75" s="33">
        <f>'СВОД Матрасы'!H82</f>
        <v>24265</v>
      </c>
      <c r="G75" s="34">
        <f>'СВОД Матрасы'!I82</f>
        <v>0.12</v>
      </c>
      <c r="H75" s="115">
        <f>'СВОД Матрасы'!J82</f>
        <v>21353.200000000001</v>
      </c>
      <c r="I75" s="110">
        <v>14126.625</v>
      </c>
    </row>
    <row r="76" spans="1:9" ht="53.45" customHeight="1" thickBot="1" x14ac:dyDescent="0.3">
      <c r="A76" s="11" t="s">
        <v>15</v>
      </c>
      <c r="B76" s="12" t="s">
        <v>1</v>
      </c>
      <c r="C76" s="12" t="s">
        <v>194</v>
      </c>
      <c r="D76" s="94" t="s">
        <v>2</v>
      </c>
      <c r="E76" s="95"/>
      <c r="F76" s="13" t="s">
        <v>3</v>
      </c>
      <c r="G76" s="14" t="s">
        <v>4</v>
      </c>
      <c r="H76" s="15" t="s">
        <v>5</v>
      </c>
      <c r="I76" s="16" t="s">
        <v>6</v>
      </c>
    </row>
    <row r="77" spans="1:9" ht="24.95" customHeight="1" x14ac:dyDescent="0.25">
      <c r="A77" s="17"/>
      <c r="B77" s="96" t="s">
        <v>219</v>
      </c>
      <c r="C77" s="58" t="s">
        <v>138</v>
      </c>
      <c r="D77" s="91" t="s">
        <v>7</v>
      </c>
      <c r="E77" s="18">
        <v>70</v>
      </c>
      <c r="F77" s="19">
        <f>'СВОД Матрасы'!H59</f>
        <v>8765</v>
      </c>
      <c r="G77" s="20">
        <f>'СВОД Матрасы'!I59</f>
        <v>0.126</v>
      </c>
      <c r="H77" s="112">
        <f>'СВОД Матрасы'!J59</f>
        <v>7660.61</v>
      </c>
      <c r="I77" s="106">
        <v>4830.75</v>
      </c>
    </row>
    <row r="78" spans="1:9" ht="24.95" customHeight="1" x14ac:dyDescent="0.25">
      <c r="A78" s="17"/>
      <c r="B78" s="96"/>
      <c r="C78" s="59" t="s">
        <v>140</v>
      </c>
      <c r="D78" s="92"/>
      <c r="E78" s="21">
        <v>80</v>
      </c>
      <c r="F78" s="22">
        <f>'СВОД Матрасы'!H60</f>
        <v>9509</v>
      </c>
      <c r="G78" s="23">
        <f>'СВОД Матрасы'!I60</f>
        <v>0.126</v>
      </c>
      <c r="H78" s="113">
        <f>'СВОД Матрасы'!J60</f>
        <v>8310.866</v>
      </c>
      <c r="I78" s="107">
        <v>5233.5</v>
      </c>
    </row>
    <row r="79" spans="1:9" ht="24.95" customHeight="1" x14ac:dyDescent="0.25">
      <c r="A79" s="17"/>
      <c r="B79" s="96"/>
      <c r="C79" s="59" t="s">
        <v>142</v>
      </c>
      <c r="D79" s="92"/>
      <c r="E79" s="21">
        <v>90</v>
      </c>
      <c r="F79" s="22">
        <f>'СВОД Матрасы'!H61</f>
        <v>10433</v>
      </c>
      <c r="G79" s="23">
        <f>'СВОД Матрасы'!I61</f>
        <v>0.126</v>
      </c>
      <c r="H79" s="113">
        <f>'СВОД Матрасы'!J61</f>
        <v>9118.4419999999991</v>
      </c>
      <c r="I79" s="107">
        <v>5748.75</v>
      </c>
    </row>
    <row r="80" spans="1:9" ht="24.95" customHeight="1" x14ac:dyDescent="0.25">
      <c r="A80" s="17"/>
      <c r="B80" s="96"/>
      <c r="C80" s="59" t="s">
        <v>144</v>
      </c>
      <c r="D80" s="92"/>
      <c r="E80" s="21">
        <v>120</v>
      </c>
      <c r="F80" s="22">
        <f>'СВОД Матрасы'!H62</f>
        <v>13513</v>
      </c>
      <c r="G80" s="23">
        <f>'СВОД Матрасы'!I62</f>
        <v>0.126</v>
      </c>
      <c r="H80" s="113">
        <f>'СВОД Матрасы'!J62</f>
        <v>11810.361999999999</v>
      </c>
      <c r="I80" s="107">
        <v>7448.625</v>
      </c>
    </row>
    <row r="81" spans="1:9" ht="24.95" customHeight="1" x14ac:dyDescent="0.25">
      <c r="A81" s="17"/>
      <c r="B81" s="96"/>
      <c r="C81" s="59" t="s">
        <v>146</v>
      </c>
      <c r="D81" s="92"/>
      <c r="E81" s="21">
        <v>140</v>
      </c>
      <c r="F81" s="22">
        <f>'СВОД Матрасы'!H63</f>
        <v>15094</v>
      </c>
      <c r="G81" s="23">
        <f>'СВОД Матрасы'!I63</f>
        <v>0.126</v>
      </c>
      <c r="H81" s="113">
        <f>'СВОД Матрасы'!J63</f>
        <v>13192.156000000001</v>
      </c>
      <c r="I81" s="107">
        <v>8327.25</v>
      </c>
    </row>
    <row r="82" spans="1:9" ht="24.95" customHeight="1" x14ac:dyDescent="0.25">
      <c r="A82" s="17"/>
      <c r="B82" s="96"/>
      <c r="C82" s="59" t="s">
        <v>148</v>
      </c>
      <c r="D82" s="92"/>
      <c r="E82" s="24">
        <v>160</v>
      </c>
      <c r="F82" s="25">
        <f>'СВОД Матрасы'!H64</f>
        <v>17074</v>
      </c>
      <c r="G82" s="26">
        <f>'СВОД Матрасы'!I64</f>
        <v>0.126</v>
      </c>
      <c r="H82" s="114">
        <f>'СВОД Матрасы'!J64</f>
        <v>14922.675999999999</v>
      </c>
      <c r="I82" s="108">
        <v>9420.75</v>
      </c>
    </row>
    <row r="83" spans="1:9" ht="24.95" customHeight="1" x14ac:dyDescent="0.25">
      <c r="A83" s="17"/>
      <c r="B83" s="96"/>
      <c r="C83" s="59" t="s">
        <v>150</v>
      </c>
      <c r="D83" s="92"/>
      <c r="E83" s="21">
        <v>180</v>
      </c>
      <c r="F83" s="22">
        <f>'СВОД Матрасы'!H65</f>
        <v>18786</v>
      </c>
      <c r="G83" s="23">
        <f>'СВОД Матрасы'!I65</f>
        <v>0.126</v>
      </c>
      <c r="H83" s="113">
        <f>'СВОД Матрасы'!J65</f>
        <v>16418.964</v>
      </c>
      <c r="I83" s="107">
        <v>10355.625</v>
      </c>
    </row>
    <row r="84" spans="1:9" ht="24.95" customHeight="1" thickBot="1" x14ac:dyDescent="0.3">
      <c r="A84" s="17"/>
      <c r="B84" s="96"/>
      <c r="C84" s="60" t="s">
        <v>152</v>
      </c>
      <c r="D84" s="100"/>
      <c r="E84" s="32">
        <v>200</v>
      </c>
      <c r="F84" s="33">
        <f>'СВОД Матрасы'!H66</f>
        <v>21435</v>
      </c>
      <c r="G84" s="34">
        <f>'СВОД Матрасы'!I66</f>
        <v>0.126</v>
      </c>
      <c r="H84" s="115">
        <f>'СВОД Матрасы'!J66</f>
        <v>18734.189999999999</v>
      </c>
      <c r="I84" s="107">
        <v>11824.875</v>
      </c>
    </row>
    <row r="85" spans="1:9" ht="53.45" customHeight="1" thickBot="1" x14ac:dyDescent="0.3">
      <c r="A85" s="11" t="s">
        <v>16</v>
      </c>
      <c r="B85" s="12" t="s">
        <v>1</v>
      </c>
      <c r="C85" s="12" t="s">
        <v>194</v>
      </c>
      <c r="D85" s="94" t="s">
        <v>2</v>
      </c>
      <c r="E85" s="95"/>
      <c r="F85" s="13" t="s">
        <v>3</v>
      </c>
      <c r="G85" s="14" t="s">
        <v>4</v>
      </c>
      <c r="H85" s="15" t="s">
        <v>5</v>
      </c>
      <c r="I85" s="16" t="s">
        <v>6</v>
      </c>
    </row>
    <row r="86" spans="1:9" ht="24.95" customHeight="1" x14ac:dyDescent="0.25">
      <c r="A86" s="54"/>
      <c r="B86" s="97" t="s">
        <v>220</v>
      </c>
      <c r="C86" s="61" t="s">
        <v>154</v>
      </c>
      <c r="D86" s="99" t="s">
        <v>7</v>
      </c>
      <c r="E86" s="55">
        <v>70</v>
      </c>
      <c r="F86" s="56">
        <f>'СВОД Матрасы'!H67</f>
        <v>11202</v>
      </c>
      <c r="G86" s="57">
        <f>'СВОД Матрасы'!I67</f>
        <v>0.126</v>
      </c>
      <c r="H86" s="112">
        <f>'СВОД Матрасы'!J67</f>
        <v>9790.5480000000007</v>
      </c>
      <c r="I86" s="111">
        <v>5751</v>
      </c>
    </row>
    <row r="87" spans="1:9" ht="24.95" customHeight="1" x14ac:dyDescent="0.25">
      <c r="A87" s="17"/>
      <c r="B87" s="96"/>
      <c r="C87" s="59" t="s">
        <v>156</v>
      </c>
      <c r="D87" s="92"/>
      <c r="E87" s="21">
        <v>80</v>
      </c>
      <c r="F87" s="22">
        <f>'СВОД Матрасы'!H68</f>
        <v>12187</v>
      </c>
      <c r="G87" s="23">
        <f>'СВОД Матрасы'!I68</f>
        <v>0.126</v>
      </c>
      <c r="H87" s="113">
        <f>'СВОД Матрасы'!J68</f>
        <v>10651.438</v>
      </c>
      <c r="I87" s="107">
        <v>6243.75</v>
      </c>
    </row>
    <row r="88" spans="1:9" ht="24.95" customHeight="1" x14ac:dyDescent="0.25">
      <c r="A88" s="17"/>
      <c r="B88" s="96"/>
      <c r="C88" s="59" t="s">
        <v>158</v>
      </c>
      <c r="D88" s="92"/>
      <c r="E88" s="21">
        <v>90</v>
      </c>
      <c r="F88" s="22">
        <f>'СВОД Матрасы'!H69</f>
        <v>13370</v>
      </c>
      <c r="G88" s="23">
        <f>'СВОД Матрасы'!I69</f>
        <v>0.126</v>
      </c>
      <c r="H88" s="113">
        <f>'СВОД Матрасы'!J69</f>
        <v>11685.38</v>
      </c>
      <c r="I88" s="107">
        <v>6863.625</v>
      </c>
    </row>
    <row r="89" spans="1:9" ht="24.95" customHeight="1" x14ac:dyDescent="0.25">
      <c r="A89" s="17"/>
      <c r="B89" s="96"/>
      <c r="C89" s="59" t="s">
        <v>160</v>
      </c>
      <c r="D89" s="92"/>
      <c r="E89" s="21">
        <v>120</v>
      </c>
      <c r="F89" s="22">
        <f>'СВОД Матрасы'!H70</f>
        <v>17288</v>
      </c>
      <c r="G89" s="23">
        <f>'СВОД Матрасы'!I70</f>
        <v>0.126</v>
      </c>
      <c r="H89" s="113">
        <f>'СВОД Матрасы'!J70</f>
        <v>15109.712</v>
      </c>
      <c r="I89" s="107">
        <v>8869.5</v>
      </c>
    </row>
    <row r="90" spans="1:9" ht="24.95" customHeight="1" x14ac:dyDescent="0.25">
      <c r="A90" s="17"/>
      <c r="B90" s="96"/>
      <c r="C90" s="59" t="s">
        <v>162</v>
      </c>
      <c r="D90" s="92"/>
      <c r="E90" s="21">
        <v>140</v>
      </c>
      <c r="F90" s="22">
        <f>'СВОД Матрасы'!H71</f>
        <v>19398</v>
      </c>
      <c r="G90" s="23">
        <f>'СВОД Матрасы'!I71</f>
        <v>0.126</v>
      </c>
      <c r="H90" s="113">
        <f>'СВОД Матрасы'!J71</f>
        <v>16953.851999999999</v>
      </c>
      <c r="I90" s="107">
        <v>9949.5</v>
      </c>
    </row>
    <row r="91" spans="1:9" ht="24.95" customHeight="1" x14ac:dyDescent="0.25">
      <c r="A91" s="17"/>
      <c r="B91" s="96"/>
      <c r="C91" s="59" t="s">
        <v>164</v>
      </c>
      <c r="D91" s="92"/>
      <c r="E91" s="24">
        <v>160</v>
      </c>
      <c r="F91" s="25">
        <f>'СВОД Матрасы'!H72</f>
        <v>21949</v>
      </c>
      <c r="G91" s="26">
        <f>'СВОД Матрасы'!I72</f>
        <v>0.126</v>
      </c>
      <c r="H91" s="114">
        <f>'СВОД Матрасы'!J72</f>
        <v>19183.425999999999</v>
      </c>
      <c r="I91" s="108">
        <v>11215.125</v>
      </c>
    </row>
    <row r="92" spans="1:9" ht="24.95" customHeight="1" x14ac:dyDescent="0.25">
      <c r="A92" s="17"/>
      <c r="B92" s="96"/>
      <c r="C92" s="59" t="s">
        <v>166</v>
      </c>
      <c r="D92" s="92"/>
      <c r="E92" s="21">
        <v>180</v>
      </c>
      <c r="F92" s="22">
        <f>'СВОД Матрасы'!H73</f>
        <v>24173</v>
      </c>
      <c r="G92" s="23">
        <f>'СВОД Матрасы'!I73</f>
        <v>0.126</v>
      </c>
      <c r="H92" s="113">
        <f>'СВОД Матрасы'!J73</f>
        <v>21127.202000000001</v>
      </c>
      <c r="I92" s="107">
        <v>12403.125</v>
      </c>
    </row>
    <row r="93" spans="1:9" ht="24.95" customHeight="1" thickBot="1" x14ac:dyDescent="0.3">
      <c r="A93" s="31"/>
      <c r="B93" s="98"/>
      <c r="C93" s="62" t="s">
        <v>211</v>
      </c>
      <c r="D93" s="100"/>
      <c r="E93" s="32">
        <v>200</v>
      </c>
      <c r="F93" s="33">
        <f>'СВОД Матрасы'!H74</f>
        <v>26910</v>
      </c>
      <c r="G93" s="34">
        <f>'СВОД Матрасы'!I74</f>
        <v>0.126</v>
      </c>
      <c r="H93" s="115">
        <f>'СВОД Матрасы'!J74</f>
        <v>23519.34</v>
      </c>
      <c r="I93" s="110">
        <v>13802.625</v>
      </c>
    </row>
    <row r="94" spans="1:9" ht="13.5" customHeight="1" x14ac:dyDescent="0.25">
      <c r="A94" s="35"/>
      <c r="B94" s="65"/>
      <c r="C94" s="66"/>
      <c r="D94" s="67"/>
      <c r="E94" s="68"/>
      <c r="F94" s="69"/>
      <c r="H94" s="70"/>
      <c r="I94" s="71"/>
    </row>
    <row r="95" spans="1:9" ht="18" customHeight="1" x14ac:dyDescent="0.25">
      <c r="A95" s="63" t="s">
        <v>188</v>
      </c>
      <c r="B95" s="63"/>
    </row>
    <row r="96" spans="1:9" ht="18" customHeight="1" x14ac:dyDescent="0.25">
      <c r="A96" s="63" t="s">
        <v>189</v>
      </c>
      <c r="B96" s="63"/>
    </row>
    <row r="97" spans="1:10" ht="18" customHeight="1" x14ac:dyDescent="0.25">
      <c r="A97" s="63" t="s">
        <v>190</v>
      </c>
      <c r="B97" s="64" t="s">
        <v>221</v>
      </c>
    </row>
    <row r="98" spans="1:10" x14ac:dyDescent="0.25">
      <c r="A98" s="63" t="s">
        <v>238</v>
      </c>
      <c r="B98" s="64"/>
      <c r="C98" s="81"/>
      <c r="D98" s="6"/>
      <c r="E98" s="82"/>
      <c r="F98" s="36"/>
      <c r="G98" s="83"/>
      <c r="H98" s="82"/>
      <c r="I98" s="82"/>
      <c r="J98" s="84"/>
    </row>
    <row r="99" spans="1:10" x14ac:dyDescent="0.25">
      <c r="A99" s="63" t="s">
        <v>239</v>
      </c>
      <c r="B99" s="64"/>
      <c r="C99" s="81"/>
      <c r="D99" s="6"/>
      <c r="E99" s="82"/>
      <c r="F99" s="36"/>
      <c r="G99" s="83"/>
      <c r="H99" s="82"/>
      <c r="I99" s="82"/>
      <c r="J99" s="84"/>
    </row>
  </sheetData>
  <mergeCells count="33">
    <mergeCell ref="A2:I2"/>
    <mergeCell ref="B14:B21"/>
    <mergeCell ref="D14:D21"/>
    <mergeCell ref="D4:E4"/>
    <mergeCell ref="B5:B12"/>
    <mergeCell ref="D5:D12"/>
    <mergeCell ref="D13:E13"/>
    <mergeCell ref="G3:H3"/>
    <mergeCell ref="B3:F3"/>
    <mergeCell ref="D85:E85"/>
    <mergeCell ref="B86:B93"/>
    <mergeCell ref="D86:D93"/>
    <mergeCell ref="D58:E58"/>
    <mergeCell ref="B59:B66"/>
    <mergeCell ref="D59:D66"/>
    <mergeCell ref="D67:E67"/>
    <mergeCell ref="B68:B75"/>
    <mergeCell ref="D68:D75"/>
    <mergeCell ref="D76:E76"/>
    <mergeCell ref="B77:B84"/>
    <mergeCell ref="D77:D84"/>
    <mergeCell ref="D41:D48"/>
    <mergeCell ref="D49:E49"/>
    <mergeCell ref="B50:B57"/>
    <mergeCell ref="D50:D57"/>
    <mergeCell ref="D22:E22"/>
    <mergeCell ref="B23:B30"/>
    <mergeCell ref="D23:D30"/>
    <mergeCell ref="D31:E31"/>
    <mergeCell ref="B32:B39"/>
    <mergeCell ref="D32:D39"/>
    <mergeCell ref="D40:E40"/>
    <mergeCell ref="B41:B48"/>
  </mergeCells>
  <hyperlinks>
    <hyperlink ref="B3" r:id="rId1" xr:uid="{00000000-0004-0000-0400-000000000000}"/>
    <hyperlink ref="B97" r:id="rId2" xr:uid="{00000000-0004-0000-04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3"/>
  <rowBreaks count="2" manualBreakCount="2">
    <brk id="30" max="9" man="1"/>
    <brk id="66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Категория</vt:lpstr>
      <vt:lpstr>Доп.скидка</vt:lpstr>
      <vt:lpstr>Cсылки</vt:lpstr>
      <vt:lpstr>СВОД Матрасы</vt:lpstr>
      <vt:lpstr>ЭКОНОМ_BALANCE</vt:lpstr>
      <vt:lpstr>ЭКОНОМ_BALANCE!Заголовки_для_печати</vt:lpstr>
      <vt:lpstr>Доп.скидка!Область_печати</vt:lpstr>
      <vt:lpstr>ЭКОНОМ_BALANCE!Область_печати</vt:lpstr>
    </vt:vector>
  </TitlesOfParts>
  <Company>askona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Унгефухт Анна Юрьевна</dc:creator>
  <cp:lastModifiedBy>Айталина</cp:lastModifiedBy>
  <dcterms:created xsi:type="dcterms:W3CDTF">2024-12-05T12:37:27Z</dcterms:created>
  <dcterms:modified xsi:type="dcterms:W3CDTF">2026-01-13T15:47:12Z</dcterms:modified>
</cp:coreProperties>
</file>