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media/image1264.jpeg" ContentType="image/jpeg"/>
  <Override PartName="/xl/media/image1237.jpeg" ContentType="image/jpeg"/>
  <Override PartName="/xl/media/image1198.jpeg" ContentType="image/jpeg"/>
  <Override PartName="/xl/media/image1221.jpeg" ContentType="image/jpeg"/>
  <Override PartName="/xl/media/image1259.jpeg" ContentType="image/jpeg"/>
  <Override PartName="/xl/media/image1270.jpeg" ContentType="image/jpeg"/>
  <Override PartName="/xl/media/image1243.jpeg" ContentType="image/jpeg"/>
  <Override PartName="/xl/media/image1210.jpeg" ContentType="image/jpeg"/>
  <Override PartName="/xl/media/image1187.jpeg" ContentType="image/jpeg"/>
  <Override PartName="/xl/media/image1232.jpeg" ContentType="image/jpeg"/>
  <Override PartName="/xl/media/image1205.jpeg" ContentType="image/jpeg"/>
  <Override PartName="/xl/media/image1193.jpeg" ContentType="image/jpeg"/>
  <Override PartName="/xl/media/image1281.jpeg" ContentType="image/jpeg"/>
  <Override PartName="/xl/media/image1254.jpeg" ContentType="image/jpeg"/>
  <Override PartName="/xl/media/image1227.jpeg" ContentType="image/jpeg"/>
  <Override PartName="/xl/media/image1182.jpeg" ContentType="image/jpeg"/>
  <Override PartName="/xl/media/image1276.jpeg" ContentType="image/jpeg"/>
  <Override PartName="/xl/media/image1216.jpeg" ContentType="image/jpeg"/>
  <Override PartName="/xl/media/image1177.jpeg" ContentType="image/jpeg"/>
  <Override PartName="/xl/media/image1200.jpeg" ContentType="image/jpeg"/>
  <Override PartName="/xl/media/image1265.jpeg" ContentType="image/jpeg"/>
  <Override PartName="/xl/media/image1238.jpeg" ContentType="image/jpeg"/>
  <Override PartName="/xl/media/image1199.jpeg" ContentType="image/jpeg"/>
  <Override PartName="/xl/media/image1222.jpeg" ContentType="image/jpeg"/>
  <Override PartName="/xl/media/image1271.jpeg" ContentType="image/jpeg"/>
  <Override PartName="/xl/media/image1244.jpeg" ContentType="image/jpeg"/>
  <Override PartName="/xl/media/image1188.jpeg" ContentType="image/jpeg"/>
  <Override PartName="/xl/media/image1211.jpeg" ContentType="image/jpeg"/>
  <Override PartName="/xl/media/image1249.jpeg" ContentType="image/jpeg"/>
  <Override PartName="/xl/media/image1260.jpeg" ContentType="image/jpeg"/>
  <Override PartName="/xl/media/image1206.jpeg" ContentType="image/jpeg"/>
  <Override PartName="/xl/media/image1233.jpeg" ContentType="image/jpeg"/>
  <Override PartName="/xl/media/image1194.jpeg" ContentType="image/jpeg"/>
  <Override PartName="/xl/media/image1282.jpeg" ContentType="image/jpeg"/>
  <Override PartName="/xl/media/image1255.jpeg" ContentType="image/jpeg"/>
  <Override PartName="/xl/media/image1228.jpeg" ContentType="image/jpeg"/>
  <Override PartName="/xl/media/image1183.jpeg" ContentType="image/jpeg"/>
  <Override PartName="/xl/media/image1277.jpeg" ContentType="image/jpeg"/>
  <Override PartName="/xl/media/image1217.jpeg" ContentType="image/jpeg"/>
  <Override PartName="/xl/media/image1178.jpeg" ContentType="image/jpeg"/>
  <Override PartName="/xl/media/image1201.jpeg" ContentType="image/jpeg"/>
  <Override PartName="/xl/media/image1266.jpeg" ContentType="image/jpeg"/>
  <Override PartName="/xl/media/image1239.jpeg" ContentType="image/jpeg"/>
  <Override PartName="/xl/media/image1250.jpeg" ContentType="image/jpeg"/>
  <Override PartName="/xl/media/image1223.jpeg" ContentType="image/jpeg"/>
  <Override PartName="/xl/media/image1272.jpeg" ContentType="image/jpeg"/>
  <Override PartName="/xl/media/image1245.jpeg" ContentType="image/jpeg"/>
  <Override PartName="/xl/media/image1189.jpeg" ContentType="image/jpeg"/>
  <Override PartName="/xl/media/image1212.jpeg" ContentType="image/jpeg"/>
  <Override PartName="/xl/media/image1261.jpeg" ContentType="image/jpeg"/>
  <Override PartName="/xl/media/image1207.jpeg" ContentType="image/jpeg"/>
  <Override PartName="/xl/media/image1195.jpeg" ContentType="image/jpeg"/>
  <Override PartName="/xl/media/image1283.jpeg" ContentType="image/jpeg"/>
  <Override PartName="/xl/media/image1256.jpeg" ContentType="image/jpeg"/>
  <Override PartName="/xl/media/image1229.jpeg" ContentType="image/jpeg"/>
  <Override PartName="/xl/media/image1240.jpeg" ContentType="image/jpeg"/>
  <Override PartName="/xl/media/image1184.jpeg" ContentType="image/jpeg"/>
  <Override PartName="/xl/media/image1278.jpeg" ContentType="image/jpeg"/>
  <Override PartName="/xl/media/image1218.jpeg" ContentType="image/jpeg"/>
  <Override PartName="/xl/media/image1179.jpeg" ContentType="image/jpeg"/>
  <Override PartName="/xl/media/image1202.jpeg" ContentType="image/jpeg"/>
  <Override PartName="/xl/media/image1267.jpeg" ContentType="image/jpeg"/>
  <Override PartName="/xl/media/image1190.jpeg" ContentType="image/jpeg"/>
  <Override PartName="/xl/media/image1224.jpeg" ContentType="image/jpeg"/>
  <Override PartName="/xl/media/image1251.jpeg" ContentType="image/jpeg"/>
  <Override PartName="/xl/media/image1273.jpeg" ContentType="image/jpeg"/>
  <Override PartName="/xl/media/image1246.jpeg" ContentType="image/jpeg"/>
  <Override PartName="/xl/media/image1213.jpeg" ContentType="image/jpeg"/>
  <Override PartName="/xl/media/image1262.jpeg" ContentType="image/jpeg"/>
  <Override PartName="/xl/media/image1235.jpeg" ContentType="image/jpeg"/>
  <Override PartName="/xl/media/image1208.jpeg" ContentType="image/jpeg"/>
  <Override PartName="/xl/media/image1196.jpeg" ContentType="image/jpeg"/>
  <Override PartName="/xl/media/image1284.jpeg" ContentType="image/jpeg"/>
  <Override PartName="/xl/media/image1257.jpeg" ContentType="image/jpeg"/>
  <Override PartName="/xl/media/image1241.jpeg" ContentType="image/jpeg"/>
  <Override PartName="/xl/media/image1185.jpeg" ContentType="image/jpeg"/>
  <Override PartName="/xl/media/image1279.jpeg" ContentType="image/jpeg"/>
  <Override PartName="/xl/media/image1219.jpeg" ContentType="image/jpeg"/>
  <Override PartName="/xl/media/image1203.jpeg" ContentType="image/jpeg"/>
  <Override PartName="/xl/media/image1230.jpeg" ContentType="image/jpeg"/>
  <Override PartName="/xl/media/image1268.jpeg" ContentType="image/jpeg"/>
  <Override PartName="/xl/media/image1191.jpeg" ContentType="image/jpeg"/>
  <Override PartName="/xl/media/image1252.jpeg" ContentType="image/jpeg"/>
  <Override PartName="/xl/media/image1225.jpeg" ContentType="image/jpeg"/>
  <Override PartName="/xl/media/image1234.png" ContentType="image/png"/>
  <Override PartName="/xl/media/image1180.jpeg" ContentType="image/jpeg"/>
  <Override PartName="/xl/media/image1274.jpeg" ContentType="image/jpeg"/>
  <Override PartName="/xl/media/image1247.jpeg" ContentType="image/jpeg"/>
  <Override PartName="/xl/media/image1214.jpeg" ContentType="image/jpeg"/>
  <Override PartName="/xl/media/image1263.jpeg" ContentType="image/jpeg"/>
  <Override PartName="/xl/media/image1236.jpeg" ContentType="image/jpeg"/>
  <Override PartName="/xl/media/image1209.jpeg" ContentType="image/jpeg"/>
  <Override PartName="/xl/media/image1197.jpeg" ContentType="image/jpeg"/>
  <Override PartName="/xl/media/image1220.jpeg" ContentType="image/jpeg"/>
  <Override PartName="/xl/media/image1285.jpeg" ContentType="image/jpeg"/>
  <Override PartName="/xl/media/image1258.jpeg" ContentType="image/jpeg"/>
  <Override PartName="/xl/media/image1242.jpeg" ContentType="image/jpeg"/>
  <Override PartName="/xl/media/image1186.jpeg" ContentType="image/jpeg"/>
  <Override PartName="/xl/media/image1231.jpeg" ContentType="image/jpeg"/>
  <Override PartName="/xl/media/image1204.jpeg" ContentType="image/jpeg"/>
  <Override PartName="/xl/media/image1269.jpeg" ContentType="image/jpeg"/>
  <Override PartName="/xl/media/image1192.jpeg" ContentType="image/jpeg"/>
  <Override PartName="/xl/media/image1280.jpeg" ContentType="image/jpeg"/>
  <Override PartName="/xl/media/image1253.jpeg" ContentType="image/jpeg"/>
  <Override PartName="/xl/media/image1226.jpeg" ContentType="image/jpeg"/>
  <Override PartName="/xl/media/image1181.jpeg" ContentType="image/jpeg"/>
  <Override PartName="/xl/media/image1275.jpeg" ContentType="image/jpeg"/>
  <Override PartName="/xl/media/image1248.jpeg" ContentType="image/jpeg"/>
  <Override PartName="/xl/media/image1215.jpeg" ContentType="image/jpeg"/>
  <Override PartName="/xl/media/image1176.jpeg" ContentType="image/jpeg"/>
  <Override PartName="/xl/worksheets/sheet6.xml" ContentType="application/vnd.openxmlformats-officedocument.spreadsheetml.worksheet+xml"/>
  <Override PartName="/xl/worksheets/sheet3.xml" ContentType="application/vnd.openxmlformats-officedocument.spreadsheetml.worksheet+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_rels/sheet8.xml.rels" ContentType="application/vnd.openxmlformats-package.relationships+xml"/>
  <Override PartName="/xl/worksheets/sheet7.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5.xml" ContentType="application/vnd.openxmlformats-officedocument.drawing+xml"/>
  <Override PartName="/xl/drawings/_rels/drawing2.xml.rels" ContentType="application/vnd.openxmlformats-package.relationships+xml"/>
  <Override PartName="/xl/drawings/_rels/drawing1.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drawing2.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2" firstSheet="0" showHorizontalScroll="true" showSheetTabs="true" showVerticalScroll="true" tabRatio="600" windowHeight="8192" windowWidth="16384" xWindow="0" yWindow="0"/>
  </bookViews>
  <sheets>
    <sheet name="Расчет ПРЕДЗАКАЗ" sheetId="1" state="visible" r:id="rId2"/>
    <sheet name="Расчет Прайс" sheetId="2" state="visible" r:id="rId3"/>
    <sheet name="Grayling" sheetId="3" state="visible" r:id="rId4"/>
    <sheet name="Pride" sheetId="4" state="visible" r:id="rId5"/>
    <sheet name="Payer" sheetId="5" state="visible" r:id="rId6"/>
    <sheet name="7.62" sheetId="6" state="visible" r:id="rId7"/>
    <sheet name="Orion Active" sheetId="7" state="hidden" r:id="rId8"/>
    <sheet name="New Energy" sheetId="8" state="hidden" r:id="rId9"/>
  </sheets>
  <definedNames>
    <definedName function="false" hidden="false" name="д" vbProcedure="false">'Расчет ПРЕДЗАКАЗ'!$B$51:$B$56</definedName>
    <definedName function="false" hidden="false" name="ДилерГГ" vbProcedure="false">'Расчет Прайс'!$B$51:$B$56</definedName>
    <definedName function="false" hidden="false" name="ОплатаГГ" vbProcedure="false">'Расчет Прайс'!$D$51:$D$56</definedName>
    <definedName function="false" hidden="false" name="со" vbProcedure="false">'Расчет ПРЕДЗАКАЗ'!$D$51:$D$54</definedName>
    <definedName function="false" hidden="false" localSheetId="2" name="Print_Area" vbProcedure="false">Grayling!$A$1:$S$38</definedName>
  </definedNames>
  <calcPr iterateCount="100" refMode="A1" iterate="false" iterateDelta="0.0001"/>
</workbook>
</file>

<file path=xl/sharedStrings.xml><?xml version="1.0" encoding="utf-8"?>
<sst xmlns="http://schemas.openxmlformats.org/spreadsheetml/2006/main" count="2545" uniqueCount="631">
  <si>
    <t>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</si>
  <si>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</si>
  <si>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</si>
  <si>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Статус </t>
  </si>
  <si>
    <t>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</si>
  <si>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</si>
  <si>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</si>
  <si>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</si>
  <si>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</si>
  <si>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</si>
  <si>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</si>
  <si>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</si>
  <si>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</si>
  <si>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</si>
  <si>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</si>
  <si>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</si>
  <si>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</si>
  <si>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</si>
  <si>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</si>
  <si>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</si>
  <si>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</si>
  <si>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</si>
  <si>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</si>
  <si>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</si>
  <si>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</si>
  <si>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</si>
  <si>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</si>
  <si>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</si>
  <si>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</si>
  <si>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</si>
  <si>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</si>
  <si>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</si>
  <si>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</si>
  <si>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</si>
  <si>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</si>
  <si>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</si>
  <si>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</si>
  <si>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</si>
  <si>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</si>
  <si>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</si>
  <si>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</si>
  <si>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</si>
  <si>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</si>
  <si>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</si>
  <si>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</si>
  <si>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</si>
  <si>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</si>
  <si>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Более 120</t>
  </si>
  <si>
    <t>увеличение пропорционально росту курса доллара</t>
  </si>
  <si>
    <t>Система скидок по предварительному заказу</t>
  </si>
  <si>
    <t>Наименование дилера </t>
  </si>
  <si>
    <t>Сумма по цене закупа, руб.</t>
  </si>
  <si>
    <t>Скидка от БОЦ                         (Базовая оптовая цена)</t>
  </si>
  <si>
    <t>Доп. скидка за предоплату 50%</t>
  </si>
  <si>
    <t>Доп. скидка за предоплату 100%</t>
  </si>
  <si>
    <t>Предоплата 50%</t>
  </si>
  <si>
    <t>Отсрочка 15 дней</t>
  </si>
  <si>
    <t>Отсрочка 30 дней</t>
  </si>
  <si>
    <t>Скидка от БОЦ                  (Базовая оптовая цена)</t>
  </si>
  <si>
    <t>Наценка клиента до РРЦ </t>
  </si>
  <si>
    <t>Скидка от БОЦ                (Базовая оптовая цена)      30 дней</t>
  </si>
  <si>
    <t>Скидка от БОЦ         (Базовая оптовая цена)     45 дней</t>
  </si>
  <si>
    <t>Скидка от БОЦ           (Базовая оптовая цена) 60 дней</t>
  </si>
  <si>
    <t>Скидка от БОЦ(Баззовая оптовая цена) 15 дней</t>
  </si>
  <si>
    <t>Скидка от БОЦ(Баззовая оптовая цена) 30 дней</t>
  </si>
  <si>
    <t>Скидка от БОЦ(Баззовая оптовая цена) 45 дней</t>
  </si>
  <si>
    <t>Скидка от БОЦ(Баззовая оптовая цена) 60 дней</t>
  </si>
  <si>
    <t>Скидка от БОЦ                       (Базовая оптовая цена)</t>
  </si>
  <si>
    <t>№</t>
  </si>
  <si>
    <t>Артикул</t>
  </si>
  <si>
    <t>Наименование как в 1С</t>
  </si>
  <si>
    <t>Фото Перед</t>
  </si>
  <si>
    <t>Фото Спина</t>
  </si>
  <si>
    <t>Ткань</t>
  </si>
  <si>
    <t>Цвет</t>
  </si>
  <si>
    <t>Особенности модели </t>
  </si>
  <si>
    <t>Описание</t>
  </si>
  <si>
    <t>Подробнее</t>
  </si>
  <si>
    <t>Размер</t>
  </si>
  <si>
    <t>РРЦ НОВАЯ</t>
  </si>
  <si>
    <t>оптовая</t>
  </si>
  <si>
    <t>Штрихкод</t>
  </si>
  <si>
    <t>СТОП ЦЕНА</t>
  </si>
  <si>
    <t>Количество
ЗАКАЗ в шт (внести)</t>
  </si>
  <si>
    <t>Сумма заказа в руб. по оптовой цене</t>
  </si>
  <si>
    <t>Остатки в шт</t>
  </si>
  <si>
    <t>Цена за штуку с учетом вашей скидки </t>
  </si>
  <si>
    <t>Сумма заказа в руб. с учетом вашей скидки </t>
  </si>
  <si>
    <t>Расчет стоп цены</t>
  </si>
  <si>
    <t>Расчет цены</t>
  </si>
  <si>
    <t>Наценка РРЦ</t>
  </si>
  <si>
    <t>210-1202000125-154</t>
  </si>
  <si>
    <t>Рыбацкие неопреновые средние сапоги GRAYLING Fregat (Фрегат) черный GMHM-000</t>
  </si>
  <si>
    <t>Фото отсутствует</t>
  </si>
  <si>
    <t>Ткань верха: неопрен: полиэстер 100%
Ткань подклада: полиэстер 100%</t>
  </si>
  <si>
    <t>черный</t>
  </si>
  <si>
    <t>Материал верха: неопрен 4 мм/резина, Материал подошвы: резина RB", 100% водонепроницаемость, устойчивость к скольжению, единая бесшовная оболочка, высокое сопротивление к изгибу в верхней части, анатомическая стелька</t>
  </si>
  <si>
    <t>Неопреновые сапоги Фрегат GRAYLING — идеальный выбор для любителей активного отдыха на природе. Каждая пара проходит проверку на водонепроницаемость, что гарантирует надежную защиту от влаги. Устойчивость к скольжению и единая бесшовная оболочка обеспечивают безопасность и комфорт при передвижении по скользким поверхностям.
Сапоги изготовлены из неопрена толщиной 4 мм и эластичной резины, представляющей собой смесь натурального и синтетического каучука, что обеспечивает отличную гибкость и долговечность. Высокое сопротивление к изгибу в верхней части добавляет прочности, а чулок с анатомической стелькой обеспечивает максимальный комфорт и поддержку ногам во время длительных прогулок. Эта модель сочетает в себе все важные качества современной, практичной обуви, делая ее незаменимой для рыбалки и активного отдыха</t>
  </si>
  <si>
    <t>WEB-Сайт</t>
  </si>
  <si>
    <t>р-р 40</t>
  </si>
  <si>
    <t>4660335534623</t>
  </si>
  <si>
    <t>СтопЦена</t>
  </si>
  <si>
    <t>р-р 41</t>
  </si>
  <si>
    <t>4660335534630</t>
  </si>
  <si>
    <t>р-р 42</t>
  </si>
  <si>
    <t>4660335534647</t>
  </si>
  <si>
    <t>р-р 43</t>
  </si>
  <si>
    <t>4660335534654</t>
  </si>
  <si>
    <t>р-р 44</t>
  </si>
  <si>
    <t>4660335534661</t>
  </si>
  <si>
    <t>р-р 45</t>
  </si>
  <si>
    <t>4660335534678</t>
  </si>
  <si>
    <t>р-р 46</t>
  </si>
  <si>
    <t>4660335534685</t>
  </si>
  <si>
    <t>210-1202167123-107</t>
  </si>
  <si>
    <t>Рыбацкие забродные ботинки GRAYLING Octopus(Октопус), войлок, серый/синий</t>
  </si>
  <si>
    <t>Ткань верха: нейлон 100%</t>
  </si>
  <si>
    <t>серый/синий</t>
  </si>
  <si>
    <t>Широкий взъем, отверстия для слива воды, войлочная подошва, верх: ПЭ Oxford, цвет: графит/ синий/черный</t>
  </si>
  <si>
    <t>Ботинки забродные Октопус GRAYLING  для использования с вейдерсами на войлочной подошве. Высокий подъём обеспечивает надёжную поддержку и фиксацию голеностопа, минимизируя травмы и растяжения вейдерса. Защитный бампер предотвратит травмирование пальцев ноги при случайных ударах о камни и другие подводные препятствия. Специальная дренажная система позволяет избавиться от лишней влаги, под действием давления. Следует обратить внимание, что данная обувь предназначена только для использования с вейдерсами с неопреновым носком. Войлочная подошва обеспечит надежное сцепление на скользких поверхностях. Не рекомендуется для использования на асфальтном покрытии.</t>
  </si>
  <si>
    <t>4610097057922</t>
  </si>
  <si>
    <t>4610097057939</t>
  </si>
  <si>
    <t>4610097057946</t>
  </si>
  <si>
    <t>4610097057953</t>
  </si>
  <si>
    <t>4610097057960</t>
  </si>
  <si>
    <t>4610097057977</t>
  </si>
  <si>
    <t>220-1202181123-100</t>
  </si>
  <si>
    <t>Рыбацкие неопреновые сапоги GRAYLING Poseidon (Посейдон), серый</t>
  </si>
  <si>
    <t>Ткань верха: неопрен: полиэстер 100%</t>
  </si>
  <si>
    <t>серый</t>
  </si>
  <si>
    <t>100% водонепроницаемость, устойчивость к скольжению, единая бесшовная оболочка, высокое сопротивление к изгибу в верхней части, неопрен 4 мм</t>
  </si>
  <si>
    <t>Сапоги для рыбалки Посейдон в которых воплотились все плюсы современных материалов и богатый опыт  специалистов бренда. Удобная колодка сапог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</si>
  <si>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4610097058059</t>
  </si>
  <si>
    <t>4610097058066</t>
  </si>
  <si>
    <t>220-1202181123-148</t>
  </si>
  <si>
    <t>Рыбацкие неопреновые сапоги GRAYLING Poseidon(Посейдон), хаки</t>
  </si>
  <si>
    <t>Ткань верха: неопрен: полиэстер 100%
Ткань подклада: сетка: полиэстер 100%</t>
  </si>
  <si>
    <t>хаки</t>
  </si>
  <si>
    <t>Данная модель соединяет в себе все самые важные качества современной, практичной обуви. Предназначены для тех, кто любит активный отдых на природе.
Быстросохнущая, отводящая влагу подкладка из «дышащего» слоя Airmesh обеспечивает ногам сухость и комфорт. Сапоги со спортивной колодкой обеспечивают ногам комфорт и устойчивость во время ходьбы.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хаки
сапожок: резина</t>
  </si>
  <si>
    <t>4610097058127</t>
  </si>
  <si>
    <t>4610097058134</t>
  </si>
  <si>
    <t>220-1102204123-154</t>
  </si>
  <si>
    <t>Зимние сапоги Seal (Сил)(черный) неопрен 5 мм, резина+ЭВА, сетка, Тинсулейт 600 GRNBW-01BLK</t>
  </si>
  <si>
    <t>  анатомическая форма
  высота 42 см
  неопрен 5 мм
  дышащий слой Air Mesh 2,5
  утеплитель Thinsulate 3M по сапожку - 600гр/кв.м
  флисовый подклад
  амортизирующая стелька из EVA
  комбинированная подошва
  сапожок из высококачественной резины
  метод крепления - вулканизация
  температурный диапазон: от 0 до -45 С</t>
  </si>
  <si>
    <t>Сапоги маломерят на размер. Будьте внимательны при выборе.
Зимние утепленные рыболовные сапоги отлично подойдут для использования даже в сильные морозы. Голенище выполнено из качественного неопрена и дополнено слоем сетки Air-mesh с флисовым подкладом. Благодаря такому сочетанию материалов, голенище отлично сохраняет тепло, при этом хорошо вентилируется и способствует эффективному отведению влаги. Сапожок выполнен из высококачественной морозостойкой резины. Все соединения выполнены при помощи вулканизации. Эффективная теплоизоляция достигается при помощи фирменного утеплителя 3M Thinsulate. Высокотехнологичная подошва выполнена из слоя материала EVA и дополнена резиновым протектором, благодаря чему имеет хорошие теплоизоляционные свойства, хорошо амортизирует во время движения и обладает высокой прочностью и сцеплением при небольшом весе. </t>
  </si>
  <si>
    <t>4610097024986</t>
  </si>
  <si>
    <t>4610097024993</t>
  </si>
  <si>
    <t>220-0202206123-100</t>
  </si>
  <si>
    <t>Женские рыбацкие сапоги GRAYLING Sirena(Сирена), cерый/синий</t>
  </si>
  <si>
    <t>100% водонепроницаемость, устойчивость к скольжению, единая бесшовная оболочка, высокое сопротивление к изгибу в верхней части, неопрен 4 мм"</t>
  </si>
  <si>
    <t>Женские сапоги Сирена для рыбалки в которых воплотились все плюсы современных материалов и богатый опыт  специалистов бренда. Средняя высота и удобная колодка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</si>
  <si>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р-р 36</t>
  </si>
  <si>
    <t>4610097057991</t>
  </si>
  <si>
    <t>р-р 37</t>
  </si>
  <si>
    <t>4610097058004</t>
  </si>
  <si>
    <t>р-р 38</t>
  </si>
  <si>
    <t>4610097058011</t>
  </si>
  <si>
    <t>р-р 39</t>
  </si>
  <si>
    <t>4610097058028</t>
  </si>
  <si>
    <t>4610097058035</t>
  </si>
  <si>
    <t>221-1202190123-154</t>
  </si>
  <si>
    <t>Рыбацкие неопреновые низкие сапоги GRAYLING Reef(Риф) черн/син</t>
  </si>
  <si>
    <t>Ткань верха: нейлон 100%
Ткань подклада: сетка: полиэстер 100%</t>
  </si>
  <si>
    <t>100% водонепроницаемость, устойчивость к скольжению, единая бесшовная оболочка, высокое сопротивление к изгибу в верхней части, неопрен 4 мм, протектор: высокий, тракторного типа</t>
  </si>
  <si>
    <t>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
</t>
  </si>
  <si>
    <t>4610097058257</t>
  </si>
  <si>
    <t>4610097058264</t>
  </si>
  <si>
    <t>4610097058271</t>
  </si>
  <si>
    <t>4610097058288</t>
  </si>
  <si>
    <t>4610097058295</t>
  </si>
  <si>
    <t>4610097058301</t>
  </si>
  <si>
    <t>4610097058318</t>
  </si>
  <si>
    <t>221-1202190123-148</t>
  </si>
  <si>
    <t>Рыбацкие неопреновые низкие сапоги GRAYLING Reef(Риф) хаки</t>
  </si>
  <si>
    <t>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t>
  </si>
  <si>
    <t>4610097058189</t>
  </si>
  <si>
    <t>4610097058196</t>
  </si>
  <si>
    <t>4610097058202</t>
  </si>
  <si>
    <t>4610097058226</t>
  </si>
  <si>
    <t>320-1102275123-000</t>
  </si>
  <si>
    <t>Шемая термоноски меринос GRAYLING</t>
  </si>
  <si>
    <t>Ткань верха: шерсть 15%, акрил 60%, полиамид 18%, полиэстер 7%</t>
  </si>
  <si>
    <t>Аспен сигнал</t>
  </si>
  <si>
    <t>Полиамид с шерстью мериноса. Широкая удобная манжета. Двойная плотная вязка. Зоны вентиляции. Система резинок для фиксации на ноге</t>
  </si>
  <si>
    <t>Шемая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</si>
  <si>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р-р 39-41</t>
  </si>
  <si>
    <t>4660335523757</t>
  </si>
  <si>
    <t>р-р 42-44</t>
  </si>
  <si>
    <t>4660335523764</t>
  </si>
  <si>
    <t>Подробнее </t>
  </si>
  <si>
    <t>210-1201000125-000</t>
  </si>
  <si>
    <t>Охотничьи ботинки PRIDE Eger (Егерь) Уральский лес PRMHM-900-1</t>
  </si>
  <si>
    <t>Ткань верха: полиэстер 100%
Ткань подклада: полиэстер 100%</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</si>
  <si>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</si>
  <si>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</si>
  <si>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4660335535507</t>
  </si>
  <si>
    <t>4660335535514</t>
  </si>
  <si>
    <t>4660335535521</t>
  </si>
  <si>
    <t>4660335535538</t>
  </si>
  <si>
    <t>4660335535545</t>
  </si>
  <si>
    <t>4660335535552</t>
  </si>
  <si>
    <t>210-1201000125-148</t>
  </si>
  <si>
    <t>Охотничьи неопреновые низкие сапоги PRIDE Protect Mini (Протект Мини) хаки PRLHM-330</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</si>
  <si>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</si>
  <si>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</si>
  <si>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4660335534418</t>
  </si>
  <si>
    <t>4660335534425</t>
  </si>
  <si>
    <t>4660335534432</t>
  </si>
  <si>
    <t>4660335534449</t>
  </si>
  <si>
    <t>4660335534456</t>
  </si>
  <si>
    <t>4660335534463</t>
  </si>
  <si>
    <t>4660335534470</t>
  </si>
  <si>
    <t>Охотничьи ботинки PRIDE Eger (Егерь) хаки PRMHM-300-1</t>
  </si>
  <si>
    <t>Материал верха: 100% полиэстер
Подклад: сетка 100% полиэстер, дышащая
Материал подошвы: термопластичная резина, ЭВА"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увеличенная и укрепленная пяточная часть
• усиленный носок
• утеплитель Thinsulate
• мембранный чулок
• анатомическая стелька</t>
  </si>
  <si>
    <t>Охотничьи ботинки Егерь — это идеальный выбор для тех, кто ценит надежность и комфорт в условиях активного отдыха. Верх из комбинированного состава обеспечивает отличную эргономичность и защиту, а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и надежность. Комбинированная подошва обеспечивает эффект антискольжения и гашения вибрации, что делает каждую прогулку более комфортной.
Увеличенная и укрепленная пяточная часть, а также усиленный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t>
  </si>
  <si>
    <t>4660335535439</t>
  </si>
  <si>
    <t>4660335535446</t>
  </si>
  <si>
    <t>4660335535453</t>
  </si>
  <si>
    <t>4660335535477</t>
  </si>
  <si>
    <t>4660335535484</t>
  </si>
  <si>
    <t>Охотничьи ботинки PRIDE Magnum (Магнум) Уральский лес PRMHM-900-2</t>
  </si>
  <si>
    <t>•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</si>
  <si>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Охотничьи ботинки Магнум — это идеальный выбор для активных любителей природы, которые ценят надежность и комфорт. Верх из комбинированного состава, включающего натуральную кожу и полиэстер, обеспечивает отличную эргономичность и защиту.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Комбинированная подошва обеспечивает эффект антискольжения и гашения вибрации, что делает каждую прогулку более комфортной.
Укрепленная пяточная часть и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
</t>
  </si>
  <si>
    <t>4660335535361</t>
  </si>
  <si>
    <t>4660335535378</t>
  </si>
  <si>
    <t>4660335535385</t>
  </si>
  <si>
    <t>4660335535392</t>
  </si>
  <si>
    <t>4660335535408</t>
  </si>
  <si>
    <t>4660335535415</t>
  </si>
  <si>
    <t>4660335535422</t>
  </si>
  <si>
    <t>Охотничьи неопреновые средние сапоги PRIDE Protect (Протект) Уральский лес PRMHM-930</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</si>
  <si>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t>
  </si>
  <si>
    <t>Охотничьи неопреновые средние сапоги Протект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</si>
  <si>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4660335534555</t>
  </si>
  <si>
    <t>4660335534562</t>
  </si>
  <si>
    <t>4660335534579</t>
  </si>
  <si>
    <t>4660335534586</t>
  </si>
  <si>
    <t>4660335534593</t>
  </si>
  <si>
    <t>4660335534609</t>
  </si>
  <si>
    <t>4660335534616</t>
  </si>
  <si>
    <t>Охотничьи неопреновые низкие сапоги PRIDE Protect Mini (Протект мини) Уральский лес PRLHM-933</t>
  </si>
  <si>
    <t>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Охотничьи неопреновые средние сапоги PRIDE Протект</t>
  </si>
  <si>
    <t>
Охотничьи неопреновые короткие сапоги  Протект Мини — это идеальный выбор для активных любителей природы, обеспечивающие надежную защиту от воды и отличные дышащие способности. Средняя высота голенища обеспечивает комфорт при одевании и снятии, а также свободу движений по мокрой траве, сырой земле и мелким ручьям.
Эти сапоги гарантируют 100% водонепроницаемость, что позволяет Вам уверенно передвигаться в любых условиях. Устойчивость к скольжению обеспечивает безопасность на скользких поверхностях, а единая бесшовная оболочка предотвращает попадание влаги и грязи внутрь.
Изготовленные из неопрена толщиной 4 мм, сапоги обладают высоким сопротивлением к изгибу в верхней части, что добавляет долговечности. Чулок с анатомической стелькой обеспечивает максимальный комфорт при длительном ношении, делая эти сапоги незаменимыми в Ваших охотничьих приключениях</t>
  </si>
  <si>
    <t>4660335534340</t>
  </si>
  <si>
    <t>4660335534357</t>
  </si>
  <si>
    <t>4660335534364</t>
  </si>
  <si>
    <t>4660335534371</t>
  </si>
  <si>
    <t>4660335534388</t>
  </si>
  <si>
    <t>4660335534395</t>
  </si>
  <si>
    <t>4660335534401</t>
  </si>
  <si>
    <t>Охотничьи ботинки PRIDE Spider (Спайдер) хаки PRHHM-300</t>
  </si>
  <si>
    <t>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 мембранный чулок
• анатомическая стелька</t>
  </si>
  <si>
    <t>Охотничьи ботинки Спайдер обеспечивают водостойкость до 4 часов. Верх выполнен из комбинированного состава, что гарантирует надежность и эргономичность. Удобная система шнуровки с крючками-зацепами в верхней части обеспечивает надежную фиксацию. Шнурки не растягиваются, водоталкивающие и выполнены из мультифиламента.
Комбинированная подошва обеспечивает эффект антискольжения и гашение вибрации, что делает ботинки идеальными для охоты. Укрепленная пяточная часть и носок добавляют дополнительную защиту. Утеплитель Thinsulate сохраняет тепло, а мембранный чулок обеспечивает защиту от влаги. Анатомическая стелька обеспечивает комфорт при длительном ношении.</t>
  </si>
  <si>
    <t>4660335535156</t>
  </si>
  <si>
    <t>4660335535163</t>
  </si>
  <si>
    <t>4660335535170</t>
  </si>
  <si>
    <t>4660335535187</t>
  </si>
  <si>
    <t>4660335535194</t>
  </si>
  <si>
    <t>4660335535200</t>
  </si>
  <si>
    <t>4660335535217</t>
  </si>
  <si>
    <t>Охотничьи неопреновые высокие сапоги PRIDE Protect Pro (Протект Про) хаки PRHHM-330</t>
  </si>
  <si>
    <t>Цвет: хаки
Материал верха: резина
Подклад: неопрен
Материал подошвы: резина RB
• 100% водонепроницаемость
• устойчивость к скольжению
• единая бесшовная оболочка
• высокое сопротивление к изгибу в верхней части
• неопрен 4 мм
• чулок с анатомической стелькой
• стелька из ЭВА с хлопковым покрытием"	"Охотничьи неопреновые высокие сапоги PRIDE Протект Про — это идеальный выбор для любителей активного отдыха на природе. Эти сапоги обеспечивают 100% водонепроницаемость, что позволяет Вам уверенно передвигаться по влажным и болотистым местам. Устойчивость к скольжению гарантирует безопасность на скользких поверхностях, а единая бесшовная оболочка предотвращает попадание воды и грязи внутрь.
Изготовленные из неопрена толщиной 4 мм, сапоги обеспечивают отличную теплоизоляцию и комфорт в холодную погоду. Высокое сопротивление к изгибу в верхней части добавляет долговечности, а чулок с анатомической стелькой обеспечивает поддержку и удобство при длительном ношении.
Материал верха выполнен из прочной резины, а подошва из резины R обеспечивает надежное сцепление с различными поверхностями. Эти сапоги станут надежным спутником в Ваших охотничьих приключениях.</t>
  </si>
  <si>
    <t>4660335534487</t>
  </si>
  <si>
    <t>4660335534494</t>
  </si>
  <si>
    <t>4660335534500</t>
  </si>
  <si>
    <t>4660335534517</t>
  </si>
  <si>
    <t>4660335534524</t>
  </si>
  <si>
    <t>4660335534531</t>
  </si>
  <si>
    <t>4660335534548</t>
  </si>
  <si>
    <t>210-1201120123-049</t>
  </si>
  <si>
    <t>Охотничьи ботинки мужские PRIDE Cleaver(Кливер) камо лес</t>
  </si>
  <si>
    <t>Ткань верха: полиэстер 100%</t>
  </si>
  <si>
    <t>камуфляж</t>
  </si>
  <si>
    <t>Охотничьи ботинки с высоким берцем и усиленной боковой поддержкой голеностопа. Непромокаемая воздухопроницаемая мембрана  Kingtex, гарантирует постоянную циркуляцию воздуха. Помимо этого, мембрана обеспечит быстрый отвод влаги при высокой физической активности или в жаркую погоду.
В такой надежной и универсальной обуви вы можете уверенно отправляться на охоту в переменчивых погодных условиях
Изготавливаются из современных износостойких материалов. Оснащены современной подошвой VIBRAM®.
• высокая поддержка берца 
• усиленный носок, пятка и боковая поддержка
• нескользящая с повышенной износостойкостью подошва VIBRAM® 
• крючки для быстрой шнуровки
• анодированная фурнитура препятствующая коррозии
верх: ткань CORDURA®
цвет: принт зеленый лес
состав: 100% нейлон
Мембрана KingTex
внутренняя отделка: сетка 3D AIR MESH
подошва: VIBRAM®
состав: TPU/EVA
Для данной модели указан европейский размер.</t>
  </si>
  <si>
    <t>4610097058332</t>
  </si>
  <si>
    <t>210-1201170123-054</t>
  </si>
  <si>
    <t>Орсис охотничьи ботинки мужские PRIDE PRHHM-008, коричневый</t>
  </si>
  <si>
    <t>Ткань верха: кожа</t>
  </si>
  <si>
    <t>коричневый</t>
  </si>
  <si>
    <t>Верх: водонепроницаемый натуральный нубук + нейлон 1200D
Подкладка: дышащая сетка
Водонепроницаемая и дышащая мембрана Sympatex
Стелька анатомической формы с высокой степенью влагопоглощения
Двухкомпонентная противоскользящая резиновая подошва + амортизирующий материал EVA MD
Резиновый усиленный рант по периметру
Шнурки, водоотталкивающие
Крючки из алюминиевого литья и цинкового сплава, все детали не содержат никеля</t>
  </si>
  <si>
    <t>Надёжные походные ботинки Орсис из натуральной кожи с грязе-водоотталкивающей пропиткой. Отлично подойдут как для охоты, так и для средней сложности многодневного похода. Верх из натуральной кожи надёжно защищён по периметру широким резиновым рантом, значительно увеличивающим износостойкость. Двухзонная система шнуровки позволяет достичь максимально анатомичной подгонки. Амортизирующая подошва уверено взаимодействует со сложными поверхностями. Влагостойкая воздухопроницаемая мембрана Sympatex уверенно поддерживает комфортный внутренний микроклимат. Обувь дополнена сигнальными элементами для обеспечения дополнительной безопасности на охоте.</t>
  </si>
  <si>
    <t>4610097065880</t>
  </si>
  <si>
    <t>4610097065903</t>
  </si>
  <si>
    <t>4610097065910</t>
  </si>
  <si>
    <t>Охотничьи ботинки PRIDE Magnum premium (Магнум премиум) коричневый PRMHTM-BR</t>
  </si>
  <si>
    <t>Ткань верха: нубук
Ткань вставок: нейлон 100% 
Ткань подклада: полиэстер 100%</t>
  </si>
  <si>
    <t>Цвет: коричневый
Материал верха: нубук
Подклад: влагозащитный подклад
Материал подошвы: полиуретан, резина"	"• водостойкость до 4 часов
• материал верха - натуральный нубук с водооталкивающей пропиткой
• удобная система шнуровки FIT&amp;GO
• укрепленный носок
• комбинированная подошва - эффект антискольжения и устойчивости, гашение вибрации
• удобная колодка
• мембранный чулок
• анатомическая стелька"	"Охотничьи ботинки PRIDE Спрингер — это идеальный выбор для тех, кто ценит комфорт и надежность в условиях активного отдыха. Верх из натурального нубука обеспечивает прочность и стильный внешний вид, а удобная система шнуровки FIT&amp;GO позволяет быстро и легко регулировать посадку.
Укрепленный носок защищает Ваши пальцы от ударов, а комбинированная подошва обеспечивает эффект антискольжения и устойчивости на различных поверхностях. Удобная колодка гарантирует комфорт при длительном ношении, а чулок с анатомической стелькой дополнительно поддерживает ноги.
Эти ботинки идеально подходят для охоты и активных прогулок на природе, обеспечивая надежность и защиту в любых условиях.</t>
  </si>
  <si>
    <t>4660335533060</t>
  </si>
  <si>
    <t>4660335533077</t>
  </si>
  <si>
    <t>4660335533084</t>
  </si>
  <si>
    <t>4660335533091</t>
  </si>
  <si>
    <t>4660335533107</t>
  </si>
  <si>
    <t>Охотничьи ботинки PRIDE Spider (Спайдер) Уральский лес PRHHM-900</t>
  </si>
  <si>
    <t>Материал верха: натуральная кожа, 100% полиэстер, ТПУ
Подклад: сетка 100% полиэстер, дышащая
Материал подошвы: ЭВА, резина RB"
• водостойкость до 4 часов
• материал верха - комбинированный состав для надежности и эргономичности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утеплитель Thinsulate 400
• мембранный чулок
• анатомическая стелька</t>
  </si>
  <si>
    <t>Охотничьи ботинки  Спайдер — это идеальный выбор для активных любителей природы, которые ценят надежность и комфорт. Верх из комбинированного состава, включающего натуральную кожу и полиэстер, обеспечивает отличную эргономичность и защиту. Удобная система шнуровки с крючками-зацепами в верхней части позволяет быстро и легко регулировать посадку.
Шнурки, выполненные из водотталкивающего мультифиламента, не растягиваются, что гарантирует долговечность. Комбинированная подошва обеспечивает эффект антискольжения и гашения вибрации, что делает каждую прогулку более комфортной.
Укрепленная пяточная часть и носок обеспечивают дополнительную защиту, что особенно важно на сложных маршрутах. Чулок с анатомической стелькой гарантирует максимальный комфорт при длительном ношении. Эти ботинки станут вашим надежным спутником в любых охотничьих приключениях.
</t>
  </si>
  <si>
    <t>4660335535224</t>
  </si>
  <si>
    <t>4660335535231</t>
  </si>
  <si>
    <t>4660335535248</t>
  </si>
  <si>
    <t>4660335535255</t>
  </si>
  <si>
    <t>4660335535262</t>
  </si>
  <si>
    <t>4660335535279</t>
  </si>
  <si>
    <t>4660335535286</t>
  </si>
  <si>
    <t>220-1201211123-054</t>
  </si>
  <si>
    <t>Охотничьи неопреновые средние сапоги PRIDE Snipe(Снайп), коричневый</t>
  </si>
  <si>
    <t>Неопреновые полусапоги, обеспечивают отличную защиту от воды, при этом сохраняя прекрасные дышащие способности. Средней высоты голенище обеспечивает комфорт и скорость одевания и снятия сапог, в то же время сохраняя возможность передвижения по мокрой невысокой траве, сырой земле, мелким ручьям.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коричневый
сапожок: резина
протектор: средний, тракторного типа</t>
  </si>
  <si>
    <t>4610097058905</t>
  </si>
  <si>
    <t>220-1201211123-050</t>
  </si>
  <si>
    <t>Охотничьи неопреновые средние сапоги PRIDE Snipe(Снайп), камыш</t>
  </si>
  <si>
    <t>камыш</t>
  </si>
  <si>
    <t>Неопреновые полусапоги, обеспечивают отличную защиту от воды, при этом сохраняя прекрасные дышащие способности. Средней высоты голенище обеспечивает комфорт и скорость одевания и снятия сапог, в то же время сохраняя возможность передвижения по мокрой невысокой траве, сырой земле, мелким ручьям.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коричневый/принт камыш
сапожок: резина
протектор: средний, тракторного типа</t>
  </si>
  <si>
    <t>4610097058820</t>
  </si>
  <si>
    <t>220-1201211123-148</t>
  </si>
  <si>
    <t>Охотничьи неопреновые средние сапоги PRIDE Snipe(Снайп), хаки</t>
  </si>
  <si>
    <t>Неопреновые полусапоги, обеспечивают отличную защиту от воды, при этом сохраняя прекрасные дышащие способности. Средней высоты голенище обеспечивает комфорт и скорость одевания и снятия сапог, в то же время сохраняя возможность передвижения по мокрой невысокой траве, сырой земле, мелким ручьям. В данной модели применяется технология, позволяющая создать единую бесшовную оболочку для повышения долговечности и снижения веса на 30%.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хаки
сапожок: резина
протектор: средний, тракторного типа</t>
  </si>
  <si>
    <t>4610097058974</t>
  </si>
  <si>
    <t>220-1101020123-148</t>
  </si>
  <si>
    <t>Зимние сапоги Arctic Fox (Арктик Фокс)(хаки) неопрен 5 мм, резина+ЭВА, сетка, Тинсулейт 600</t>
  </si>
  <si>
    <t>Сапоги маломерят на размер. Будьте внимательны при выборе.
ВОДОНЕПРОНИЦАЕМАЯ ОБУВЬ С ПОДОШВОЙ И С ВЕРХОМ ИЗ ПЛАСТМАССЫ,ВЕРХ КОТОРОЙ НЕ КРЕПИТСЯ К ПОДОШВЕ И НЕ СОЕДИНЯЕТСЯ С НЕЙ НИ НИТОЧНЫМ, НИ ШПИЛЕЧНЫМ, НИ ГВОЗДЕВЫМ,НИ ВИНТОВЫМ,НИ ЗАКЛЕПОЧНЫМ,НИ КАКИМ-ЛИБО ДРУГИМ АНАЛОГИЧНЫМ СПОСОБОМ, ЗАКРЫВАЮЩАЯ ЛОДЫЖКУ,НО НЕ ЗАКРЫВАЮЩАЯ КОЛЕНО 
</t>
  </si>
  <si>
    <t>4610097024740</t>
  </si>
  <si>
    <t>4610097024757</t>
  </si>
  <si>
    <t>220-1101020123-054</t>
  </si>
  <si>
    <t>Зимние сапоги Arctic Fox (Арктик Фокс)(коричневый) неопрен 5 мм, резина+ЭВА, сетка, Тинсулейт 600</t>
  </si>
  <si>
    <t>Сапоги маломерят на размер. Будьте внимательны при выборе.
</t>
  </si>
  <si>
    <t>4610097024801</t>
  </si>
  <si>
    <t>4610097024818</t>
  </si>
  <si>
    <t>220-1201045123-148</t>
  </si>
  <si>
    <t>Сапоги Boar. Цвет: хаки</t>
  </si>
  <si>
    <t>• анатомическая форма
• неопрен 5 мм
• дышащий слой Air Mesh 2,5
• утеплитель Thinsulate 3M  - 600гр
• флисовый подклад
• амортизирующая стелька из EVA
• комбинированная подошва
• сапожок из высококачественной резины
• метод крепления - вулканизация
Температурный диапазон: от 0 до -45 С</t>
  </si>
  <si>
    <t>Утепленные зимние охоьтничьи сапоги отлично подойдут для использования даже в сильный мороз. Голенище выполнено из качественного неопрена и дополнено слоем сетки Air-Mesh с флисовой подкладкой. Благодаря такому сочетанию материалов голенище отлично сохраняет тепло, при этом хорошо вентилируется и способствует эффективному отведению влаги. Сапог выполнен из высококачественной морозостойкой резины. Все соединения выполнены при помощи вулканизации. Эффективная теплоизоляция достигается при помощи фирменного утеплителя 3M Thinsulate. Высокотехнологичная подошва выполнена из слоя материала ЭВА и дополнена резиновым протектором, благодаря чему имеет хорошие теплоизоляционные свойства, хорошо амортизирует во время движения и обладает высокой прочностью и сцеплением при небольшом весе. Сапоги маломерят на размер.</t>
  </si>
  <si>
    <t>4610097024863</t>
  </si>
  <si>
    <t>4610097024870</t>
  </si>
  <si>
    <t>320-1101129123-000</t>
  </si>
  <si>
    <t>Корсак термоноски меринос PRIDE</t>
  </si>
  <si>
    <t>Полиамид с шерстью мериноса. Широкая удобная манжета. 
Двойная плотная вязка. 
Зоны вентиляции. 
Система резинок для фиксации на ноге</t>
  </si>
  <si>
    <t>Термоноски "Корсак" -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</si>
  <si>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4660335523580</t>
  </si>
  <si>
    <t>4660335523597</t>
  </si>
  <si>
    <t>210-2203019123-085</t>
  </si>
  <si>
    <t>Треккинговые ботинки Arkaim (Аркаим)(Замш, Розовый)</t>
  </si>
  <si>
    <t>розовый</t>
  </si>
  <si>
    <t>
•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</si>
  <si>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     Универсальные треккинговые ботинки. Отлично подойдут для активного отдыха, прогулок и непродолжительных походов. Комбинированный верх из натуральной влагостойкой замши и суперпрочного нейлона, влагостойкая пароотводящая мембрана King Tex.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и гасит ударные нагрузки, 
     Нижняя часть подошвы, с новым составом резины и самоочищающимся протектором, выдаёт прекрасный коэффициент сцепления на различных, в том числе и влажных, поверхностях. 
     Универсальная система быстрой шнуровки с парой крючков позволяет быстро и надежно зафиксировать ногу в ботинке.
</t>
  </si>
  <si>
    <t>4610097051715</t>
  </si>
  <si>
    <t>4610097051722</t>
  </si>
  <si>
    <t>210-2203019123-148</t>
  </si>
  <si>
    <t>Треккинговые ботинки Arkaim (Аркаим) (Замш, Хаки)</t>
  </si>
  <si>
    <t>•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</si>
  <si>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4610097051760</t>
  </si>
  <si>
    <t>4610097051777</t>
  </si>
  <si>
    <t>4610097051807</t>
  </si>
  <si>
    <t>4610097051814</t>
  </si>
  <si>
    <t>4610097051852</t>
  </si>
  <si>
    <t>4610097051869</t>
  </si>
  <si>
    <t>210-2203082123-054</t>
  </si>
  <si>
    <t>Треккинговые ботинки Dombay (Домбай) (Нубук, под. Vibram, корич/черный)</t>
  </si>
  <si>
    <t>     Хороший вариант для несложного быстрого треккинга.
    Надёжный верх из водонепроницаемой натуральной замши (нубук), усилен влагостойкой воздухопроницаемой мембраной.
     Двухзонная система шнуровки позволяет максимально анатомично отрегулировать раздельный охват стопы и голеностопа.
     Средняя часть подошвы двойной плотности, работающей как на поддержку и стабильность, так и на амортизацию.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Классическая система шнуровки
• Подошва VIBRAM® XS TREK™
• Высокое голенище – защита от грязи, воды и мусора;
• Защитный рант
• Анатомическая съемная стелька</t>
  </si>
  <si>
    <t>4610097051951</t>
  </si>
  <si>
    <t>210-1203000125-154</t>
  </si>
  <si>
    <t>Треккинговые ботинки PAYER Expedition (Экспедиция) черный PMHM-003</t>
  </si>
  <si>
    <t>Ткань верха: нейлон 100%
Ткань подклада: полиэстер 100%</t>
  </si>
  <si>
    <t>"• водостойкость до 4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мембранный чулок
• анатомическая стелька"</t>
  </si>
  <si>
    <t>Треккинговые ботинки  Экспедиция — это идеальный выбор для активных путешественников и любителей природы. Верх из прочного нейлона обеспечивает надежность и долговечность,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уверенное сцепление с различными поверхностями, а укрепленная пяточная часть и носок защищают от ударов.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свежем воздухе.
</t>
  </si>
  <si>
    <t>4660335535149</t>
  </si>
  <si>
    <t>210-1203180123-100</t>
  </si>
  <si>
    <t>Треккинговые ботинки Porters (Портерс)(серый) PTBD-01GR</t>
  </si>
  <si>
    <t>Треккинговые ботинки из комбинации нейлона и замши. Хорошо подойдут для активного отдыха, прогулок и непродолжительных походов. Материал верха: натуральная замша с вставками из высокопрочного нейлона.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гасит ударные нагрузки, эффективную теплоизоляцию и устойчивый протектор. Протектор выполнен из морозостойкой резины, благодаря чему ботинки можно использовать круглый год, комбинируя их с различными термоносками. Агрессивный протектор подошвы спроектирован так, чтобы удерживаться на различных поверхностях как при подъеме, так и при спуске.
Мембранная прослойка обеспечивает статическую влагозащиту в течении 3 часов. Цвета модели хорошо сочетаются с моделями одежды в коллекции бренда. Универсальная система быстрой шнуровки с одной парой крючков позволяет быстро и надежно зафиксировать ногу в ботинке, защищая от мозолей.</t>
  </si>
  <si>
    <t>4610097025105</t>
  </si>
  <si>
    <t>4610097025112</t>
  </si>
  <si>
    <t>4610097025167</t>
  </si>
  <si>
    <t>210-1203225125-154</t>
  </si>
  <si>
    <t>Треккинговые ботинки PAYER Taganai (Таганай) черный PLHM-000</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</si>
  <si>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</si>
  <si>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</si>
  <si>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4660335521906</t>
  </si>
  <si>
    <t>4660335521937</t>
  </si>
  <si>
    <t>4660335521944</t>
  </si>
  <si>
    <t>4660335521951</t>
  </si>
  <si>
    <t>4660335521968</t>
  </si>
  <si>
    <t>4660335521975</t>
  </si>
  <si>
    <t>Треккинговые ботинки PAYER Taganai (Таганай) хаки PLHM-333</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</si>
  <si>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</si>
  <si>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</si>
  <si>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4660335521982</t>
  </si>
  <si>
    <t>4660335521999</t>
  </si>
  <si>
    <t>4660335522002</t>
  </si>
  <si>
    <t>4660335522019</t>
  </si>
  <si>
    <t>4660335522026</t>
  </si>
  <si>
    <t>4660335522033</t>
  </si>
  <si>
    <t>Треккинговые ботинки PAYER Borus (Борус) бежевый PLHM-201</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</si>
  <si>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t>
  </si>
  <si>
    <t>
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</si>
  <si>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4660335522040</t>
  </si>
  <si>
    <t>4660335522057</t>
  </si>
  <si>
    <t>4660335522064</t>
  </si>
  <si>
    <t>4660335522071</t>
  </si>
  <si>
    <t>4660335522088</t>
  </si>
  <si>
    <t>4660335522095</t>
  </si>
  <si>
    <t>210-1203044123-112</t>
  </si>
  <si>
    <t>Треккинговые ботинки Bolan (Болан)(п\э,вставки из замши, синий) PTBD-03BL</t>
  </si>
  <si>
    <t>синий</t>
  </si>
  <si>
    <t>4610097025402</t>
  </si>
  <si>
    <t>4610097025426</t>
  </si>
  <si>
    <t>210-1203257123-035</t>
  </si>
  <si>
    <t>Треккинговые ботинки Fisht (Фишт) (Нубук, под. Vibram СБШ UTURN графит/черный)</t>
  </si>
  <si>
    <t>графит/черный</t>
  </si>
  <si>
    <t>     Универсальные походные ботинки из водонепроницаемой натуральной замши (нубук), рассчитанные на преодоление маршрутов средней сложности.
     Подкладка-мембрана отрабатывает уверенное сохранение комфортного внутреннего микроклимата вне всякой зависимости от условий внешней среды.
     Надёжная система быстрой шнуровки FitGo, интуитивно проста и удобна в использовании.
     Ботинок достаточно высок для того, чтобы использовать его в грязи и болотистой местности.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Система быстрой шнуровки FitGo
• Подошва VIBRAM® XS TREK™
• Высокое голенище – защита от грязи, воды и мусора;
• Защитный рант
• Анатомическая съемная стелька</t>
  </si>
  <si>
    <t>4610097052026</t>
  </si>
  <si>
    <t>210-1203125-154</t>
  </si>
  <si>
    <t>Треккинговые ботинки PAYER Borus (Борус) хаки PLHM-301</t>
  </si>
  <si>
    <t>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</si>
  <si>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4660335522101</t>
  </si>
  <si>
    <t>4660335522118</t>
  </si>
  <si>
    <t>4660335522125</t>
  </si>
  <si>
    <t>4660335522132</t>
  </si>
  <si>
    <t>4660335522149</t>
  </si>
  <si>
    <t>4660335522156</t>
  </si>
  <si>
    <t>210-1203127123-054</t>
  </si>
  <si>
    <t>Треккинговые ботинки Copland (Копланд)(кожа, коричневый) PTBD-02BR</t>
  </si>
  <si>
    <t>Ткань верха: натуральная кожа</t>
  </si>
  <si>
    <t>Треккинговые демисезонные ботинки. Хорошо подойдут для активного отдыха, прогулок и походов. Материал верха: кожа с полиуретановой пропиткой. Высококачественная подошва выполнена из сочетания материала EVA с резиновым протектором, благодаря чему модель имеет малый вес, хорошую амортизацию, эффективную теплоизоляцию и устойчивый протектор.  Мембранная прослойка обеспечивает статическую влагозащиту в течении 3 часов. Цвета модели хорошо сочетаются с моделями одежды в коллекции бренда. </t>
  </si>
  <si>
    <t>4610097025259</t>
  </si>
  <si>
    <t>210-0203099123-024</t>
  </si>
  <si>
    <t>Треккинговые ботинки Iremel (Иремель)(Замш,подошва Vibram, вишня)</t>
  </si>
  <si>
    <t>вишневый</t>
  </si>
  <si>
    <t>Верх: Водонепроницаемый натуральный нубук;
Мембрана: KingTex
Подклад: сетка 3D AIR MESH
Подошва: VIBRAM® состав: TPU/EVA
Поддержка ступни в удобном для длительных походов положении
Защитный бампер, усиленный носок и пятка
Нержавеющая фурнитура</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</si>
  <si>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t>
  </si>
  <si>
    <t>4610097051661</t>
  </si>
  <si>
    <t>4610097051678</t>
  </si>
  <si>
    <t>4610097051692</t>
  </si>
  <si>
    <t>210-0203099123-032</t>
  </si>
  <si>
    <t>Треккинговые ботинки Iremel (Иремель)(Замш,подошва Vibram, графит/голубой)</t>
  </si>
  <si>
    <t>графит/голубой</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</si>
  <si>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  
Для данной модели указан европейский размер.</t>
  </si>
  <si>
    <t>4610097051616</t>
  </si>
  <si>
    <t>4610097051623</t>
  </si>
  <si>
    <t>Треккинговые ботинки PAYER Pamir (Памир) синий PMHM-411</t>
  </si>
  <si>
    <t>
Материал верха: нейлон с влагозащитной пропиткой, полиуретан
Подклад: Мебранный чулок с показаниями водонепроницаемости не менее 6 часов в статике, сетка
Материал подошвы: ЭВА+RB"	"• водостойкость до 6 часов
• материал верха - прочный нейлон с влагозащитной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нержавеющая фурнитура без содержания никеля
• мембранный чулок"</t>
  </si>
  <si>
    <t>Треккинговые ботинки  Памир — идеальный выбор для активных путешественников, которые ценят надежность и комфорт. Верх из прочного нейлона с влагозащитной пропиткой обеспечивает защиту от внешних воздействий,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мембранный чулок с показаниями водонепроницаемости не менее 6 часов в статике и дышащая сетка делают эти ботинки идеальными для длительных походов.
Нержавеющая фурнитура без содержания никеля добавляет долговечности и безопасности, что делает ботинки Памир надежным спутником в любых приключениях на природе."</t>
  </si>
  <si>
    <t>4660335534029</t>
  </si>
  <si>
    <t>4660335534036</t>
  </si>
  <si>
    <t>4660335534043</t>
  </si>
  <si>
    <t>4660335534050</t>
  </si>
  <si>
    <t>4660335534067</t>
  </si>
  <si>
    <t>4660335534074</t>
  </si>
  <si>
    <t>4660335534081</t>
  </si>
  <si>
    <t>Треккинговые ботинки PAYER Everest (Эверест) черный PMHUM-000</t>
  </si>
  <si>
    <t>PAYER Эверест — это идеальное сочетание стиля и функциональности для активных путешественников. Верх из натурального нубука с водоотталкивающей пропиткой обеспечивает надежную защиту от влаги и внешних воздействий. Удобная система шнуровки FIT&amp;GO позволяет быстро и легко регулировать посадку, обеспечивая комфорт при длительных прогулках.
Цвет: чёрный
Материал верха: нубук
Подклад: влагозащитный подклад
Материал подошвы: полиуретан, резина RB"	"• материал верха - натуральный нубук
• удобная система шнуровки FIT&amp;GO
• комбинированная подошва - эффект антискольжения и устойчивости
• укрепленный носок
• стильный дизайн
• удобная колодка
• светоотражающая вставка
• нубук сводоотталкивающей пропиткой
• литьевой метод крепления подошвы"	"Треккинговые ботинки 
Комбинированная подошва, выполненная из полиуретана и резины RB, гарантирует эффект антискольжения и устойчивости на различных поверхностях. Укрепленный носок защищает Ваши пальцы от ударов, а влагозащитный подклад создает дополнительный комфорт.
Стильный дизайн и светоотражающие вставки делают эти ботинки не только практичными, но и безопасными в условиях низкой освещенности. Литьевой метод крепления подошвы обеспечивает долговечность и надежность, что делает PAYER Canyon отличным выбором для треккинга и активного отдыха на природе."
</t>
  </si>
  <si>
    <t>4660335532995</t>
  </si>
  <si>
    <t>4660335533008</t>
  </si>
  <si>
    <t>4660335533015</t>
  </si>
  <si>
    <t>4660335533022</t>
  </si>
  <si>
    <t>4660335533039</t>
  </si>
  <si>
    <t>Треккинговые ботинки PAYER Terra (Терра) хаки PMHM-301</t>
  </si>
  <si>
    <t>Материал верха: нейлон с влагозащитной пропиткой, ТПУ
Подклад: Мебранный чулок с показаниями водонепроницаемости не менее 6 часов в статике, сетка
Материал подошвы: ЭВА, резина RB"	"• водостойкость до 6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вкладная стелька анатомической формы
• нержавеющая фурнитура без содержания никеля
• мембранный чулок"</t>
  </si>
  <si>
    <t>Треккинговые ботинки Терра — это надежный выбор для активных путешественников, которые ценят комфорт и защиту. Верх из прочного нейлона с влагозащитной пропиткой обеспечивает долговечность и защиту от внешних воздействий.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вкладная стелька анатомической формы обеспечивает дополнительный комфорт. Нержавеющая фурнитура без содержания никеля гарантирует безопасность и долговечность.
Мембранный чулок с показаниями водонепроницаемости не менее 6 часов в статике и дышащая сетка делают эти ботинки идеальными для длительных походов и активного отдыха на природе"</t>
  </si>
  <si>
    <t>4660335533954</t>
  </si>
  <si>
    <t>4660335533961</t>
  </si>
  <si>
    <t>4660335533978</t>
  </si>
  <si>
    <t>4660335533985</t>
  </si>
  <si>
    <t>4660335533992</t>
  </si>
  <si>
    <t>4660335534005</t>
  </si>
  <si>
    <t>4660335534012</t>
  </si>
  <si>
    <t>320-1103239123-000</t>
  </si>
  <si>
    <t>Трек термоноски меринос PAYER</t>
  </si>
  <si>
    <t>Трек термоноски -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</si>
  <si>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4660335523726</t>
  </si>
  <si>
    <t>4660335523733</t>
  </si>
  <si>
    <t>210-2205051123-154</t>
  </si>
  <si>
    <t>Валганг тактические ботинки 7.62, черный</t>
  </si>
  <si>
    <t>Сordura 1200D
подошва Vibram®
Мембранная подкладка Sympatex</t>
  </si>
  <si>
    <t>Тактически ботинки Валганг для выполнения сложных военных задач, активного отдыха, городских условий или туристических походов. Изготовлены из прочного и износостойкого материала Cordura 1200D, который обеспечивает отличную защиту ног от механических повреждений и неблагоприятных погодных условий.
Оснащены мембранным пакетом Kingtex, который не только защищает от влаги, но и активно отводит излишки ее, предотвращая накопление пота внутри ботинка.
 Двухкомпонентная подошва от компании Vibram обеспечивает отличное сцепление на любой поверхности — от городского асфальта до скользкого грунта.
Удобная фиксация голеностопа и усиленная защита пятки и носка 
Тактические ботинки Валганг идеально подходят для использования в широком диапазоне температур, особенно при грамотном подборе термоносков. Выбирая эти ботинки, Вы получаете не только стильный аксессуар, но и надежного партнера для любых выполнений задач на природе или в городе.
</t>
  </si>
  <si>
    <t>4610097065415</t>
  </si>
  <si>
    <t>4610097065422</t>
  </si>
  <si>
    <t>210-2205053123-154</t>
  </si>
  <si>
    <t>Тактические ботинки Warrior (Варриор) (замша, нейлон, черн.)</t>
  </si>
  <si>
    <t>Ткань верха: замша/нейлон</t>
  </si>
  <si>
    <t>• наруральная замша со вставкам из CORDURA®
• высокая поддержка берца
• крутой взъем для жесткой фиксации голеностопа
• усиленная пятка и носок
• кевларовая защита подошвы
• анти-шок система в каблуке
• фурнитура из усиленного ABS пластика 
Размерная линейка изменена на РФ, шаг размер 0,5 см!</t>
  </si>
  <si>
    <t>Тактические ботинки Варриор с высоким берцем.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</si>
  <si>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4610097052576</t>
  </si>
  <si>
    <t>4610097052583</t>
  </si>
  <si>
    <t>4610097052590</t>
  </si>
  <si>
    <t>4610097052606</t>
  </si>
  <si>
    <t>4610097052613</t>
  </si>
  <si>
    <t>4610097052620</t>
  </si>
  <si>
    <t>4610097052637</t>
  </si>
  <si>
    <t>210-2205053123-053</t>
  </si>
  <si>
    <t>Тактические ботинки Warrior (Варриор) (замша, нейлон, койот.)</t>
  </si>
  <si>
    <t>койот</t>
  </si>
  <si>
    <t>Тактические ботинки с высоким берцем Варриор NOVATEX от ТМ 7.62.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</si>
  <si>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4610097052545</t>
  </si>
  <si>
    <t>210-2205053123-072</t>
  </si>
  <si>
    <t>Тактические ботинки Warrior (Варриор) (замша, нейлон, олива.)</t>
  </si>
  <si>
    <t>олива</t>
  </si>
  <si>
    <t>Тактические ботинки Варриор с высоким берцем. Легкие, удобные ботинки, идеально подходящие для активного использования в условиях от 0 до +15 градусов. Они сочетают в себе комфорт и надежность, обеспечивая ноге необходимую поддержку и защиту. Ботинки обладают прочной подошвой, которая обеспечивает отличное сцепление с поверхностью и устойчивость на различных типах территории. Они идеально подходят для пеших прогулок, треккинга или других активностей на открытом воздухе. Система антишок в каблуке позволяет комфортно передвигаться и прыгать с возвышенностей, амортизируя нагрузку на пятку при приземлении. Благодаря этому, Вы можете чувствовать себя уверенно и безопасно даже в экстремальных условиях.
Ботинки Варриор доступны в европейских размерах, чтобы Вы могли выбрать подходящий Вам размер без проблем. Независимо от того, нужна ли Вам обувь для активного отдыха или профессионального использования, Варриор - отличный выбор для тех, кто ценит комфорт, надежность и стиль.
</t>
  </si>
  <si>
    <t>4610097052446</t>
  </si>
  <si>
    <t>4610097052453</t>
  </si>
  <si>
    <t>4610097052460</t>
  </si>
  <si>
    <t>4610097052477</t>
  </si>
  <si>
    <t>210-2205125123-072</t>
  </si>
  <si>
    <t>Тактические ботинки 7.62 Комбат, олива</t>
  </si>
  <si>
    <t>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Размерная линейка изменена на РФ, шаг размер 0,5 см!
</t>
  </si>
  <si>
    <t>Ботинки Комбат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антипрокольный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</si>
  <si>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4610097065187</t>
  </si>
  <si>
    <t>4610097065194</t>
  </si>
  <si>
    <t>4610097065200</t>
  </si>
  <si>
    <t>4610097065217</t>
  </si>
  <si>
    <t>210-2205125123-053</t>
  </si>
  <si>
    <t>Тактические ботинки Combat (Комбат)(Замш, под.Vibram, койот)</t>
  </si>
  <si>
    <t>натуральная замша со вставками из CORDURA®
высокая поддержка берца
крутой взъем для жесткой фиксации голеностопа
усиленные пятка и носок
антипрокольный слой подошвы
анти-шок система в каблуке
фурнитура из окрашенного металла
подошва Vibram®
</t>
  </si>
  <si>
    <t>Ботинки в стиле "Милитари" позволяют чувствовать себя свободно, как в условиях пересеченной местности, так и в городских условиях. Ткань CORDURA® обладает усиленными свойствами износостойкости по сравнению с аналогами. Защитный кевларовый слой в подошве надежно защитит ногу от проколов. Система антишок в каблуке позволяет прыгать с возвышенностей амортизируя нагрузку на пятку при приземлении. Подошва Vibram® обладает отличными противоскользящими характеристиками и повышенной износостойкостью.</t>
  </si>
  <si>
    <t>4610097052088</t>
  </si>
  <si>
    <t>4610097052132</t>
  </si>
  <si>
    <t>210-2205282123-154</t>
  </si>
  <si>
    <t>Штурм тактические ботинки 7.62, черный</t>
  </si>
  <si>
    <t>Средняя высота ботинка
	Усиление пятки и носка
	Мембранная подкладка Sympatex
	Стелька анатомической формы
	Двухслойная подошва: резина + полиуретан</t>
  </si>
  <si>
    <t>Тактические ботинки  Штурм — для выполнения любых задач, от активного отдыха до профессионального применения.
Боковая фиксация и усиленные области пятки и носка обеспечивают надежную защиту от травм, позволяя Вам сосредоточиться на задаче, а не на дискомфорте.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Специальная стелька с высокой степенью влагопоглощения создана для удобства и поддержания здоровья Ваших ног даже при длительных нагрузках.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t>
  </si>
  <si>
    <t>4610097065460</t>
  </si>
  <si>
    <t>4610097065477</t>
  </si>
  <si>
    <t>4610097065484</t>
  </si>
  <si>
    <t>4610097065491</t>
  </si>
  <si>
    <t>4610097065507</t>
  </si>
  <si>
    <t>4610097065514</t>
  </si>
  <si>
    <t>210-2205282123-129</t>
  </si>
  <si>
    <t>Штурм тактические ботинки 7.62 7MTUM-300, т.олива</t>
  </si>
  <si>
    <t>т.олива</t>
  </si>
  <si>
    <t>Представляем Вам тактические ботинки 7.62 Штурм NOVATEX — идеальное решение для тех, кто стремится к максимальному комфорту и защите в самых сложных условиях. Эти ботинки созданы для выполнения любых задач, от активного отдыха до профессионального применения.
Преимущества:
•	Непревзойденная поддержка: Боковая фиксация и усиленные области пятки и носка обеспечивают надежную защиту от травм, позволяя Вам сосредоточиться на задаче, а не на дискомфорте.
•	Комфорт на высшем уровне: Мембранная подкладка Sympatex от немецкого концерна Sympatex Technologies гарантирует отличную воздухопроницаемость и защиту от влаги, обеспечивая комфорт при любых погодных условиях.
•	Идеальное сцепление: Двухслойная подошва, состоящая из высококачественной резины и полиуретана, помогает избежать скольжения на различных поверхностях и эффективно гасит вибрации при активном движении.
•	Анатомическая стелька: Специальная стелька с высокой степенью влагопоглощения создана для удобства и поддержания здоровья Ваших ног даже при длительных нагрузках.
•	Долговечные детали: Крючки из алюминиевого литья и цинкового сплава, не содержащие никеля, гарантируют долговечность и надежность. Водоотталкивающие шнурки повышенной прочности обеспечивают дополнительную защиту.
Характеристики:
•	Средняя высота ботинка
•	Усиление пятки и носка
•	Мембранная подкладка Sympatex
•	Стелька анатомической формы
•	Двухслойная подошва: резина + полиуретан
</t>
  </si>
  <si>
    <t>4610097065538</t>
  </si>
  <si>
    <t>4610097065545</t>
  </si>
  <si>
    <t>4610097065552</t>
  </si>
  <si>
    <t>4610097065569</t>
  </si>
  <si>
    <t>4610097065576</t>
  </si>
  <si>
    <t>4610097065583</t>
  </si>
  <si>
    <t>4610097065590</t>
  </si>
  <si>
    <t>210-1205000125-053</t>
  </si>
  <si>
    <t>Тактические ботинки Patrol (Патруль) 7.62 койот 7HTM-200-1</t>
  </si>
  <si>
    <t>Ткань верха: нубук
Ткань подклада: сетка: полиэстер 100%</t>
  </si>
  <si>
    <t>•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	</t>
  </si>
  <si>
    <t>Тактические ботинки Патруль —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t>
  </si>
  <si>
    <t>4660335536085</t>
  </si>
  <si>
    <t>4660335536092</t>
  </si>
  <si>
    <t>4660335536108</t>
  </si>
  <si>
    <t>4660335536115</t>
  </si>
  <si>
    <t>4660335536122</t>
  </si>
  <si>
    <t>4660335536139</t>
  </si>
  <si>
    <t>4660335536146</t>
  </si>
  <si>
    <t>Тактические ботинки Attack (Атака) 7.62 койот 7MTM-200</t>
  </si>
  <si>
    <t>• водостойкость до 4 часов
• комбинированный материал верха - натуральная замша в сочетании с тканью
• влагооталкивающая пропитка
• хорошая воздухопроницаемость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укрепленный носок
• дышащий подклад
• мембранный чулок
• анатомическая стелька
• литьевой метод крепления подошвы"</t>
  </si>
  <si>
    <t>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t>
  </si>
  <si>
    <t>4660335536504</t>
  </si>
  <si>
    <t>4660335536511</t>
  </si>
  <si>
    <t>4660335536528</t>
  </si>
  <si>
    <t>4660335536535</t>
  </si>
  <si>
    <t>4660335536542</t>
  </si>
  <si>
    <t>4660335536559</t>
  </si>
  <si>
    <t>4660335536566</t>
  </si>
  <si>
    <t>210-1205000125-072</t>
  </si>
  <si>
    <t>Тактические ботинки Raid (Рейд) 7.62 олива 7HTM-300</t>
  </si>
  <si>
    <t>• водостойкость до 4 часов
• материал верха - натуральный нубук с влагооталкивающей пропиткой
• удобная система шнуровки с крючками-зацепами в верхней части
• надежные шнурки с круглым сечением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</si>
  <si>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t>
  </si>
  <si>
    <t>4660335536221</t>
  </si>
  <si>
    <t>4660335536238</t>
  </si>
  <si>
    <t>4660335536245</t>
  </si>
  <si>
    <t>4660335536252</t>
  </si>
  <si>
    <t>4660335536269</t>
  </si>
  <si>
    <t>4660335536276</t>
  </si>
  <si>
    <t>4660335536283</t>
  </si>
  <si>
    <t>Тактические ботинки Attack (Атака) 7.62 олива 7MTM-300</t>
  </si>
  <si>
    <t>4660335536436</t>
  </si>
  <si>
    <t>4660335536443</t>
  </si>
  <si>
    <t>4660335536450</t>
  </si>
  <si>
    <t>4660335536467</t>
  </si>
  <si>
    <t>4660335536474</t>
  </si>
  <si>
    <t>4660335536481</t>
  </si>
  <si>
    <t>4660335536498</t>
  </si>
  <si>
    <t>210-1205000125-154</t>
  </si>
  <si>
    <t>Тактические ботинки Attack (Атака) 7.62 черный 7MTM-000</t>
  </si>
  <si>
    <t>Тактические ботинки Атака — это высокотехнологичная обувь, созданная для максимальной эффективности и комфорта в любых условиях. Комбинированный материал верха, состоящий из натуральной замши и ткани, обеспечивает надежность и влагоотталкивающую пропитку, что делает их идеальными для активного использования. 
Легкий и дышащий верх быстро сохнет, обеспечивая свободу движений, а удобная система шнуровки с крючками-зацепами в верхней части позволяет легко регулировать посадку. Шнурки, выполненные из водоталкивающего мультифиламента, не растягиваются, что гарантирует долговечность.
Комбинированная подошва обеспечивает эффект антискольжения, а укрепленный носок и дышащий подклад защищают ноги и обеспечивают комфорт. Мембранный чулок и анатомическая стелька способствуют дополнительному удобству, а водостойкость до 4 часов делает эти ботинки надежным выбором для интенсивных тренировок и длительных пеших прогулок. Литьевой метод крепления подошвы добавляет прочности, что делает модель незаменимой для активного отдыха
</t>
  </si>
  <si>
    <t>4660335536573</t>
  </si>
  <si>
    <t>4660335536580</t>
  </si>
  <si>
    <t>4660335536597</t>
  </si>
  <si>
    <t>4660335536603</t>
  </si>
  <si>
    <t>4660335536610</t>
  </si>
  <si>
    <t>4660335536627</t>
  </si>
  <si>
    <t>4660335536634</t>
  </si>
  <si>
    <t>Тактические ботинки Patrol (Патруль) 7.62 олива 7HTM-300-1</t>
  </si>
  <si>
    <t>"• водостойкость до 4 часов
• материал верха - натуральная замша с влагооталкивающей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 увеличенная и укрепленная пяточная часть
• укрепленный носок
• литьевой метод крепления подошвы
• мембранный чулок
• анатомическая стелька"</t>
  </si>
  <si>
    <t>Тактические ботинки Патруль для активного использования в условиях от 0 до +15 градусов. Изготовленные из натуральной замши с влагооталкивающей пропиткой, они обеспечивают надежную защиту от влаги и внешних воздействий. Удобная система шнуровки с крючками-зацепами в верхней части позволяет быстро и легко регулировать посадку, а шнурки, выполненные из водоталкивающего мультифиламента, гарантируют долговечность.
Комбинированная подошва обеспечивает эффект антискольжения, что делает ботинки надежными на различных типах поверхности. Увеличенная и укрепленная пяточная часть, а также усиленный носок обеспечивают дополнительную защиту и поддержку, что особенно важно во время длительных походов. Литьевой метод крепления подошвы добавляет прочности, а мембранный чулок и анатомическая стелька способствуют комфорту при длительном ношении.
С водостойкостью до 4 часов, эти ботинки идеально подходят для пеших прогулок, треккинга и других активностей на открытом воздухе, сочетая в себе комфорт и надежность.
</t>
  </si>
  <si>
    <t>4660335535996</t>
  </si>
  <si>
    <t>4660335536023</t>
  </si>
  <si>
    <t>4660335536030</t>
  </si>
  <si>
    <t>4660335536047</t>
  </si>
  <si>
    <t>4660335536054</t>
  </si>
  <si>
    <t>4660335536061</t>
  </si>
  <si>
    <t>4660335536078</t>
  </si>
  <si>
    <t>Тактические ботинки Raid (Рейд) 7.62 койот 7HTM-200</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</si>
  <si>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</si>
  <si>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4660335536290</t>
  </si>
  <si>
    <t>4660335536306</t>
  </si>
  <si>
    <t>4660335536313</t>
  </si>
  <si>
    <t>4660335536320</t>
  </si>
  <si>
    <t>4660335536337</t>
  </si>
  <si>
    <t>4660335536344</t>
  </si>
  <si>
    <t>4660335536351</t>
  </si>
  <si>
    <t>Тактические ботинки Raid (Рейд) 7.62 черный 7HTM-000</t>
  </si>
  <si>
    <t>Тактические ботинки Рейд  Изготовленные из натурального нубука с влагооталкивающей пропиткой, они обеспечивают отличную защиту от влаги и внешних воздействий. Боковая фиксация и усиленные области пятки, боков и носка гарантируют надежную поддержку, позволяя сосредоточиться на выполнении задач.
Двухслойная подошва, состоящая из высококачественной резины и полиуретана, обеспечивает идеальное сцепление на различных поверхностях и эффективно гасит вибрации при активном движении. Удобная система шнуровки с крючками-зацепами в верхней части позволяет быстро и надежно зафиксировать ботинки на ноге, а надежные шнурки с круглым сечением добавляют долговечности.
Увеличенная и укрепленная пяточная часть, а также укрепленный носок защищают ноги от травм. Литьевой метод крепления подошвы обеспечивает надежность конструкции, а мембранный чулок и анатомическая стелька способствуют комфорту даже при длительных нагрузках. Эти ботинки обладают водостойкостью до 4 часов, что делает их идеальными для активного отдыха и работы на открытом воздухе.
</t>
  </si>
  <si>
    <t>4660335536368</t>
  </si>
  <si>
    <t>4660335536375</t>
  </si>
  <si>
    <t>4660335536382</t>
  </si>
  <si>
    <t>4660335536399</t>
  </si>
  <si>
    <t>4660335536405</t>
  </si>
  <si>
    <t>4660335536412</t>
  </si>
  <si>
    <t>4660335536429</t>
  </si>
  <si>
    <t>Тактические ботинки Patrol (Патруль) 7.62 черный 7HTM-000-1</t>
  </si>
  <si>
    <t>4660335536153</t>
  </si>
  <si>
    <t>4660335536160</t>
  </si>
  <si>
    <t>4660335536177</t>
  </si>
  <si>
    <t>4660335536184</t>
  </si>
  <si>
    <t>4660335536191</t>
  </si>
  <si>
    <t>4660335536207</t>
  </si>
  <si>
    <t>4660335536214</t>
  </si>
  <si>
    <t>210-1105187123-154</t>
  </si>
  <si>
    <t>берцы «Рейнджер» арт.НП-001 хром/нат.мех</t>
  </si>
  <si>
    <t>4610097060113</t>
  </si>
  <si>
    <t>4610097060120</t>
  </si>
  <si>
    <t>320-1105294123-000</t>
  </si>
  <si>
    <t>Юнит термоноски меринос 7.62</t>
  </si>
  <si>
    <t>Юнит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t>
  </si>
  <si>
    <t>4660335523788</t>
  </si>
  <si>
    <t>4660335523795</t>
  </si>
  <si>
    <t>Цена 1</t>
  </si>
  <si>
    <t>Цена 2 </t>
  </si>
</sst>
</file>

<file path=xl/styles.xml><?xml version="1.0" encoding="utf-8"?>
<styleSheet xmlns="http://schemas.openxmlformats.org/spreadsheetml/2006/main">
  <numFmts count="12">
    <numFmt formatCode="GENERAL" numFmtId="164"/>
    <numFmt formatCode="0%" numFmtId="165"/>
    <numFmt formatCode="_-* #,##0.00&quot; ₽&quot;_-;\-* #,##0.00&quot; ₽&quot;_-;_-* \-??&quot; ₽&quot;_-;_-@_-" numFmtId="166"/>
    <numFmt formatCode="_-* #,##0&quot; ₽&quot;_-;\-* #,##0&quot; ₽&quot;_-;_-* \-??&quot; ₽&quot;_-;_-@_-" numFmtId="167"/>
    <numFmt formatCode="#,##0" numFmtId="168"/>
    <numFmt formatCode="#,##0.00&quot;р.&quot;" numFmtId="169"/>
    <numFmt formatCode="0.00%" numFmtId="170"/>
    <numFmt formatCode="0.00" numFmtId="171"/>
    <numFmt formatCode="@" numFmtId="172"/>
    <numFmt formatCode="#,##0.00" numFmtId="173"/>
    <numFmt formatCode="0" numFmtId="174"/>
    <numFmt formatCode="MMMM\ YYYY;@" numFmtId="175"/>
  </numFmts>
  <fonts count="43">
    <font>
      <name val="Calibri"/>
      <charset val="1"/>
      <family val="2"/>
      <color rgb="FF000000"/>
      <sz val="8"/>
    </font>
    <font>
      <name val="Arial"/>
      <charset val="204"/>
      <family val="0"/>
      <sz val="10"/>
    </font>
    <font>
      <name val="Arial"/>
      <charset val="204"/>
      <family val="0"/>
      <sz val="10"/>
    </font>
    <font>
      <name val="Arial"/>
      <charset val="204"/>
      <family val="0"/>
      <sz val="10"/>
    </font>
    <font>
      <name val="Calibri"/>
      <charset val="1"/>
      <family val="2"/>
      <color rgb="FF0000FF"/>
      <sz val="4.1"/>
      <u val="single"/>
    </font>
    <font>
      <name val="Calibri"/>
      <charset val="1"/>
      <family val="2"/>
      <sz val="10"/>
    </font>
    <font>
      <name val="Calibri"/>
      <charset val="1"/>
      <family val="2"/>
      <sz val="11"/>
    </font>
    <font>
      <name val="Calibri"/>
      <charset val="1"/>
      <family val="2"/>
      <sz val="8"/>
    </font>
    <font>
      <name val="Calibri"/>
      <charset val="1"/>
      <family val="2"/>
      <color rgb="FF000000"/>
      <sz val="11"/>
    </font>
    <font>
      <name val="Calibri"/>
      <charset val="204"/>
      <family val="2"/>
      <color rgb="FF000000"/>
      <sz val="12"/>
    </font>
    <font>
      <name val="Calibri"/>
      <charset val="1"/>
      <family val="2"/>
      <color rgb="FF000000"/>
      <sz val="12"/>
    </font>
    <font>
      <name val="Calibri"/>
      <charset val="1"/>
      <family val="2"/>
      <b val="true"/>
      <color rgb="FF000000"/>
      <sz val="16"/>
    </font>
    <font>
      <name val="Calibri"/>
      <charset val="1"/>
      <family val="2"/>
      <b val="true"/>
      <color rgb="FFFF0000"/>
      <sz val="22"/>
    </font>
    <font>
      <name val="Calibri"/>
      <charset val="1"/>
      <family val="2"/>
      <b val="true"/>
      <color rgb="FF000000"/>
      <sz val="22"/>
    </font>
    <font>
      <name val="Calibri"/>
      <charset val="1"/>
      <family val="2"/>
      <sz val="12"/>
    </font>
    <font>
      <name val="Calibri"/>
      <charset val="1"/>
      <family val="2"/>
      <b val="true"/>
      <sz val="12"/>
    </font>
    <font>
      <name val="Calibri"/>
      <charset val="1"/>
      <family val="2"/>
      <b val="true"/>
      <color rgb="FFFFFFFF"/>
      <sz val="20"/>
      <u val="single"/>
    </font>
    <font>
      <name val="Calibri"/>
      <charset val="1"/>
      <family val="2"/>
      <sz val="12"/>
      <u val="single"/>
    </font>
    <font>
      <name val="Calibri"/>
      <charset val="1"/>
      <family val="2"/>
      <b val="true"/>
      <sz val="14"/>
    </font>
    <font>
      <name val="Calibri"/>
      <charset val="1"/>
      <family val="2"/>
      <color rgb="FF000000"/>
      <sz val="14"/>
    </font>
    <font>
      <name val="Calibri"/>
      <charset val="1"/>
      <family val="2"/>
      <sz val="14"/>
    </font>
    <font>
      <name val="Calibri"/>
      <charset val="1"/>
      <family val="2"/>
      <b val="true"/>
      <color rgb="FFFF0000"/>
      <sz val="28"/>
    </font>
    <font>
      <name val="Calibri"/>
      <charset val="1"/>
      <family val="2"/>
      <b val="true"/>
      <color rgb="FF000000"/>
      <sz val="18"/>
    </font>
    <font>
      <name val="Calibri"/>
      <charset val="204"/>
      <family val="2"/>
      <color rgb="FF000000"/>
      <sz val="20"/>
    </font>
    <font>
      <name val="Calibri"/>
      <charset val="1"/>
      <family val="2"/>
      <b val="true"/>
      <color rgb="FF000000"/>
      <sz val="20"/>
    </font>
    <font>
      <name val="Calibri"/>
      <charset val="1"/>
      <family val="2"/>
      <sz val="22"/>
    </font>
    <font>
      <name val="Calibri"/>
      <charset val="1"/>
      <family val="2"/>
      <b val="true"/>
      <sz val="20"/>
    </font>
    <font>
      <name val="Calibri"/>
      <charset val="1"/>
      <family val="2"/>
      <sz val="20"/>
      <u val="single"/>
    </font>
    <font>
      <name val="Calibri"/>
      <charset val="1"/>
      <family val="2"/>
      <sz val="20"/>
    </font>
    <font>
      <name val="Calibri"/>
      <charset val="1"/>
      <family val="2"/>
      <sz val="24"/>
    </font>
    <font>
      <name val="Calibri"/>
      <charset val="1"/>
      <family val="2"/>
      <color rgb="FF262626"/>
      <sz val="20"/>
      <u val="single"/>
    </font>
    <font>
      <name val="Calibri"/>
      <charset val="1"/>
      <family val="2"/>
      <b val="true"/>
      <color rgb="FFFF0000"/>
      <sz val="24"/>
      <u val="single"/>
    </font>
    <font>
      <name val="Calibri"/>
      <charset val="1"/>
      <family val="2"/>
      <color rgb="FFFF0000"/>
      <sz val="24"/>
    </font>
    <font>
      <name val="Calibri"/>
      <charset val="1"/>
      <family val="2"/>
      <b val="true"/>
      <sz val="24"/>
    </font>
    <font>
      <name val="Calibri"/>
      <charset val="1"/>
      <family val="2"/>
      <b val="true"/>
      <sz val="20"/>
      <u val="single"/>
    </font>
    <font>
      <name val="Calibri"/>
      <charset val="1"/>
      <family val="2"/>
      <b val="true"/>
      <color rgb="FFFFFFFF"/>
      <sz val="20"/>
    </font>
    <font>
      <name val="Calibri"/>
      <charset val="1"/>
      <family val="2"/>
      <color rgb="FF000000"/>
      <sz val="20"/>
    </font>
    <font>
      <name val="Calibri"/>
      <charset val="1"/>
      <family val="2"/>
      <b val="true"/>
      <color rgb="FF0070C0"/>
      <sz val="20"/>
      <u val="single"/>
    </font>
    <font>
      <name val="Calibri"/>
      <charset val="1"/>
      <family val="2"/>
      <color rgb="FFFF0000"/>
      <sz val="20"/>
    </font>
    <font>
      <name val="Calibri"/>
      <charset val="1"/>
      <family val="2"/>
      <color rgb="FF000000"/>
      <sz val="16"/>
    </font>
    <font>
      <name val="Calibri"/>
      <charset val="1"/>
      <family val="2"/>
      <b val="true"/>
      <color rgb="FFFF0000"/>
      <sz val="20"/>
    </font>
    <font>
      <name val="Calibri"/>
      <charset val="1"/>
      <family val="2"/>
      <b val="true"/>
      <color rgb="FFFFFFFF"/>
      <sz val="16"/>
    </font>
    <font>
      <name val="Calibri"/>
      <charset val="1"/>
      <family val="2"/>
      <b val="true"/>
      <color rgb="FFFFFF00"/>
      <sz val="20"/>
    </font>
  </fonts>
  <fills count="13">
    <fill>
      <patternFill patternType="none"/>
    </fill>
    <fill>
      <patternFill patternType="gray125"/>
    </fill>
    <fill>
      <patternFill patternType="solid">
        <fgColor rgb="FFFFFFFF"/>
        <bgColor rgb="FFF2F2F2"/>
      </patternFill>
    </fill>
    <fill>
      <patternFill patternType="solid">
        <fgColor rgb="FF262626"/>
        <bgColor rgb="FF0C1D32"/>
      </patternFill>
    </fill>
    <fill>
      <patternFill patternType="solid">
        <fgColor rgb="FFFFFF00"/>
        <bgColor rgb="FFFFFF00"/>
      </patternFill>
    </fill>
    <fill>
      <patternFill patternType="solid">
        <fgColor rgb="FF17375E"/>
        <bgColor rgb="FF262626"/>
      </patternFill>
    </fill>
    <fill>
      <patternFill patternType="solid">
        <fgColor rgb="FF0000FF"/>
        <bgColor rgb="FF0000FF"/>
      </patternFill>
    </fill>
    <fill>
      <patternFill patternType="solid">
        <fgColor rgb="FFD7E4BD"/>
        <bgColor rgb="FFF2F2F2"/>
      </patternFill>
    </fill>
    <fill>
      <patternFill patternType="solid">
        <fgColor rgb="FFE46C0A"/>
        <bgColor rgb="FFA96E27"/>
      </patternFill>
    </fill>
    <fill>
      <patternFill patternType="solid">
        <fgColor rgb="FF595959"/>
        <bgColor rgb="FF4A452A"/>
      </patternFill>
    </fill>
    <fill>
      <patternFill patternType="solid">
        <fgColor rgb="FF788666"/>
        <bgColor rgb="FF808080"/>
      </patternFill>
    </fill>
    <fill>
      <patternFill patternType="solid">
        <fgColor rgb="FFD49446"/>
        <bgColor rgb="FFFF8080"/>
      </patternFill>
    </fill>
    <fill>
      <patternFill patternType="solid">
        <fgColor rgb="FF0D0D0D"/>
        <bgColor rgb="FF0A1828"/>
      </patternFill>
    </fill>
  </fills>
  <borders count="26">
    <border diagonalDown="false" diagonalUp="false">
      <left/>
      <right/>
      <top/>
      <bottom/>
      <diagonal/>
    </border>
    <border diagonalDown="false" diagonalUp="false">
      <left style="thick"/>
      <right style="thick"/>
      <top style="thick"/>
      <bottom style="thick"/>
      <diagonal/>
    </border>
    <border diagonalDown="false" diagonalUp="false">
      <left style="thick"/>
      <right/>
      <top style="thick"/>
      <bottom style="thick"/>
      <diagonal/>
    </border>
    <border diagonalDown="false" diagonalUp="false">
      <left style="thick"/>
      <right/>
      <top style="thick"/>
      <bottom/>
      <diagonal/>
    </border>
    <border diagonalDown="false" diagonalUp="false">
      <left/>
      <right/>
      <top style="thick"/>
      <bottom/>
      <diagonal/>
    </border>
    <border diagonalDown="false" diagonalUp="false">
      <left style="thick"/>
      <right/>
      <top/>
      <bottom/>
      <diagonal/>
    </border>
    <border diagonalDown="false" diagonalUp="false">
      <left/>
      <right/>
      <top/>
      <bottom style="thick"/>
      <diagonal/>
    </border>
    <border diagonalDown="false" diagonalUp="false">
      <left/>
      <right style="thick"/>
      <top/>
      <bottom/>
      <diagonal/>
    </border>
    <border diagonalDown="false" diagonalUp="false">
      <left style="thick">
        <color rgb="FF0A1828"/>
      </left>
      <right style="thick">
        <color rgb="FF0C1D32"/>
      </right>
      <top/>
      <bottom/>
      <diagonal/>
    </border>
    <border diagonalDown="false" diagonalUp="false">
      <left/>
      <right style="thick">
        <color rgb="FF0C1D32"/>
      </right>
      <top/>
      <bottom/>
      <diagonal/>
    </border>
    <border diagonalDown="false" diagonalUp="false">
      <left style="thick">
        <color rgb="FF0C1D32"/>
      </left>
      <right style="thick">
        <color rgb="FF0C1D32"/>
      </right>
      <top/>
      <bottom/>
      <diagonal/>
    </border>
    <border diagonalDown="false" diagonalUp="false">
      <left style="thick">
        <color rgb="FF0C1D32"/>
      </left>
      <right style="thick">
        <color rgb="FF0C1D32"/>
      </right>
      <top/>
      <bottom style="thick">
        <color rgb="FF0A1828"/>
      </bottom>
      <diagonal/>
    </border>
    <border diagonalDown="false" diagonalUp="false">
      <left style="thick">
        <color rgb="FF0C1D32"/>
      </left>
      <right/>
      <top/>
      <bottom/>
      <diagonal/>
    </border>
    <border diagonalDown="false" diagonalUp="false">
      <left style="thick"/>
      <right style="thick"/>
      <top style="thick">
        <color rgb="FF0A1828"/>
      </top>
      <bottom style="thick"/>
      <diagonal/>
    </border>
    <border diagonalDown="false" diagonalUp="false">
      <left style="thick"/>
      <right style="thick"/>
      <top/>
      <bottom style="thick"/>
      <diagonal/>
    </border>
    <border diagonalDown="false" diagonalUp="false">
      <left style="thick"/>
      <right style="thick">
        <color rgb="FF788666"/>
      </right>
      <top style="thick"/>
      <bottom style="thick"/>
      <diagonal/>
    </border>
    <border diagonalDown="false" diagonalUp="false">
      <left/>
      <right style="thick"/>
      <top style="thick"/>
      <bottom style="thick"/>
      <diagonal/>
    </border>
    <border diagonalDown="false" diagonalUp="false">
      <left style="thick">
        <color rgb="FF6F3505"/>
      </left>
      <right style="thick">
        <color rgb="FF6F3505"/>
      </right>
      <top style="thick">
        <color rgb="FF6F3505"/>
      </top>
      <bottom style="thick">
        <color rgb="FF6F3505"/>
      </bottom>
      <diagonal/>
    </border>
    <border diagonalDown="false" diagonalUp="false">
      <left style="thick"/>
      <right style="thick"/>
      <top style="thick">
        <color rgb="FF6F3505"/>
      </top>
      <bottom style="thick"/>
      <diagonal/>
    </border>
    <border diagonalDown="false" diagonalUp="false">
      <left style="thick">
        <color rgb="FF262626"/>
      </left>
      <right style="thick">
        <color rgb="FF262626"/>
      </right>
      <top style="thick">
        <color rgb="FF262626"/>
      </top>
      <bottom style="thick">
        <color rgb="FF262626"/>
      </bottom>
      <diagonal/>
    </border>
    <border diagonalDown="false" diagonalUp="false">
      <left style="thick"/>
      <right style="thick"/>
      <top style="thick">
        <color rgb="FF262626"/>
      </top>
      <bottom style="thick"/>
      <diagonal/>
    </border>
    <border diagonalDown="false" diagonalUp="false">
      <left style="thick">
        <color rgb="FF4A452A"/>
      </left>
      <right style="thick">
        <color rgb="FF4A452A"/>
      </right>
      <top style="thick">
        <color rgb="FF4A452A"/>
      </top>
      <bottom style="thick">
        <color rgb="FF4A452A"/>
      </bottom>
      <diagonal/>
    </border>
    <border diagonalDown="false" diagonalUp="false">
      <left style="thick"/>
      <right style="thick"/>
      <top style="thick">
        <color rgb="FF4A452A"/>
      </top>
      <bottom style="thick"/>
      <diagonal/>
    </border>
    <border diagonalDown="false" diagonalUp="false">
      <left style="thick">
        <color rgb="FFA96E27"/>
      </left>
      <right style="thick">
        <color rgb="FFA96E27"/>
      </right>
      <top style="thick">
        <color rgb="FF6F491B"/>
      </top>
      <bottom style="thick">
        <color rgb="FF6F491B"/>
      </bottom>
      <diagonal/>
    </border>
    <border diagonalDown="false" diagonalUp="false">
      <left style="thick"/>
      <right style="thick"/>
      <top style="thick">
        <color rgb="FF6F491B"/>
      </top>
      <bottom style="thick"/>
      <diagonal/>
    </border>
    <border diagonalDown="false" diagonalUp="false">
      <left style="thick">
        <color rgb="FF808080"/>
      </left>
      <right style="thick">
        <color rgb="FF808080"/>
      </right>
      <top style="thick"/>
      <bottom style="thick"/>
      <diagonal/>
    </border>
  </borders>
  <cellStyleXfs count="35">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true" applyBorder="true" applyFont="true" applyProtection="true" borderId="0" fillId="0" fontId="0" numFmtId="166">
      <alignment horizontal="general" indent="0" shrinkToFit="false" textRotation="0" vertical="bottom" wrapText="false"/>
      <protection hidden="false" locked="true"/>
    </xf>
    <xf applyAlignment="false" applyBorder="false" applyFont="true" applyProtection="false" borderId="0" fillId="0" fontId="1" numFmtId="42"/>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16"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top"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6"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cellStyleXfs>
  <cellXfs count="161">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false" borderId="0" fillId="2" fontId="9" numFmtId="164" xfId="34">
      <alignment horizontal="center" indent="0" shrinkToFit="false" textRotation="0" vertical="center" wrapText="false"/>
      <protection hidden="false" locked="true"/>
    </xf>
    <xf applyAlignment="true" applyBorder="false" applyFont="true" applyProtection="false" borderId="0" fillId="2" fontId="10" numFmtId="164" xfId="0">
      <alignment horizontal="center" indent="0" shrinkToFit="false" textRotation="0" vertical="center" wrapText="false"/>
      <protection hidden="false" locked="true"/>
    </xf>
    <xf applyAlignment="true" applyBorder="true" applyFont="true" applyProtection="false" borderId="0" fillId="2" fontId="11" numFmtId="164" xfId="0">
      <alignment horizontal="left" indent="0" shrinkToFit="false" textRotation="0" vertical="center" wrapText="true"/>
      <protection hidden="false" locked="true"/>
    </xf>
    <xf applyAlignment="true" applyBorder="false" applyFont="true" applyProtection="false" borderId="0" fillId="2" fontId="11" numFmtId="164" xfId="0">
      <alignment horizontal="general" indent="0" shrinkToFit="false" textRotation="0" vertical="center" wrapText="true"/>
      <protection hidden="false" locked="true"/>
    </xf>
    <xf applyAlignment="true" applyBorder="true" applyFont="true" applyProtection="false" borderId="1" fillId="3" fontId="12" numFmtId="164" xfId="0">
      <alignment horizontal="center" indent="0" shrinkToFit="false" textRotation="0" vertical="center" wrapText="false"/>
      <protection hidden="false" locked="true"/>
    </xf>
    <xf applyAlignment="true" applyBorder="true" applyFont="true" applyProtection="false" borderId="1" fillId="2" fontId="13" numFmtId="164" xfId="0">
      <alignment horizontal="center" indent="0" shrinkToFit="false" textRotation="0" vertical="center" wrapText="false"/>
      <protection hidden="false" locked="true"/>
    </xf>
    <xf applyAlignment="true" applyBorder="true" applyFont="true" applyProtection="false" borderId="1" fillId="4" fontId="13" numFmtId="164" xfId="0">
      <alignment horizontal="center" indent="0" shrinkToFit="false" textRotation="0" vertical="center" wrapText="false"/>
      <protection hidden="false" locked="true"/>
    </xf>
    <xf applyAlignment="true" applyBorder="true" applyFont="true" applyProtection="true" borderId="0" fillId="2" fontId="10" numFmtId="165" xfId="19">
      <alignment horizontal="center" indent="0" shrinkToFit="false" textRotation="0" vertical="center" wrapText="false"/>
      <protection hidden="false" locked="true"/>
    </xf>
    <xf applyAlignment="true" applyBorder="false" applyFont="true" applyProtection="false" borderId="0" fillId="2" fontId="10" numFmtId="165" xfId="0">
      <alignment horizontal="center" indent="0" shrinkToFit="false" textRotation="0" vertical="center" wrapText="false"/>
      <protection hidden="false" locked="true"/>
    </xf>
    <xf applyAlignment="true" applyBorder="true" applyFont="true" applyProtection="false" borderId="1" fillId="2" fontId="10" numFmtId="164" xfId="0">
      <alignment horizontal="center" indent="0" shrinkToFit="false" textRotation="0" vertical="center" wrapText="false"/>
      <protection hidden="false" locked="true"/>
    </xf>
    <xf applyAlignment="true" applyBorder="true" applyFont="true" applyProtection="false" borderId="1" fillId="2" fontId="11" numFmtId="164" xfId="0">
      <alignment horizontal="center" indent="0" shrinkToFit="false" textRotation="0" vertical="center" wrapText="false"/>
      <protection hidden="false" locked="true"/>
    </xf>
    <xf applyAlignment="true" applyBorder="true" applyFont="true" applyProtection="true" borderId="1" fillId="2" fontId="10" numFmtId="167" xfId="17">
      <alignment horizontal="center" indent="0" shrinkToFit="false" textRotation="0" vertical="center" wrapText="false"/>
      <protection hidden="false" locked="true"/>
    </xf>
    <xf applyAlignment="true" applyBorder="true" applyFont="true" applyProtection="false" borderId="1" fillId="2" fontId="10" numFmtId="165" xfId="0">
      <alignment horizontal="center" indent="0" shrinkToFit="false" textRotation="0" vertical="center" wrapText="false"/>
      <protection hidden="false" locked="true"/>
    </xf>
    <xf applyAlignment="true" applyBorder="true" applyFont="true" applyProtection="false" borderId="1" fillId="2" fontId="10" numFmtId="167" xfId="0">
      <alignment horizontal="center" indent="0" shrinkToFit="false" textRotation="0" vertical="center" wrapText="false"/>
      <protection hidden="false" locked="true"/>
    </xf>
    <xf applyAlignment="true" applyBorder="true" applyFont="true" applyProtection="false" borderId="1" fillId="2" fontId="14" numFmtId="168" xfId="0">
      <alignment horizontal="center" indent="0" shrinkToFit="false" textRotation="0" vertical="center" wrapText="true"/>
      <protection hidden="false" locked="true"/>
    </xf>
    <xf applyAlignment="true" applyBorder="true" applyFont="true" applyProtection="false" borderId="1" fillId="2" fontId="15" numFmtId="165" xfId="0">
      <alignment horizontal="center" indent="0" shrinkToFit="false" textRotation="0" vertical="center" wrapText="true"/>
      <protection hidden="false" locked="true"/>
    </xf>
    <xf applyAlignment="true" applyBorder="true" applyFont="true" applyProtection="false" borderId="1" fillId="2" fontId="15" numFmtId="164" xfId="0">
      <alignment horizontal="center" indent="0" shrinkToFit="false" textRotation="0" vertical="center" wrapText="true"/>
      <protection hidden="false" locked="true"/>
    </xf>
    <xf applyAlignment="true" applyBorder="true" applyFont="true" applyProtection="false" borderId="2" fillId="2" fontId="15" numFmtId="164" xfId="0">
      <alignment horizontal="center" indent="0" shrinkToFit="false" textRotation="0" vertical="center" wrapText="true"/>
      <protection hidden="false" locked="true"/>
    </xf>
    <xf applyAlignment="true" applyBorder="true" applyFont="true" applyProtection="false" borderId="2" fillId="2" fontId="15" numFmtId="165" xfId="0">
      <alignment horizontal="center" indent="0" shrinkToFit="false" textRotation="0" vertical="center" wrapText="true"/>
      <protection hidden="false" locked="true"/>
    </xf>
    <xf applyAlignment="true" applyBorder="true" applyFont="true" applyProtection="true" borderId="1" fillId="2" fontId="10" numFmtId="165" xfId="19">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true"/>
      <protection hidden="false" locked="true"/>
    </xf>
    <xf applyAlignment="true" applyBorder="false" applyFont="true" applyProtection="false" borderId="0" fillId="2" fontId="15" numFmtId="165" xfId="0">
      <alignment horizontal="center" indent="0" shrinkToFit="false" textRotation="0" vertical="center" wrapText="true"/>
      <protection hidden="false" locked="true"/>
    </xf>
    <xf applyAlignment="true" applyBorder="false" applyFont="true" applyProtection="false" borderId="0" fillId="2" fontId="14" numFmtId="168" xfId="0">
      <alignment horizontal="center" indent="0" shrinkToFit="false" textRotation="0" vertical="center" wrapText="true"/>
      <protection hidden="false" locked="true"/>
    </xf>
    <xf applyAlignment="true" applyBorder="false" applyFont="true" applyProtection="false" borderId="0" fillId="2" fontId="15" numFmtId="168" xfId="0">
      <alignment horizontal="center" indent="0" shrinkToFit="false" textRotation="0" vertical="center" wrapText="false"/>
      <protection hidden="false" locked="true"/>
    </xf>
    <xf applyAlignment="true" applyBorder="false" applyFont="true" applyProtection="false" borderId="0" fillId="2" fontId="14" numFmtId="164" xfId="22">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false"/>
      <protection hidden="false" locked="true"/>
    </xf>
    <xf applyAlignment="true" applyBorder="true" applyFont="true" applyProtection="false" borderId="1" fillId="2" fontId="14" numFmtId="164" xfId="22">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false"/>
      <protection hidden="false" locked="true"/>
    </xf>
    <xf applyAlignment="true" applyBorder="true" applyFont="true" applyProtection="true" borderId="0" fillId="2" fontId="17" numFmtId="164" xfId="20">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false"/>
      <protection hidden="false" locked="true"/>
    </xf>
    <xf applyAlignment="true" applyBorder="false" applyFont="false" applyProtection="false" borderId="0" fillId="2" fontId="0" numFmtId="164" xfId="0">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true"/>
      <protection hidden="false" locked="true"/>
    </xf>
    <xf applyAlignment="true" applyBorder="true" applyFont="true" applyProtection="false" borderId="1" fillId="2" fontId="19" numFmtId="164" xfId="0">
      <alignment horizontal="center" indent="0" shrinkToFit="false" textRotation="0" vertical="center" wrapText="false"/>
      <protection hidden="false" locked="true"/>
    </xf>
    <xf applyAlignment="true" applyBorder="true" applyFont="true" applyProtection="false" borderId="1" fillId="2" fontId="20" numFmtId="164" xfId="22">
      <alignment horizontal="center" indent="0" shrinkToFit="false" textRotation="0" vertical="center" wrapText="true"/>
      <protection hidden="false" locked="true"/>
    </xf>
    <xf applyAlignment="true" applyBorder="true" applyFont="true" applyProtection="false" borderId="1" fillId="2" fontId="20" numFmtId="164" xfId="22">
      <alignment horizontal="center" indent="0" shrinkToFit="false" textRotation="0" vertical="center" wrapText="false"/>
      <protection hidden="false" locked="true"/>
    </xf>
    <xf applyAlignment="true" applyBorder="true" applyFont="true" applyProtection="false" borderId="1" fillId="3" fontId="21" numFmtId="164" xfId="0">
      <alignment horizontal="center" indent="0" shrinkToFit="false" textRotation="0" vertical="center" wrapText="false"/>
      <protection hidden="false" locked="true"/>
    </xf>
    <xf applyAlignment="true" applyBorder="true" applyFont="true" applyProtection="false" borderId="1" fillId="2" fontId="22" numFmtId="164" xfId="0">
      <alignment horizontal="center" indent="0" shrinkToFit="false" textRotation="0" vertical="center" wrapText="false"/>
      <protection hidden="false" locked="true"/>
    </xf>
    <xf applyAlignment="true" applyBorder="true" applyFont="true" applyProtection="false" borderId="1" fillId="4" fontId="22" numFmtId="164" xfId="0">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true"/>
      <protection hidden="false" locked="true"/>
    </xf>
    <xf applyAlignment="false" applyBorder="false" applyFont="false" applyProtection="false" borderId="0" fillId="0" fontId="5" numFmtId="164" xfId="34">
      <alignment horizontal="general" indent="0" shrinkToFit="false" textRotation="0" vertical="bottom" wrapText="false"/>
      <protection hidden="false" locked="true"/>
    </xf>
    <xf applyAlignment="false" applyBorder="false" applyFont="false" applyProtection="false" borderId="0" fillId="4" fontId="5" numFmtId="164" xfId="34">
      <alignment horizontal="general" indent="0" shrinkToFit="false" textRotation="0" vertical="bottom" wrapText="false"/>
      <protection hidden="false" locked="true"/>
    </xf>
    <xf applyAlignment="true" applyBorder="true" applyFont="true" applyProtection="true" borderId="0" fillId="0" fontId="23" numFmtId="167" xfId="17">
      <alignment horizontal="center" indent="0" shrinkToFit="false" textRotation="0" vertical="center" wrapText="false"/>
      <protection hidden="false" locked="true"/>
    </xf>
    <xf applyAlignment="false" applyBorder="false" applyFont="true" applyProtection="false" borderId="0" fillId="2" fontId="23" numFmtId="164" xfId="34">
      <alignment horizontal="general" indent="0" shrinkToFit="false" textRotation="0" vertical="bottom" wrapText="false"/>
      <protection hidden="false" locked="true"/>
    </xf>
    <xf applyAlignment="false" applyBorder="false" applyFont="false" applyProtection="false" borderId="0" fillId="2" fontId="5" numFmtId="164" xfId="34">
      <alignment horizontal="general" indent="0" shrinkToFit="false" textRotation="0" vertical="bottom" wrapText="false"/>
      <protection hidden="false" locked="true"/>
    </xf>
    <xf applyAlignment="false" applyBorder="true" applyFont="false" applyProtection="false" borderId="3" fillId="2" fontId="0" numFmtId="164" xfId="0">
      <alignment horizontal="general" indent="0" shrinkToFit="false" textRotation="0" vertical="bottom" wrapText="false"/>
      <protection hidden="false" locked="true"/>
    </xf>
    <xf applyAlignment="false" applyBorder="true" applyFont="false" applyProtection="false" borderId="4" fillId="2" fontId="0" numFmtId="164" xfId="0">
      <alignment horizontal="general" indent="0" shrinkToFit="false" textRotation="0" vertical="bottom" wrapText="false"/>
      <protection hidden="false" locked="true"/>
    </xf>
    <xf applyAlignment="false" applyBorder="false" applyFont="false" applyProtection="false" borderId="0" fillId="2" fontId="0" numFmtId="164" xfId="0">
      <alignment horizontal="general" indent="0" shrinkToFit="false" textRotation="0" vertical="bottom" wrapText="false"/>
      <protection hidden="false" locked="true"/>
    </xf>
    <xf applyAlignment="false" applyBorder="false" applyFont="false" applyProtection="false" borderId="0" fillId="4" fontId="0" numFmtId="164" xfId="0">
      <alignment horizontal="general" indent="0" shrinkToFit="false" textRotation="0" vertical="bottom" wrapText="false"/>
      <protection hidden="false" locked="true"/>
    </xf>
    <xf applyAlignment="false" applyBorder="true" applyFont="false" applyProtection="false" borderId="5" fillId="2" fontId="0" numFmtId="164" xfId="0">
      <alignment horizontal="general" indent="0" shrinkToFit="false" textRotation="0" vertical="bottom" wrapText="false"/>
      <protection hidden="false" locked="true"/>
    </xf>
    <xf applyAlignment="true" applyBorder="false" applyFont="true" applyProtection="false" borderId="0" fillId="2" fontId="24" numFmtId="164" xfId="0">
      <alignment horizontal="general" indent="0" shrinkToFit="false" textRotation="0" vertical="center" wrapText="false"/>
      <protection hidden="false" locked="true"/>
    </xf>
    <xf applyAlignment="true" applyBorder="false" applyFont="true" applyProtection="false" borderId="0" fillId="2" fontId="25" numFmtId="164" xfId="22">
      <alignment horizontal="left" indent="0" shrinkToFit="false" textRotation="0" vertical="center" wrapText="true"/>
      <protection hidden="false" locked="true"/>
    </xf>
    <xf applyAlignment="true" applyBorder="true" applyFont="true" applyProtection="false" borderId="1" fillId="2" fontId="26" numFmtId="164" xfId="0">
      <alignment horizontal="center" indent="0" shrinkToFit="false" textRotation="0" vertical="center" wrapText="true"/>
      <protection hidden="false" locked="true"/>
    </xf>
    <xf applyAlignment="true" applyBorder="true" applyFont="true" applyProtection="true" borderId="1" fillId="2" fontId="27" numFmtId="164" xfId="20">
      <alignment horizontal="left" indent="4" shrinkToFit="false" textRotation="0" vertical="center" wrapText="false"/>
      <protection hidden="false" locked="true"/>
    </xf>
    <xf applyAlignment="true" applyBorder="true" applyFont="true" applyProtection="false" borderId="1" fillId="2" fontId="25" numFmtId="169" xfId="22">
      <alignment horizontal="left" indent="0" shrinkToFit="false" textRotation="0" vertical="center" wrapText="true"/>
      <protection hidden="false" locked="true"/>
    </xf>
    <xf applyAlignment="true" applyBorder="true" applyFont="true" applyProtection="false" borderId="1" fillId="2" fontId="28" numFmtId="168" xfId="0">
      <alignment horizontal="center" indent="0" shrinkToFit="false" textRotation="0" vertical="center" wrapText="true"/>
      <protection hidden="false" locked="true"/>
    </xf>
    <xf applyAlignment="true" applyBorder="true" applyFont="true" applyProtection="false" borderId="1" fillId="2" fontId="26" numFmtId="165" xfId="0">
      <alignment horizontal="center" indent="0" shrinkToFit="false" textRotation="0" vertical="center" wrapText="true"/>
      <protection hidden="false" locked="true"/>
    </xf>
    <xf applyAlignment="true" applyBorder="true" applyFont="true" applyProtection="true" borderId="1" fillId="2" fontId="29" numFmtId="169" xfId="20">
      <alignment horizontal="right" indent="0" shrinkToFit="false" textRotation="0" vertical="center" wrapText="false"/>
      <protection hidden="false" locked="true"/>
    </xf>
    <xf applyAlignment="true" applyBorder="true" applyFont="true" applyProtection="true" borderId="1" fillId="2" fontId="30" numFmtId="164" xfId="20">
      <alignment horizontal="left" indent="4" shrinkToFit="false" textRotation="0" vertical="center" wrapText="false"/>
      <protection hidden="false" locked="true"/>
    </xf>
    <xf applyAlignment="true" applyBorder="true" applyFont="true" applyProtection="true" borderId="1" fillId="2" fontId="28" numFmtId="169" xfId="20">
      <alignment horizontal="right" indent="0" shrinkToFit="false" textRotation="0" vertical="center" wrapText="false"/>
      <protection hidden="false" locked="true"/>
    </xf>
    <xf applyAlignment="true" applyBorder="true" applyFont="true" applyProtection="true" borderId="1" fillId="0" fontId="27" numFmtId="164" xfId="20">
      <alignment horizontal="left" indent="4" shrinkToFit="false" textRotation="0" vertical="center" wrapText="false"/>
      <protection hidden="false" locked="true"/>
    </xf>
    <xf applyAlignment="true" applyBorder="true" applyFont="true" applyProtection="false" borderId="1" fillId="2" fontId="26" numFmtId="164" xfId="22">
      <alignment horizontal="left" indent="0" shrinkToFit="false" textRotation="0" vertical="center" wrapText="true"/>
      <protection hidden="false" locked="true"/>
    </xf>
    <xf applyAlignment="true" applyBorder="true" applyFont="true" applyProtection="false" borderId="1" fillId="2" fontId="31" numFmtId="170" xfId="0">
      <alignment horizontal="general" indent="0" shrinkToFit="false" textRotation="0" vertical="center" wrapText="false"/>
      <protection hidden="false" locked="true"/>
    </xf>
    <xf applyAlignment="true" applyBorder="false" applyFont="true" applyProtection="false" borderId="0" fillId="2" fontId="28" numFmtId="168" xfId="0">
      <alignment horizontal="center" indent="0" shrinkToFit="false" textRotation="0" vertical="center" wrapText="true"/>
      <protection hidden="false" locked="true"/>
    </xf>
    <xf applyAlignment="true" applyBorder="false" applyFont="true" applyProtection="false" borderId="0" fillId="2" fontId="26" numFmtId="165" xfId="0">
      <alignment horizontal="center" indent="0" shrinkToFit="false" textRotation="0" vertical="center" wrapText="true"/>
      <protection hidden="false" locked="true"/>
    </xf>
    <xf applyAlignment="false" applyBorder="false" applyFont="true" applyProtection="false" borderId="0" fillId="2" fontId="5" numFmtId="164" xfId="22">
      <alignment horizontal="general" indent="0" shrinkToFit="false" textRotation="0" vertical="bottom" wrapText="false"/>
      <protection hidden="false" locked="true"/>
    </xf>
    <xf applyAlignment="true" applyBorder="true" applyFont="true" applyProtection="true" borderId="1" fillId="2" fontId="32" numFmtId="169" xfId="20">
      <alignment horizontal="right" indent="0" shrinkToFit="false" textRotation="0" vertical="center" wrapText="false"/>
      <protection hidden="false" locked="true"/>
    </xf>
    <xf applyAlignment="true" applyBorder="true" applyFont="true" applyProtection="false" borderId="6" fillId="2" fontId="24" numFmtId="164" xfId="0">
      <alignment horizontal="left" indent="0" shrinkToFit="false" textRotation="0" vertical="center" wrapText="true"/>
      <protection hidden="false" locked="true"/>
    </xf>
    <xf applyAlignment="true" applyBorder="false" applyFont="true" applyProtection="false" borderId="0" fillId="2" fontId="24" numFmtId="164" xfId="0">
      <alignment horizontal="left" indent="0" shrinkToFit="false" textRotation="0" vertical="top" wrapText="false"/>
      <protection hidden="false" locked="true"/>
    </xf>
    <xf applyAlignment="false" applyBorder="true" applyFont="false" applyProtection="false" borderId="7" fillId="2" fontId="0" numFmtId="164" xfId="0">
      <alignment horizontal="general" indent="0" shrinkToFit="false" textRotation="0" vertical="bottom" wrapText="false"/>
      <protection hidden="false" locked="true"/>
    </xf>
    <xf applyAlignment="true" applyBorder="true" applyFont="true" applyProtection="false" borderId="1" fillId="2" fontId="33" numFmtId="164" xfId="22">
      <alignment horizontal="center" indent="0" shrinkToFit="false" textRotation="0" vertical="center" wrapText="false"/>
      <protection hidden="false" locked="true"/>
    </xf>
    <xf applyAlignment="true" applyBorder="true" applyFont="true" applyProtection="false" borderId="1" fillId="2" fontId="26" numFmtId="164" xfId="22">
      <alignment horizontal="left" indent="1" shrinkToFit="false" textRotation="0" vertical="center" wrapText="true"/>
      <protection hidden="false" locked="true"/>
    </xf>
    <xf applyAlignment="true" applyBorder="true" applyFont="true" applyProtection="false" borderId="1" fillId="2" fontId="26" numFmtId="164" xfId="22">
      <alignment horizontal="center" indent="0" shrinkToFit="false" textRotation="0" vertical="center" wrapText="true"/>
      <protection hidden="false" locked="true"/>
    </xf>
    <xf applyAlignment="true" applyBorder="true" applyFont="true" applyProtection="true" borderId="1" fillId="2" fontId="31" numFmtId="169" xfId="20">
      <alignment horizontal="right" indent="0" shrinkToFit="false" textRotation="0" vertical="center" wrapText="false"/>
      <protection hidden="false" locked="true"/>
    </xf>
    <xf applyAlignment="true" applyBorder="true" applyFont="true" applyProtection="false" borderId="1" fillId="2" fontId="28" numFmtId="164" xfId="22">
      <alignment horizontal="left" indent="1"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true"/>
      <protection hidden="false" locked="true"/>
    </xf>
    <xf applyAlignment="true" applyBorder="true" applyFont="true" applyProtection="true" borderId="1" fillId="4" fontId="31" numFmtId="169" xfId="20">
      <alignment horizontal="right" indent="0" shrinkToFit="false" textRotation="0" vertical="center" wrapText="false"/>
      <protection hidden="false" locked="true"/>
    </xf>
    <xf applyAlignment="true" applyBorder="true" applyFont="true" applyProtection="true" borderId="0" fillId="2" fontId="30" numFmtId="164" xfId="20">
      <alignment horizontal="left" indent="4" shrinkToFit="false" textRotation="0" vertical="center" wrapText="false"/>
      <protection hidden="false" locked="true"/>
    </xf>
    <xf applyAlignment="true" applyBorder="true" applyFont="true" applyProtection="true" borderId="7" fillId="2" fontId="27" numFmtId="169" xfId="20">
      <alignment horizontal="left" indent="0" shrinkToFit="false" textRotation="0" vertical="center" wrapText="false"/>
      <protection hidden="false" locked="true"/>
    </xf>
    <xf applyAlignment="true" applyBorder="true" applyFont="true" applyProtection="false" borderId="1" fillId="2" fontId="28" numFmtId="164" xfId="22">
      <alignment horizontal="left" indent="0" shrinkToFit="false" textRotation="0" vertical="distributed" wrapText="true"/>
      <protection hidden="false" locked="true"/>
    </xf>
    <xf applyAlignment="true" applyBorder="false" applyFont="true" applyProtection="false" borderId="0" fillId="2" fontId="26" numFmtId="164" xfId="22">
      <alignment horizontal="left" indent="0" shrinkToFit="false" textRotation="0" vertical="center" wrapText="true"/>
      <protection hidden="false" locked="true"/>
    </xf>
    <xf applyAlignment="true" applyBorder="true" applyFont="true" applyProtection="true" borderId="0" fillId="2" fontId="34" numFmtId="169" xfId="20">
      <alignment horizontal="left" indent="0" shrinkToFit="false" textRotation="0" vertical="center" wrapText="false"/>
      <protection hidden="false" locked="true"/>
    </xf>
    <xf applyAlignment="true" applyBorder="true" applyFont="true" applyProtection="false" borderId="8" fillId="5" fontId="35" numFmtId="164" xfId="22">
      <alignment horizontal="center" indent="0" shrinkToFit="false" textRotation="0" vertical="center" wrapText="true"/>
      <protection hidden="false" locked="true"/>
    </xf>
    <xf applyAlignment="true" applyBorder="true" applyFont="true" applyProtection="false" borderId="9" fillId="5" fontId="35" numFmtId="164" xfId="22">
      <alignment horizontal="center" indent="0" shrinkToFit="false" textRotation="0" vertical="center" wrapText="true"/>
      <protection hidden="false" locked="true"/>
    </xf>
    <xf applyAlignment="true" applyBorder="true" applyFont="true" applyProtection="false" borderId="10" fillId="5" fontId="35" numFmtId="164" xfId="22">
      <alignment horizontal="center" indent="0" shrinkToFit="false" textRotation="0" vertical="center" wrapText="true"/>
      <protection hidden="false" locked="true"/>
    </xf>
    <xf applyAlignment="true" applyBorder="true" applyFont="true" applyProtection="false" borderId="11" fillId="5" fontId="35" numFmtId="164" xfId="22">
      <alignment horizontal="center" indent="0" shrinkToFit="false" textRotation="0" vertical="center" wrapText="true"/>
      <protection hidden="false" locked="true"/>
    </xf>
    <xf applyAlignment="true" applyBorder="true" applyFont="true" applyProtection="false" borderId="10" fillId="5" fontId="35" numFmtId="171" xfId="22">
      <alignment horizontal="center" indent="0" shrinkToFit="false" textRotation="0" vertical="center" wrapText="true"/>
      <protection hidden="false" locked="true"/>
    </xf>
    <xf applyAlignment="true" applyBorder="true" applyFont="true" applyProtection="false" borderId="10" fillId="6" fontId="35" numFmtId="171" xfId="22">
      <alignment horizontal="center" indent="0" shrinkToFit="false" textRotation="0" vertical="center" wrapText="true"/>
      <protection hidden="false" locked="true"/>
    </xf>
    <xf applyAlignment="true" applyBorder="true" applyFont="true" applyProtection="true" borderId="10" fillId="5" fontId="35" numFmtId="164" xfId="22">
      <alignment horizontal="center" indent="0" shrinkToFit="false" textRotation="0" vertical="center" wrapText="true"/>
      <protection hidden="false" locked="false"/>
    </xf>
    <xf applyAlignment="true" applyBorder="true" applyFont="true" applyProtection="true" borderId="10" fillId="5" fontId="35" numFmtId="167" xfId="17">
      <alignment horizontal="center" indent="0" shrinkToFit="false" textRotation="0" vertical="center" wrapText="true"/>
      <protection hidden="false" locked="false"/>
    </xf>
    <xf applyAlignment="true" applyBorder="true" applyFont="true" applyProtection="true" borderId="12" fillId="5" fontId="35" numFmtId="167" xfId="17">
      <alignment horizontal="center" indent="0" shrinkToFit="false" textRotation="0" vertical="center" wrapText="true"/>
      <protection hidden="false" locked="false"/>
    </xf>
    <xf applyAlignment="true" applyBorder="true" applyFont="true" applyProtection="true" borderId="1" fillId="5" fontId="35" numFmtId="164" xfId="22">
      <alignment horizontal="center" indent="0" shrinkToFit="false" textRotation="0" vertical="center" wrapText="true"/>
      <protection hidden="false" locked="false"/>
    </xf>
    <xf applyAlignment="true" applyBorder="true" applyFont="true" applyProtection="false" borderId="1" fillId="2" fontId="28" numFmtId="164" xfId="22">
      <alignment horizontal="general" indent="0" shrinkToFit="false" textRotation="0" vertical="bottom" wrapText="true"/>
      <protection hidden="false" locked="true"/>
    </xf>
    <xf applyAlignment="true" applyBorder="false" applyFont="true" applyProtection="false" borderId="0" fillId="0" fontId="28" numFmtId="164" xfId="22">
      <alignment horizontal="general" indent="0" shrinkToFit="false" textRotation="0" vertical="bottom" wrapText="true"/>
      <protection hidden="false" locked="true"/>
    </xf>
    <xf applyAlignment="true" applyBorder="true" applyFont="true" applyProtection="false" borderId="1" fillId="2" fontId="28" numFmtId="164" xfId="0">
      <alignment horizontal="center" indent="0" shrinkToFit="false" textRotation="0" vertical="center" wrapText="false"/>
      <protection hidden="false" locked="true"/>
    </xf>
    <xf applyAlignment="true" applyBorder="true" applyFont="true" applyProtection="false" borderId="1" fillId="2" fontId="28" numFmtId="164" xfId="0">
      <alignment horizontal="center" indent="0" shrinkToFit="false" textRotation="0" vertical="center" wrapText="true"/>
      <protection hidden="false" locked="true"/>
    </xf>
    <xf applyAlignment="true" applyBorder="true" applyFont="true" applyProtection="false" borderId="1" fillId="2"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center" wrapText="true"/>
      <protection hidden="false" locked="true"/>
    </xf>
    <xf applyAlignment="true" applyBorder="true" applyFont="true" applyProtection="false" borderId="13" fillId="0"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top" wrapText="true"/>
      <protection hidden="false" locked="true"/>
    </xf>
    <xf applyAlignment="true" applyBorder="true" applyFont="true" applyProtection="false" borderId="1" fillId="0" fontId="37" numFmtId="164" xfId="0">
      <alignment horizontal="center" indent="0"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false"/>
      <protection hidden="false" locked="true"/>
    </xf>
    <xf applyAlignment="true" applyBorder="true" applyFont="true" applyProtection="false" borderId="1" fillId="0" fontId="36" numFmtId="169" xfId="0">
      <alignment horizontal="center" indent="0" shrinkToFit="false" textRotation="0" vertical="center" wrapText="false"/>
      <protection hidden="false" locked="true"/>
    </xf>
    <xf applyAlignment="true" applyBorder="true" applyFont="true" applyProtection="false" borderId="1" fillId="4" fontId="36" numFmtId="169" xfId="0">
      <alignment horizontal="center" indent="0" shrinkToFit="false" textRotation="0" vertical="center" wrapText="false"/>
      <protection hidden="false" locked="true"/>
    </xf>
    <xf applyAlignment="true" applyBorder="true" applyFont="true" applyProtection="false" borderId="1" fillId="0" fontId="36" numFmtId="172" xfId="0">
      <alignment horizontal="center" indent="0" shrinkToFit="false" textRotation="0" vertical="center" wrapText="false"/>
      <protection hidden="false" locked="true"/>
    </xf>
    <xf applyAlignment="true" applyBorder="true" applyFont="true" applyProtection="false" borderId="1" fillId="0" fontId="38" numFmtId="169" xfId="0">
      <alignment horizontal="center" indent="0" shrinkToFit="false" textRotation="0" vertical="center" wrapText="false"/>
      <protection hidden="false" locked="true"/>
    </xf>
    <xf applyAlignment="true" applyBorder="true" applyFont="true" applyProtection="false" borderId="1" fillId="7" fontId="36" numFmtId="173" xfId="0">
      <alignment horizontal="center" indent="0" shrinkToFit="false" textRotation="0" vertical="center" wrapText="false"/>
      <protection hidden="false" locked="true"/>
    </xf>
    <xf applyAlignment="true" applyBorder="true" applyFont="true" applyProtection="false" borderId="1" fillId="0" fontId="36" numFmtId="173" xfId="0">
      <alignment horizontal="center" indent="0" shrinkToFit="false" textRotation="0" vertical="center" wrapText="false"/>
      <protection hidden="false" locked="true"/>
    </xf>
    <xf applyAlignment="true" applyBorder="true" applyFont="true" applyProtection="false" borderId="1" fillId="0" fontId="36" numFmtId="168" xfId="0">
      <alignment horizontal="center" indent="0" shrinkToFit="false" textRotation="0" vertical="center" wrapText="false"/>
      <protection hidden="false" locked="true"/>
    </xf>
    <xf applyAlignment="true" applyBorder="true" applyFont="true" applyProtection="false" borderId="1" fillId="0" fontId="39" numFmtId="173" xfId="0">
      <alignment horizontal="center" indent="0" shrinkToFit="false" textRotation="0" vertical="center" wrapText="false"/>
      <protection hidden="false" locked="true"/>
    </xf>
    <xf applyAlignment="true" applyBorder="true" applyFont="true" applyProtection="true" borderId="1" fillId="0" fontId="36" numFmtId="167" xfId="17">
      <alignment horizontal="center" indent="0" shrinkToFit="false" textRotation="0" vertical="center" wrapText="false"/>
      <protection hidden="false" locked="true"/>
    </xf>
    <xf applyAlignment="true" applyBorder="true" applyFont="true" applyProtection="true" borderId="14" fillId="0" fontId="36" numFmtId="167" xfId="17">
      <alignment horizontal="center" indent="0" shrinkToFit="false" textRotation="0" vertical="center" wrapText="false"/>
      <protection hidden="false" locked="true"/>
    </xf>
    <xf applyAlignment="true" applyBorder="true" applyFont="true" applyProtection="false" borderId="14" fillId="0" fontId="40" numFmtId="169" xfId="0">
      <alignment horizontal="center" indent="0" shrinkToFit="false" textRotation="0" vertical="center" wrapText="false"/>
      <protection hidden="false" locked="true"/>
    </xf>
    <xf applyAlignment="false" applyBorder="false" applyFont="true" applyProtection="false" borderId="0" fillId="2" fontId="36" numFmtId="164" xfId="0">
      <alignment horizontal="general" indent="0" shrinkToFit="false" textRotation="0" vertical="bottom" wrapText="false"/>
      <protection hidden="false" locked="true"/>
    </xf>
    <xf applyAlignment="true" applyBorder="true" applyFont="true" applyProtection="true" borderId="14" fillId="0" fontId="36" numFmtId="165" xfId="19">
      <alignment horizontal="general" indent="0" shrinkToFit="false" textRotation="0" vertical="bottom" wrapText="false"/>
      <protection hidden="false" locked="true"/>
    </xf>
    <xf applyAlignment="true" applyBorder="true" applyFont="true" applyProtection="false" borderId="1" fillId="0" fontId="40" numFmtId="169" xfId="0">
      <alignment horizontal="center" indent="0" shrinkToFit="false" textRotation="0" vertical="center" wrapText="false"/>
      <protection hidden="false" locked="true"/>
    </xf>
    <xf applyAlignment="false" applyBorder="true" applyFont="true" applyProtection="false" borderId="1" fillId="0" fontId="36" numFmtId="164" xfId="0">
      <alignment horizontal="general" indent="0" shrinkToFit="false" textRotation="0" vertical="bottom" wrapText="false"/>
      <protection hidden="false" locked="true"/>
    </xf>
    <xf applyAlignment="false" applyBorder="true" applyFont="false" applyProtection="false" borderId="1" fillId="0" fontId="0" numFmtId="164" xfId="0">
      <alignment horizontal="general" indent="0" shrinkToFit="false" textRotation="0" vertical="bottom" wrapText="false"/>
      <protection hidden="false" locked="true"/>
    </xf>
    <xf applyAlignment="false" applyBorder="false" applyFont="false" applyProtection="false" borderId="0" fillId="0" fontId="5" numFmtId="174" xfId="34">
      <alignment horizontal="general" indent="0" shrinkToFit="false" textRotation="0" vertical="bottom" wrapText="false"/>
      <protection hidden="false" locked="true"/>
    </xf>
    <xf applyAlignment="true" applyBorder="true" applyFont="true" applyProtection="false" borderId="15" fillId="2" fontId="26" numFmtId="164" xfId="22">
      <alignment horizontal="general" indent="0" shrinkToFit="false" textRotation="0" vertical="center" wrapText="true"/>
      <protection hidden="false" locked="true"/>
    </xf>
    <xf applyAlignment="true" applyBorder="true" applyFont="true" applyProtection="false" borderId="16" fillId="2" fontId="26" numFmtId="164" xfId="22">
      <alignment horizontal="left" indent="0" shrinkToFit="false" textRotation="0" vertical="center" wrapText="true"/>
      <protection hidden="false" locked="true"/>
    </xf>
    <xf applyAlignment="true" applyBorder="true" applyFont="true" applyProtection="false" borderId="2" fillId="2" fontId="28" numFmtId="164" xfId="22">
      <alignment horizontal="left" indent="0" shrinkToFit="false" textRotation="0" vertical="center" wrapText="true"/>
      <protection hidden="false" locked="true"/>
    </xf>
    <xf applyAlignment="true" applyBorder="true" applyFont="true" applyProtection="false" borderId="1" fillId="2" fontId="28" numFmtId="168" xfId="0">
      <alignment horizontal="left" indent="0" shrinkToFit="false" textRotation="0" vertical="center" wrapText="true"/>
      <protection hidden="false" locked="true"/>
    </xf>
    <xf applyAlignment="true" applyBorder="true" applyFont="true" applyProtection="true" borderId="0" fillId="2" fontId="27" numFmtId="169" xfId="20">
      <alignment horizontal="left" indent="0" shrinkToFit="false" textRotation="0" vertical="center" wrapText="false"/>
      <protection hidden="false" locked="true"/>
    </xf>
    <xf applyAlignment="true" applyBorder="true" applyFont="true" applyProtection="false" borderId="2" fillId="2" fontId="28" numFmtId="164" xfId="22">
      <alignment horizontal="general" indent="0" shrinkToFit="false" textRotation="0" vertical="center" wrapText="true"/>
      <protection hidden="false" locked="true"/>
    </xf>
    <xf applyAlignment="true" applyBorder="true" applyFont="true" applyProtection="false" borderId="17" fillId="8" fontId="41" numFmtId="164" xfId="22">
      <alignment horizontal="center" indent="0" shrinkToFit="false" textRotation="0" vertical="center" wrapText="true"/>
      <protection hidden="false" locked="true"/>
    </xf>
    <xf applyAlignment="true" applyBorder="true" applyFont="true" applyProtection="false" borderId="17" fillId="8" fontId="35" numFmtId="164" xfId="22">
      <alignment horizontal="center" indent="0" shrinkToFit="false" textRotation="0" vertical="center" wrapText="true"/>
      <protection hidden="false" locked="true"/>
    </xf>
    <xf applyAlignment="true" applyBorder="true" applyFont="true" applyProtection="false" borderId="17" fillId="8" fontId="35" numFmtId="174" xfId="22">
      <alignment horizontal="center" indent="0" shrinkToFit="false" textRotation="0" vertical="center" wrapText="true"/>
      <protection hidden="false" locked="true"/>
    </xf>
    <xf applyAlignment="true" applyBorder="true" applyFont="true" applyProtection="false" borderId="17" fillId="8" fontId="42" numFmtId="164" xfId="22">
      <alignment horizontal="center" indent="0" shrinkToFit="false" textRotation="0" vertical="center" wrapText="true"/>
      <protection hidden="false" locked="true"/>
    </xf>
    <xf applyAlignment="true" applyBorder="true" applyFont="true" applyProtection="true" borderId="10" fillId="8" fontId="35" numFmtId="167" xfId="17">
      <alignment horizontal="center" indent="0" shrinkToFit="false" textRotation="0" vertical="center" wrapText="true"/>
      <protection hidden="false" locked="false"/>
    </xf>
    <xf applyAlignment="true" applyBorder="true" applyFont="true" applyProtection="true" borderId="10" fillId="8" fontId="35" numFmtId="164" xfId="22">
      <alignment horizontal="center" indent="0" shrinkToFit="false" textRotation="0" vertical="center" wrapText="true"/>
      <protection hidden="false" locked="false"/>
    </xf>
    <xf applyAlignment="true" applyBorder="false" applyFont="true" applyProtection="false" borderId="0" fillId="2" fontId="28" numFmtId="164" xfId="22">
      <alignment horizontal="general" indent="0" shrinkToFit="false" textRotation="0" vertical="bottom" wrapText="true"/>
      <protection hidden="false" locked="true"/>
    </xf>
    <xf applyAlignment="true" applyBorder="true" applyFont="true" applyProtection="false" borderId="18" fillId="0" fontId="36" numFmtId="164" xfId="0">
      <alignment horizontal="left" indent="0" shrinkToFit="false" textRotation="0" vertical="center" wrapText="true"/>
      <protection hidden="false" locked="true"/>
    </xf>
    <xf applyAlignment="true" applyBorder="true" applyFont="true" applyProtection="false" borderId="18" fillId="0" fontId="36" numFmtId="164" xfId="0">
      <alignment horizontal="left" indent="0" shrinkToFit="false" textRotation="0" vertical="top" wrapText="true"/>
      <protection hidden="false" locked="true"/>
    </xf>
    <xf applyAlignment="true" applyBorder="true" applyFont="true" applyProtection="false" borderId="1" fillId="0" fontId="39" numFmtId="175" xfId="0">
      <alignment horizontal="center" indent="0" shrinkToFit="false" textRotation="0" vertical="center" wrapText="false"/>
      <protection hidden="false" locked="true"/>
    </xf>
    <xf applyAlignment="true" applyBorder="true" applyFont="true" applyProtection="false" borderId="1" fillId="0" fontId="36" numFmtId="174" xfId="0">
      <alignment horizontal="center" indent="0" shrinkToFit="false" textRotation="0" vertical="center" wrapText="false"/>
      <protection hidden="false" locked="true"/>
    </xf>
    <xf applyAlignment="false" applyBorder="true" applyFont="true" applyProtection="false" borderId="1" fillId="0" fontId="36" numFmtId="174" xfId="0">
      <alignment horizontal="general" indent="0" shrinkToFit="false" textRotation="0" vertical="bottom" wrapText="false"/>
      <protection hidden="false" locked="true"/>
    </xf>
    <xf applyAlignment="true" applyBorder="true" applyFont="true" applyProtection="false" borderId="19" fillId="9" fontId="35" numFmtId="164" xfId="22">
      <alignment horizontal="center" indent="0" shrinkToFit="false" textRotation="0" vertical="center" wrapText="true"/>
      <protection hidden="false" locked="true"/>
    </xf>
    <xf applyAlignment="true" applyBorder="true" applyFont="true" applyProtection="false" borderId="19" fillId="9" fontId="42" numFmtId="164" xfId="22">
      <alignment horizontal="center" indent="0" shrinkToFit="false" textRotation="0" vertical="center" wrapText="true"/>
      <protection hidden="false" locked="true"/>
    </xf>
    <xf applyAlignment="true" applyBorder="true" applyFont="true" applyProtection="true" borderId="10" fillId="9" fontId="35" numFmtId="167" xfId="17">
      <alignment horizontal="center" indent="0" shrinkToFit="false" textRotation="0" vertical="center" wrapText="true"/>
      <protection hidden="false" locked="false"/>
    </xf>
    <xf applyAlignment="true" applyBorder="true" applyFont="true" applyProtection="true" borderId="10" fillId="9" fontId="35" numFmtId="164" xfId="22">
      <alignment horizontal="center" indent="0" shrinkToFit="false" textRotation="0" vertical="center" wrapText="true"/>
      <protection hidden="false" locked="false"/>
    </xf>
    <xf applyAlignment="true" applyBorder="true" applyFont="true" applyProtection="false" borderId="20" fillId="0" fontId="36" numFmtId="164" xfId="0">
      <alignment horizontal="left" indent="0" shrinkToFit="false" textRotation="0" vertical="center" wrapText="true"/>
      <protection hidden="false" locked="true"/>
    </xf>
    <xf applyAlignment="true" applyBorder="true" applyFont="true" applyProtection="false" borderId="20" fillId="0" fontId="36" numFmtId="164" xfId="0">
      <alignment horizontal="left" indent="0" shrinkToFit="false" textRotation="0" vertical="top" wrapText="true"/>
      <protection hidden="false" locked="true"/>
    </xf>
    <xf applyAlignment="true" applyBorder="true" applyFont="true" applyProtection="false" borderId="20" fillId="0" fontId="39" numFmtId="175" xfId="0">
      <alignment horizontal="center" indent="0" shrinkToFit="false" textRotation="0" vertical="center" wrapText="false"/>
      <protection hidden="false" locked="true"/>
    </xf>
    <xf applyAlignment="true" applyBorder="true" applyFont="true" applyProtection="false" borderId="2" fillId="2" fontId="26" numFmtId="164" xfId="22">
      <alignment horizontal="left" indent="0" shrinkToFit="false" textRotation="0" vertical="center" wrapText="true"/>
      <protection hidden="false" locked="true"/>
    </xf>
    <xf applyAlignment="true" applyBorder="true" applyFont="true" applyProtection="false" borderId="21" fillId="10" fontId="35" numFmtId="164" xfId="22">
      <alignment horizontal="center" indent="0" shrinkToFit="false" textRotation="0" vertical="center" wrapText="true"/>
      <protection hidden="false" locked="true"/>
    </xf>
    <xf applyAlignment="true" applyBorder="true" applyFont="true" applyProtection="false" borderId="21" fillId="10" fontId="35" numFmtId="171" xfId="22">
      <alignment horizontal="center" indent="0" shrinkToFit="false" textRotation="0" vertical="center" wrapText="true"/>
      <protection hidden="false" locked="true"/>
    </xf>
    <xf applyAlignment="true" applyBorder="true" applyFont="true" applyProtection="true" borderId="21" fillId="10" fontId="35" numFmtId="164" xfId="22">
      <alignment horizontal="center" indent="0" shrinkToFit="false" textRotation="0" vertical="center" wrapText="true"/>
      <protection hidden="false" locked="false"/>
    </xf>
    <xf applyAlignment="true" applyBorder="true" applyFont="true" applyProtection="true" borderId="21" fillId="10" fontId="42" numFmtId="164" xfId="22">
      <alignment horizontal="center" indent="0" shrinkToFit="false" textRotation="0" vertical="center" wrapText="true"/>
      <protection hidden="false" locked="false"/>
    </xf>
    <xf applyAlignment="true" applyBorder="true" applyFont="true" applyProtection="false" borderId="22" fillId="0" fontId="36" numFmtId="164" xfId="0">
      <alignment horizontal="left" indent="0" shrinkToFit="false" textRotation="0" vertical="center" wrapText="true"/>
      <protection hidden="false" locked="true"/>
    </xf>
    <xf applyAlignment="true" applyBorder="true" applyFont="true" applyProtection="false" borderId="22" fillId="0" fontId="36" numFmtId="164" xfId="0">
      <alignment horizontal="left" indent="0" shrinkToFit="false" textRotation="0" vertical="top" wrapText="true"/>
      <protection hidden="false" locked="true"/>
    </xf>
    <xf applyAlignment="true" applyBorder="true" applyFont="true" applyProtection="false" borderId="22" fillId="0" fontId="39" numFmtId="175" xfId="0">
      <alignment horizontal="center" indent="0" shrinkToFit="false" textRotation="0" vertical="center" wrapText="false"/>
      <protection hidden="false" locked="true"/>
    </xf>
    <xf applyAlignment="true" applyBorder="false" applyFont="true" applyProtection="false" borderId="0" fillId="2" fontId="24" numFmtId="164" xfId="0">
      <alignment horizontal="general" indent="0" shrinkToFit="false" textRotation="0" vertical="top" wrapText="false"/>
      <protection hidden="false" locked="true"/>
    </xf>
    <xf applyAlignment="true" applyBorder="true" applyFont="true" applyProtection="false" borderId="23" fillId="11" fontId="35" numFmtId="164" xfId="22">
      <alignment horizontal="center" indent="0" shrinkToFit="false" textRotation="0" vertical="center" wrapText="true"/>
      <protection hidden="false" locked="true"/>
    </xf>
    <xf applyAlignment="true" applyBorder="true" applyFont="true" applyProtection="false" borderId="23" fillId="11" fontId="35" numFmtId="164" xfId="22">
      <alignment horizontal="center" indent="0" shrinkToFit="false" textRotation="0" vertical="center" wrapText="false"/>
      <protection hidden="false" locked="true"/>
    </xf>
    <xf applyAlignment="true" applyBorder="true" applyFont="true" applyProtection="false" borderId="24" fillId="0" fontId="39" numFmtId="175" xfId="0">
      <alignment horizontal="center" indent="0" shrinkToFit="false" textRotation="0" vertical="center" wrapText="false"/>
      <protection hidden="false" locked="true"/>
    </xf>
    <xf applyAlignment="true" applyBorder="true" applyFont="true" applyProtection="false" borderId="25" fillId="12" fontId="35" numFmtId="164" xfId="22">
      <alignment horizontal="center" indent="0" shrinkToFit="false" textRotation="0" vertical="center" wrapText="true"/>
      <protection hidden="false" locked="true"/>
    </xf>
  </cellXfs>
  <cellStyles count="21">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Гиперссылка 2" xfId="21"/>
    <cellStyle builtinId="54" customBuiltin="true" name="Обычный 2" xfId="22"/>
    <cellStyle builtinId="54" customBuiltin="true" name="Обычный 2 2" xfId="23"/>
    <cellStyle builtinId="54" customBuiltin="true" name="Обычный 2 3" xfId="24"/>
    <cellStyle builtinId="54" customBuiltin="true" name="Обычный 3" xfId="25"/>
    <cellStyle builtinId="54" customBuiltin="true" name="Обычный 4" xfId="26"/>
    <cellStyle builtinId="54" customBuiltin="true" name="Обычный 5" xfId="27"/>
    <cellStyle builtinId="54" customBuiltin="true" name="Обычный 5 2" xfId="28"/>
    <cellStyle builtinId="54" customBuiltin="true" name="Обычный 6" xfId="29"/>
    <cellStyle builtinId="54" customBuiltin="true" name="Обычный 6 2" xfId="30"/>
    <cellStyle builtinId="54" customBuiltin="true" name="Процентный 2" xfId="31"/>
    <cellStyle builtinId="54" customBuiltin="true" name="Процентный 3" xfId="32"/>
    <cellStyle builtinId="54" customBuiltin="true" name="Процентный 3 2" xfId="33"/>
    <cellStyle builtinId="54" customBuiltin="true" name="Excel Built-in Normal" xfId="34"/>
    <cellStyle builtinId="8" customBuiltin="false" name="*unknown*" xfId="20"/>
  </cellStyles>
  <dxfs count="149">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A1828"/>
      <rgbColor rgb="FFA96E27"/>
      <rgbColor rgb="FF800080"/>
      <rgbColor rgb="FF008080"/>
      <rgbColor rgb="FFC0C0C0"/>
      <rgbColor rgb="FF808080"/>
      <rgbColor rgb="FF9999FF"/>
      <rgbColor rgb="FF6F491B"/>
      <rgbColor rgb="FFF2F2F2"/>
      <rgbColor rgb="FFCCFFFF"/>
      <rgbColor rgb="FF660066"/>
      <rgbColor rgb="FFFF8080"/>
      <rgbColor rgb="FF0070C0"/>
      <rgbColor rgb="FFCCCCFF"/>
      <rgbColor rgb="FF0D0D0D"/>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C00"/>
      <rgbColor rgb="FFD49446"/>
      <rgbColor rgb="FFE46C0A"/>
      <rgbColor rgb="FF595959"/>
      <rgbColor rgb="FF788666"/>
      <rgbColor rgb="FF17375E"/>
      <rgbColor rgb="FF339966"/>
      <rgbColor rgb="FF0C1D32"/>
      <rgbColor rgb="FF4A452A"/>
      <rgbColor rgb="FF6F3505"/>
      <rgbColor rgb="FF993366"/>
      <rgbColor rgb="FF333399"/>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74"/>
</Relationships>
</file>

<file path=xl/drawings/_rels/drawing2.xml.rels><?xml version="1.0" encoding="UTF-8"?>
<Relationships xmlns="http://schemas.openxmlformats.org/package/2006/relationships"><Relationship Id="rId1" Type="http://schemas.openxmlformats.org/officeDocument/2006/relationships/image" Target="../media/image1175"/>
</Relationships>
</file>

<file path=xl/drawings/_rels/drawing3.xml.rels><?xml version="1.0" encoding="UTF-8"?>
<Relationships xmlns="http://schemas.openxmlformats.org/package/2006/relationships"><Relationship Id="rId1" Type="http://schemas.openxmlformats.org/officeDocument/2006/relationships/image" Target="../media/image1176.jpeg"/><Relationship Id="rId2" Type="http://schemas.openxmlformats.org/officeDocument/2006/relationships/image" Target="../media/image1177.jpeg"/><Relationship Id="rId3" Type="http://schemas.openxmlformats.org/officeDocument/2006/relationships/image" Target="../media/image1178.jpeg"/><Relationship Id="rId4" Type="http://schemas.openxmlformats.org/officeDocument/2006/relationships/image" Target="../media/image1179.jpeg"/><Relationship Id="rId5" Type="http://schemas.openxmlformats.org/officeDocument/2006/relationships/image" Target="../media/image1180.jpeg"/><Relationship Id="rId6" Type="http://schemas.openxmlformats.org/officeDocument/2006/relationships/image" Target="../media/image1181.jpeg"/><Relationship Id="rId7" Type="http://schemas.openxmlformats.org/officeDocument/2006/relationships/image" Target="../media/image1182.jpeg"/><Relationship Id="rId8" Type="http://schemas.openxmlformats.org/officeDocument/2006/relationships/image" Target="../media/image1183.jpeg"/><Relationship Id="rId9" Type="http://schemas.openxmlformats.org/officeDocument/2006/relationships/image" Target="../media/image1184.jpeg"/><Relationship Id="rId10" Type="http://schemas.openxmlformats.org/officeDocument/2006/relationships/image" Target="../media/image1185.jpeg"/><Relationship Id="rId11" Type="http://schemas.openxmlformats.org/officeDocument/2006/relationships/image" Target="../media/image1186.jpeg"/><Relationship Id="rId12" Type="http://schemas.openxmlformats.org/officeDocument/2006/relationships/image" Target="../media/image1187.jpeg"/><Relationship Id="rId13" Type="http://schemas.openxmlformats.org/officeDocument/2006/relationships/image" Target="../media/image1188.jpeg"/><Relationship Id="rId14" Type="http://schemas.openxmlformats.org/officeDocument/2006/relationships/image" Target="../media/image1189.jpeg"/>
</Relationships>
</file>

<file path=xl/drawings/_rels/drawing4.xml.rels><?xml version="1.0" encoding="UTF-8"?>
<Relationships xmlns="http://schemas.openxmlformats.org/package/2006/relationships"><Relationship Id="rId1" Type="http://schemas.openxmlformats.org/officeDocument/2006/relationships/image" Target="../media/image1190.jpeg"/><Relationship Id="rId2" Type="http://schemas.openxmlformats.org/officeDocument/2006/relationships/image" Target="../media/image1191.jpeg"/><Relationship Id="rId3" Type="http://schemas.openxmlformats.org/officeDocument/2006/relationships/image" Target="../media/image1192.jpeg"/><Relationship Id="rId4" Type="http://schemas.openxmlformats.org/officeDocument/2006/relationships/image" Target="../media/image1193.jpeg"/><Relationship Id="rId5" Type="http://schemas.openxmlformats.org/officeDocument/2006/relationships/image" Target="../media/image1194.jpeg"/><Relationship Id="rId6" Type="http://schemas.openxmlformats.org/officeDocument/2006/relationships/image" Target="../media/image1195.jpeg"/><Relationship Id="rId7" Type="http://schemas.openxmlformats.org/officeDocument/2006/relationships/image" Target="../media/image1196.jpeg"/><Relationship Id="rId8" Type="http://schemas.openxmlformats.org/officeDocument/2006/relationships/image" Target="../media/image1197.jpeg"/><Relationship Id="rId9" Type="http://schemas.openxmlformats.org/officeDocument/2006/relationships/image" Target="../media/image1198.jpeg"/><Relationship Id="rId10" Type="http://schemas.openxmlformats.org/officeDocument/2006/relationships/image" Target="../media/image1199.jpeg"/><Relationship Id="rId11" Type="http://schemas.openxmlformats.org/officeDocument/2006/relationships/image" Target="../media/image1200.jpeg"/><Relationship Id="rId12" Type="http://schemas.openxmlformats.org/officeDocument/2006/relationships/image" Target="../media/image1201.jpeg"/><Relationship Id="rId13" Type="http://schemas.openxmlformats.org/officeDocument/2006/relationships/image" Target="../media/image1202.jpeg"/><Relationship Id="rId14" Type="http://schemas.openxmlformats.org/officeDocument/2006/relationships/image" Target="../media/image1203.jpeg"/><Relationship Id="rId15" Type="http://schemas.openxmlformats.org/officeDocument/2006/relationships/image" Target="../media/image1204.jpeg"/><Relationship Id="rId16" Type="http://schemas.openxmlformats.org/officeDocument/2006/relationships/image" Target="../media/image1205.jpeg"/><Relationship Id="rId17" Type="http://schemas.openxmlformats.org/officeDocument/2006/relationships/image" Target="../media/image1206.jpeg"/><Relationship Id="rId18" Type="http://schemas.openxmlformats.org/officeDocument/2006/relationships/image" Target="../media/image1207.jpeg"/><Relationship Id="rId19" Type="http://schemas.openxmlformats.org/officeDocument/2006/relationships/image" Target="../media/image1208.jpeg"/><Relationship Id="rId20" Type="http://schemas.openxmlformats.org/officeDocument/2006/relationships/image" Target="../media/image1209.jpeg"/><Relationship Id="rId21" Type="http://schemas.openxmlformats.org/officeDocument/2006/relationships/image" Target="../media/image1210.jpeg"/><Relationship Id="rId22" Type="http://schemas.openxmlformats.org/officeDocument/2006/relationships/image" Target="../media/image1211.jpeg"/><Relationship Id="rId23" Type="http://schemas.openxmlformats.org/officeDocument/2006/relationships/image" Target="../media/image1212.jpeg"/><Relationship Id="rId24" Type="http://schemas.openxmlformats.org/officeDocument/2006/relationships/image" Target="../media/image1213.jpeg"/><Relationship Id="rId25" Type="http://schemas.openxmlformats.org/officeDocument/2006/relationships/image" Target="../media/image1214.jpeg"/><Relationship Id="rId26" Type="http://schemas.openxmlformats.org/officeDocument/2006/relationships/image" Target="../media/image1215.jpeg"/><Relationship Id="rId27" Type="http://schemas.openxmlformats.org/officeDocument/2006/relationships/image" Target="../media/image1216.jpeg"/><Relationship Id="rId28" Type="http://schemas.openxmlformats.org/officeDocument/2006/relationships/image" Target="../media/image1217.jpeg"/><Relationship Id="rId29" Type="http://schemas.openxmlformats.org/officeDocument/2006/relationships/image" Target="../media/image1218.jpeg"/><Relationship Id="rId30" Type="http://schemas.openxmlformats.org/officeDocument/2006/relationships/image" Target="../media/image1219.jpeg"/>
</Relationships>
</file>

<file path=xl/drawings/_rels/drawing5.xml.rels><?xml version="1.0" encoding="UTF-8"?>
<Relationships xmlns="http://schemas.openxmlformats.org/package/2006/relationships"><Relationship Id="rId1" Type="http://schemas.openxmlformats.org/officeDocument/2006/relationships/image" Target="../media/image1220.jpeg"/><Relationship Id="rId2" Type="http://schemas.openxmlformats.org/officeDocument/2006/relationships/image" Target="../media/image1221.jpeg"/><Relationship Id="rId3" Type="http://schemas.openxmlformats.org/officeDocument/2006/relationships/image" Target="../media/image1222.jpeg"/><Relationship Id="rId4" Type="http://schemas.openxmlformats.org/officeDocument/2006/relationships/image" Target="../media/image1223.jpeg"/><Relationship Id="rId5" Type="http://schemas.openxmlformats.org/officeDocument/2006/relationships/image" Target="../media/image1224.jpeg"/><Relationship Id="rId6" Type="http://schemas.openxmlformats.org/officeDocument/2006/relationships/image" Target="../media/image1225.jpeg"/><Relationship Id="rId7" Type="http://schemas.openxmlformats.org/officeDocument/2006/relationships/image" Target="../media/image1226.jpeg"/><Relationship Id="rId8" Type="http://schemas.openxmlformats.org/officeDocument/2006/relationships/image" Target="../media/image1227.jpeg"/><Relationship Id="rId9" Type="http://schemas.openxmlformats.org/officeDocument/2006/relationships/image" Target="../media/image1228.jpeg"/><Relationship Id="rId10" Type="http://schemas.openxmlformats.org/officeDocument/2006/relationships/image" Target="../media/image1229.jpeg"/><Relationship Id="rId11" Type="http://schemas.openxmlformats.org/officeDocument/2006/relationships/image" Target="../media/image1230.jpeg"/><Relationship Id="rId12" Type="http://schemas.openxmlformats.org/officeDocument/2006/relationships/image" Target="../media/image1231.jpeg"/><Relationship Id="rId13" Type="http://schemas.openxmlformats.org/officeDocument/2006/relationships/image" Target="../media/image1232.jpeg"/><Relationship Id="rId14" Type="http://schemas.openxmlformats.org/officeDocument/2006/relationships/image" Target="../media/image1233.jpeg"/><Relationship Id="rId15" Type="http://schemas.openxmlformats.org/officeDocument/2006/relationships/image" Target="../media/image1234.png"/><Relationship Id="rId16" Type="http://schemas.openxmlformats.org/officeDocument/2006/relationships/image" Target="../media/image1235.jpeg"/><Relationship Id="rId17" Type="http://schemas.openxmlformats.org/officeDocument/2006/relationships/image" Target="../media/image1236.jpeg"/><Relationship Id="rId18" Type="http://schemas.openxmlformats.org/officeDocument/2006/relationships/image" Target="../media/image1237.jpeg"/><Relationship Id="rId19" Type="http://schemas.openxmlformats.org/officeDocument/2006/relationships/image" Target="../media/image1238.jpeg"/><Relationship Id="rId20" Type="http://schemas.openxmlformats.org/officeDocument/2006/relationships/image" Target="../media/image1239.jpeg"/><Relationship Id="rId21" Type="http://schemas.openxmlformats.org/officeDocument/2006/relationships/image" Target="../media/image1240.jpeg"/><Relationship Id="rId22" Type="http://schemas.openxmlformats.org/officeDocument/2006/relationships/image" Target="../media/image1241.jpeg"/><Relationship Id="rId23" Type="http://schemas.openxmlformats.org/officeDocument/2006/relationships/image" Target="../media/image1242.jpeg"/><Relationship Id="rId24" Type="http://schemas.openxmlformats.org/officeDocument/2006/relationships/image" Target="../media/image1243.jpeg"/><Relationship Id="rId25" Type="http://schemas.openxmlformats.org/officeDocument/2006/relationships/image" Target="../media/image1244.jpeg"/><Relationship Id="rId26" Type="http://schemas.openxmlformats.org/officeDocument/2006/relationships/image" Target="../media/image1245.jpeg"/><Relationship Id="rId27" Type="http://schemas.openxmlformats.org/officeDocument/2006/relationships/image" Target="../media/image1246.jpeg"/><Relationship Id="rId28" Type="http://schemas.openxmlformats.org/officeDocument/2006/relationships/image" Target="../media/image1247.jpeg"/><Relationship Id="rId29" Type="http://schemas.openxmlformats.org/officeDocument/2006/relationships/image" Target="../media/image1248.jpeg"/><Relationship Id="rId30" Type="http://schemas.openxmlformats.org/officeDocument/2006/relationships/image" Target="../media/image1249.jpeg"/><Relationship Id="rId31" Type="http://schemas.openxmlformats.org/officeDocument/2006/relationships/image" Target="../media/image1250.jpeg"/><Relationship Id="rId32" Type="http://schemas.openxmlformats.org/officeDocument/2006/relationships/image" Target="../media/image1251.jpeg"/><Relationship Id="rId33" Type="http://schemas.openxmlformats.org/officeDocument/2006/relationships/image" Target="../media/image1252.jpeg"/><Relationship Id="rId34" Type="http://schemas.openxmlformats.org/officeDocument/2006/relationships/image" Target="../media/image1253.jpeg"/><Relationship Id="rId35" Type="http://schemas.openxmlformats.org/officeDocument/2006/relationships/image" Target="../media/image1254.jpeg"/>
</Relationships>
</file>

<file path=xl/drawings/_rels/drawing6.xml.rels><?xml version="1.0" encoding="UTF-8"?>
<Relationships xmlns="http://schemas.openxmlformats.org/package/2006/relationships"><Relationship Id="rId1" Type="http://schemas.openxmlformats.org/officeDocument/2006/relationships/image" Target="../media/image1255.jpeg"/><Relationship Id="rId2" Type="http://schemas.openxmlformats.org/officeDocument/2006/relationships/image" Target="../media/image1256.jpeg"/><Relationship Id="rId3" Type="http://schemas.openxmlformats.org/officeDocument/2006/relationships/image" Target="../media/image1257.jpeg"/><Relationship Id="rId4" Type="http://schemas.openxmlformats.org/officeDocument/2006/relationships/image" Target="../media/image1258.jpeg"/><Relationship Id="rId5" Type="http://schemas.openxmlformats.org/officeDocument/2006/relationships/image" Target="../media/image1259.jpeg"/><Relationship Id="rId6" Type="http://schemas.openxmlformats.org/officeDocument/2006/relationships/image" Target="../media/image1260.jpeg"/><Relationship Id="rId7" Type="http://schemas.openxmlformats.org/officeDocument/2006/relationships/image" Target="../media/image1261.jpeg"/><Relationship Id="rId8" Type="http://schemas.openxmlformats.org/officeDocument/2006/relationships/image" Target="../media/image1262.jpeg"/><Relationship Id="rId9" Type="http://schemas.openxmlformats.org/officeDocument/2006/relationships/image" Target="../media/image1263.jpeg"/><Relationship Id="rId10" Type="http://schemas.openxmlformats.org/officeDocument/2006/relationships/image" Target="../media/image1264.jpeg"/><Relationship Id="rId11" Type="http://schemas.openxmlformats.org/officeDocument/2006/relationships/image" Target="../media/image1265.jpeg"/><Relationship Id="rId12" Type="http://schemas.openxmlformats.org/officeDocument/2006/relationships/image" Target="../media/image1266.jpeg"/><Relationship Id="rId13" Type="http://schemas.openxmlformats.org/officeDocument/2006/relationships/image" Target="../media/image1267.jpeg"/><Relationship Id="rId14" Type="http://schemas.openxmlformats.org/officeDocument/2006/relationships/image" Target="../media/image1268.jpeg"/><Relationship Id="rId15" Type="http://schemas.openxmlformats.org/officeDocument/2006/relationships/image" Target="../media/image1269.jpeg"/><Relationship Id="rId16" Type="http://schemas.openxmlformats.org/officeDocument/2006/relationships/image" Target="../media/image1270.jpeg"/><Relationship Id="rId17" Type="http://schemas.openxmlformats.org/officeDocument/2006/relationships/image" Target="../media/image1271.jpeg"/><Relationship Id="rId18" Type="http://schemas.openxmlformats.org/officeDocument/2006/relationships/image" Target="../media/image1272.jpeg"/><Relationship Id="rId19" Type="http://schemas.openxmlformats.org/officeDocument/2006/relationships/image" Target="../media/image1273.jpeg"/><Relationship Id="rId20" Type="http://schemas.openxmlformats.org/officeDocument/2006/relationships/image" Target="../media/image1274.jpeg"/><Relationship Id="rId21" Type="http://schemas.openxmlformats.org/officeDocument/2006/relationships/image" Target="../media/image1275.jpeg"/><Relationship Id="rId22" Type="http://schemas.openxmlformats.org/officeDocument/2006/relationships/image" Target="../media/image1276.jpeg"/><Relationship Id="rId23" Type="http://schemas.openxmlformats.org/officeDocument/2006/relationships/image" Target="../media/image1277.jpeg"/><Relationship Id="rId24" Type="http://schemas.openxmlformats.org/officeDocument/2006/relationships/image" Target="../media/image1278.jpeg"/><Relationship Id="rId25" Type="http://schemas.openxmlformats.org/officeDocument/2006/relationships/image" Target="../media/image1279.jpeg"/><Relationship Id="rId26" Type="http://schemas.openxmlformats.org/officeDocument/2006/relationships/image" Target="../media/image1280.jpeg"/><Relationship Id="rId27" Type="http://schemas.openxmlformats.org/officeDocument/2006/relationships/image" Target="../media/image1281.jpeg"/><Relationship Id="rId28" Type="http://schemas.openxmlformats.org/officeDocument/2006/relationships/image" Target="../media/image1282.jpeg"/><Relationship Id="rId29" Type="http://schemas.openxmlformats.org/officeDocument/2006/relationships/image" Target="../media/image1283.jpeg"/><Relationship Id="rId30" Type="http://schemas.openxmlformats.org/officeDocument/2006/relationships/image" Target="../media/image1284.jpeg"/>
</Relationships>
</file>

<file path=xl/drawings/_rels/drawing7.xml.rels><?xml version="1.0" encoding="UTF-8"?>
<Relationships xmlns="http://schemas.openxmlformats.org/package/2006/relationships"><Relationship Id="rId1" Type="http://schemas.openxmlformats.org/officeDocument/2006/relationships/image" Target="../media/image1285.jpeg"/>
</Relationships>
</file>

<file path=xl/drawings/_rels/drawing8.xml.rels><?xml version="1.0" encoding="UTF-8"?>
<Relationships xmlns="http://schemas.openxmlformats.org/package/2006/relationships"><Relationship Id="rId1" Type="http://schemas.openxmlformats.org/officeDocument/2006/relationships/image" Target="../media/image1286"/>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182520</xdr:colOff>
      <xdr:row>3</xdr:row>
      <xdr:rowOff>2142720</xdr:rowOff>
    </xdr:to>
    <xdr:pic>
      <xdr:nvPicPr>
        <xdr:cNvPr descr="" id="0" name="Рисунок 1"/>
        <xdr:cNvPicPr/>
      </xdr:nvPicPr>
      <xdr:blipFill>
        <a:blip r:embed="rId1"/>
        <a:stretch>
          <a:fillRect/>
        </a:stretch>
      </xdr:blipFill>
      <xdr:spPr>
        <a:xfrm>
          <a:off x="27000" y="0"/>
          <a:ext cx="14843520" cy="7686000"/>
        </a:xfrm>
        <a:prstGeom prst="rect">
          <a:avLst/>
        </a:prstGeom>
      </xdr:spPr>
    </xdr:pic>
    <xdr:clientData/>
  </xdr:twoCellAnchor>
</xdr:wsDr>
</file>

<file path=xl/drawings/drawing2.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27000</xdr:colOff>
      <xdr:row>3</xdr:row>
      <xdr:rowOff>1904760</xdr:rowOff>
    </xdr:to>
    <xdr:pic>
      <xdr:nvPicPr>
        <xdr:cNvPr descr="" id="1" name="Рисунок 1"/>
        <xdr:cNvPicPr/>
      </xdr:nvPicPr>
      <xdr:blipFill>
        <a:blip r:embed="rId1"/>
        <a:stretch>
          <a:fillRect/>
        </a:stretch>
      </xdr:blipFill>
      <xdr:spPr>
        <a:xfrm>
          <a:off x="27000" y="0"/>
          <a:ext cx="13598280" cy="7105320"/>
        </a:xfrm>
        <a:prstGeom prst="rect">
          <a:avLst/>
        </a:prstGeom>
      </xdr:spPr>
    </xdr:pic>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34</xdr:col>
      <xdr:colOff>439560</xdr:colOff>
      <xdr:row>21</xdr:row>
      <xdr:rowOff>3283920</xdr:rowOff>
    </xdr:to>
    <xdr:pic>
      <xdr:nvPicPr>
        <xdr:cNvPr descr="" id="2" name="Рисунок 25"/>
        <xdr:cNvPicPr/>
      </xdr:nvPicPr>
      <xdr:blipFill>
        <a:blip r:embed="rId1"/>
        <a:stretch>
          <a:fillRect/>
        </a:stretch>
      </xdr:blipFill>
      <xdr:spPr>
        <a:xfrm>
          <a:off x="27000" y="0"/>
          <a:ext cx="68561280" cy="36045360"/>
        </a:xfrm>
        <a:prstGeom prst="rect">
          <a:avLst/>
        </a:prstGeom>
      </xdr:spPr>
    </xdr:pic>
    <xdr:clientData/>
  </xdr:twoCellAnchor>
  <xdr:twoCellAnchor editAs="absolute">
    <xdr:from>
      <xdr:col>3</xdr:col>
      <xdr:colOff>77760</xdr:colOff>
      <xdr:row>26</xdr:row>
      <xdr:rowOff>540360</xdr:rowOff>
    </xdr:from>
    <xdr:to>
      <xdr:col>4</xdr:col>
      <xdr:colOff>470880</xdr:colOff>
      <xdr:row>34</xdr:row>
      <xdr:rowOff>163440</xdr:rowOff>
    </xdr:to>
    <xdr:pic>
      <xdr:nvPicPr>
        <xdr:cNvPr descr="" id="3" name="Рисунок 2"/>
        <xdr:cNvPicPr/>
      </xdr:nvPicPr>
      <xdr:blipFill>
        <a:blip r:embed="rId2"/>
        <a:stretch>
          <a:fillRect/>
        </a:stretch>
      </xdr:blipFill>
      <xdr:spPr>
        <a:xfrm>
          <a:off x="6409080" y="40201560"/>
          <a:ext cx="4889160" cy="4713480"/>
        </a:xfrm>
        <a:prstGeom prst="rect">
          <a:avLst/>
        </a:prstGeom>
      </xdr:spPr>
    </xdr:pic>
    <xdr:clientData/>
  </xdr:twoCellAnchor>
  <xdr:twoCellAnchor editAs="absolute">
    <xdr:from>
      <xdr:col>3</xdr:col>
      <xdr:colOff>77760</xdr:colOff>
      <xdr:row>39</xdr:row>
      <xdr:rowOff>470520</xdr:rowOff>
    </xdr:from>
    <xdr:to>
      <xdr:col>4</xdr:col>
      <xdr:colOff>470880</xdr:colOff>
      <xdr:row>53</xdr:row>
      <xdr:rowOff>225720</xdr:rowOff>
    </xdr:to>
    <xdr:pic>
      <xdr:nvPicPr>
        <xdr:cNvPr descr="" id="4" name="Рисунок 4"/>
        <xdr:cNvPicPr/>
      </xdr:nvPicPr>
      <xdr:blipFill>
        <a:blip r:embed="rId3"/>
        <a:stretch>
          <a:fillRect/>
        </a:stretch>
      </xdr:blipFill>
      <xdr:spPr>
        <a:xfrm>
          <a:off x="6409080" y="47909880"/>
          <a:ext cx="4889160" cy="8663040"/>
        </a:xfrm>
        <a:prstGeom prst="rect">
          <a:avLst/>
        </a:prstGeom>
      </xdr:spPr>
    </xdr:pic>
    <xdr:clientData/>
  </xdr:twoCellAnchor>
  <xdr:twoCellAnchor editAs="absolute">
    <xdr:from>
      <xdr:col>3</xdr:col>
      <xdr:colOff>77760</xdr:colOff>
      <xdr:row>55</xdr:row>
      <xdr:rowOff>470520</xdr:rowOff>
    </xdr:from>
    <xdr:to>
      <xdr:col>4</xdr:col>
      <xdr:colOff>470880</xdr:colOff>
      <xdr:row>69</xdr:row>
      <xdr:rowOff>225720</xdr:rowOff>
    </xdr:to>
    <xdr:pic>
      <xdr:nvPicPr>
        <xdr:cNvPr descr="" id="5" name="Рисунок 6"/>
        <xdr:cNvPicPr/>
      </xdr:nvPicPr>
      <xdr:blipFill>
        <a:blip r:embed="rId4"/>
        <a:stretch>
          <a:fillRect/>
        </a:stretch>
      </xdr:blipFill>
      <xdr:spPr>
        <a:xfrm>
          <a:off x="6409080" y="57596760"/>
          <a:ext cx="4889160" cy="8663040"/>
        </a:xfrm>
        <a:prstGeom prst="rect">
          <a:avLst/>
        </a:prstGeom>
      </xdr:spPr>
    </xdr:pic>
    <xdr:clientData/>
  </xdr:twoCellAnchor>
  <xdr:twoCellAnchor editAs="absolute">
    <xdr:from>
      <xdr:col>4</xdr:col>
      <xdr:colOff>77760</xdr:colOff>
      <xdr:row>55</xdr:row>
      <xdr:rowOff>470520</xdr:rowOff>
    </xdr:from>
    <xdr:to>
      <xdr:col>5</xdr:col>
      <xdr:colOff>471240</xdr:colOff>
      <xdr:row>69</xdr:row>
      <xdr:rowOff>225720</xdr:rowOff>
    </xdr:to>
    <xdr:pic>
      <xdr:nvPicPr>
        <xdr:cNvPr descr="" id="6" name="Рисунок 8"/>
        <xdr:cNvPicPr/>
      </xdr:nvPicPr>
      <xdr:blipFill>
        <a:blip r:embed="rId5"/>
        <a:stretch>
          <a:fillRect/>
        </a:stretch>
      </xdr:blipFill>
      <xdr:spPr>
        <a:xfrm>
          <a:off x="10905120" y="57596760"/>
          <a:ext cx="4889160" cy="8663040"/>
        </a:xfrm>
        <a:prstGeom prst="rect">
          <a:avLst/>
        </a:prstGeom>
      </xdr:spPr>
    </xdr:pic>
    <xdr:clientData/>
  </xdr:twoCellAnchor>
  <xdr:twoCellAnchor editAs="absolute">
    <xdr:from>
      <xdr:col>3</xdr:col>
      <xdr:colOff>77760</xdr:colOff>
      <xdr:row>71</xdr:row>
      <xdr:rowOff>470880</xdr:rowOff>
    </xdr:from>
    <xdr:to>
      <xdr:col>4</xdr:col>
      <xdr:colOff>470880</xdr:colOff>
      <xdr:row>85</xdr:row>
      <xdr:rowOff>225720</xdr:rowOff>
    </xdr:to>
    <xdr:pic>
      <xdr:nvPicPr>
        <xdr:cNvPr descr="" id="7" name="Рисунок 10"/>
        <xdr:cNvPicPr/>
      </xdr:nvPicPr>
      <xdr:blipFill>
        <a:blip r:embed="rId6"/>
        <a:stretch>
          <a:fillRect/>
        </a:stretch>
      </xdr:blipFill>
      <xdr:spPr>
        <a:xfrm>
          <a:off x="6409080" y="67284000"/>
          <a:ext cx="4889160" cy="8662680"/>
        </a:xfrm>
        <a:prstGeom prst="rect">
          <a:avLst/>
        </a:prstGeom>
      </xdr:spPr>
    </xdr:pic>
    <xdr:clientData/>
  </xdr:twoCellAnchor>
  <xdr:twoCellAnchor editAs="absolute">
    <xdr:from>
      <xdr:col>3</xdr:col>
      <xdr:colOff>77760</xdr:colOff>
      <xdr:row>88</xdr:row>
      <xdr:rowOff>451440</xdr:rowOff>
    </xdr:from>
    <xdr:to>
      <xdr:col>4</xdr:col>
      <xdr:colOff>470880</xdr:colOff>
      <xdr:row>100</xdr:row>
      <xdr:rowOff>246240</xdr:rowOff>
    </xdr:to>
    <xdr:pic>
      <xdr:nvPicPr>
        <xdr:cNvPr descr="" id="8" name="Рисунок 12"/>
        <xdr:cNvPicPr/>
      </xdr:nvPicPr>
      <xdr:blipFill>
        <a:blip r:embed="rId7"/>
        <a:stretch>
          <a:fillRect/>
        </a:stretch>
      </xdr:blipFill>
      <xdr:spPr>
        <a:xfrm>
          <a:off x="6409080" y="77587920"/>
          <a:ext cx="4889160" cy="7430040"/>
        </a:xfrm>
        <a:prstGeom prst="rect">
          <a:avLst/>
        </a:prstGeom>
      </xdr:spPr>
    </xdr:pic>
    <xdr:clientData/>
  </xdr:twoCellAnchor>
  <xdr:twoCellAnchor editAs="absolute">
    <xdr:from>
      <xdr:col>3</xdr:col>
      <xdr:colOff>77760</xdr:colOff>
      <xdr:row>103</xdr:row>
      <xdr:rowOff>470520</xdr:rowOff>
    </xdr:from>
    <xdr:to>
      <xdr:col>4</xdr:col>
      <xdr:colOff>470880</xdr:colOff>
      <xdr:row>117</xdr:row>
      <xdr:rowOff>226080</xdr:rowOff>
    </xdr:to>
    <xdr:pic>
      <xdr:nvPicPr>
        <xdr:cNvPr descr="" id="9" name="Рисунок 14"/>
        <xdr:cNvPicPr/>
      </xdr:nvPicPr>
      <xdr:blipFill>
        <a:blip r:embed="rId8"/>
        <a:stretch>
          <a:fillRect/>
        </a:stretch>
      </xdr:blipFill>
      <xdr:spPr>
        <a:xfrm>
          <a:off x="6409080" y="86657760"/>
          <a:ext cx="4889160" cy="8663040"/>
        </a:xfrm>
        <a:prstGeom prst="rect">
          <a:avLst/>
        </a:prstGeom>
      </xdr:spPr>
    </xdr:pic>
    <xdr:clientData/>
  </xdr:twoCellAnchor>
  <xdr:twoCellAnchor editAs="absolute">
    <xdr:from>
      <xdr:col>3</xdr:col>
      <xdr:colOff>77760</xdr:colOff>
      <xdr:row>119</xdr:row>
      <xdr:rowOff>470520</xdr:rowOff>
    </xdr:from>
    <xdr:to>
      <xdr:col>4</xdr:col>
      <xdr:colOff>470880</xdr:colOff>
      <xdr:row>133</xdr:row>
      <xdr:rowOff>225720</xdr:rowOff>
    </xdr:to>
    <xdr:pic>
      <xdr:nvPicPr>
        <xdr:cNvPr descr="" id="10" name="Рисунок 16"/>
        <xdr:cNvPicPr/>
      </xdr:nvPicPr>
      <xdr:blipFill>
        <a:blip r:embed="rId9"/>
        <a:stretch>
          <a:fillRect/>
        </a:stretch>
      </xdr:blipFill>
      <xdr:spPr>
        <a:xfrm>
          <a:off x="6409080" y="96344640"/>
          <a:ext cx="4889160" cy="8663040"/>
        </a:xfrm>
        <a:prstGeom prst="rect">
          <a:avLst/>
        </a:prstGeom>
      </xdr:spPr>
    </xdr:pic>
    <xdr:clientData/>
  </xdr:twoCellAnchor>
  <xdr:twoCellAnchor editAs="absolute">
    <xdr:from>
      <xdr:col>4</xdr:col>
      <xdr:colOff>77760</xdr:colOff>
      <xdr:row>119</xdr:row>
      <xdr:rowOff>470520</xdr:rowOff>
    </xdr:from>
    <xdr:to>
      <xdr:col>5</xdr:col>
      <xdr:colOff>471240</xdr:colOff>
      <xdr:row>133</xdr:row>
      <xdr:rowOff>225720</xdr:rowOff>
    </xdr:to>
    <xdr:pic>
      <xdr:nvPicPr>
        <xdr:cNvPr descr="" id="11" name="Рисунок 18"/>
        <xdr:cNvPicPr/>
      </xdr:nvPicPr>
      <xdr:blipFill>
        <a:blip r:embed="rId10"/>
        <a:stretch>
          <a:fillRect/>
        </a:stretch>
      </xdr:blipFill>
      <xdr:spPr>
        <a:xfrm>
          <a:off x="10905120" y="96344640"/>
          <a:ext cx="4889160" cy="8663040"/>
        </a:xfrm>
        <a:prstGeom prst="rect">
          <a:avLst/>
        </a:prstGeom>
      </xdr:spPr>
    </xdr:pic>
    <xdr:clientData/>
  </xdr:twoCellAnchor>
  <xdr:twoCellAnchor editAs="absolute">
    <xdr:from>
      <xdr:col>3</xdr:col>
      <xdr:colOff>77760</xdr:colOff>
      <xdr:row>135</xdr:row>
      <xdr:rowOff>470520</xdr:rowOff>
    </xdr:from>
    <xdr:to>
      <xdr:col>4</xdr:col>
      <xdr:colOff>470880</xdr:colOff>
      <xdr:row>149</xdr:row>
      <xdr:rowOff>225720</xdr:rowOff>
    </xdr:to>
    <xdr:pic>
      <xdr:nvPicPr>
        <xdr:cNvPr descr="" id="12" name="Рисунок 20"/>
        <xdr:cNvPicPr/>
      </xdr:nvPicPr>
      <xdr:blipFill>
        <a:blip r:embed="rId11"/>
        <a:stretch>
          <a:fillRect/>
        </a:stretch>
      </xdr:blipFill>
      <xdr:spPr>
        <a:xfrm>
          <a:off x="6409080" y="106031520"/>
          <a:ext cx="4889160" cy="8663040"/>
        </a:xfrm>
        <a:prstGeom prst="rect">
          <a:avLst/>
        </a:prstGeom>
      </xdr:spPr>
    </xdr:pic>
    <xdr:clientData/>
  </xdr:twoCellAnchor>
  <xdr:twoCellAnchor editAs="absolute">
    <xdr:from>
      <xdr:col>4</xdr:col>
      <xdr:colOff>77760</xdr:colOff>
      <xdr:row>135</xdr:row>
      <xdr:rowOff>470520</xdr:rowOff>
    </xdr:from>
    <xdr:to>
      <xdr:col>5</xdr:col>
      <xdr:colOff>471240</xdr:colOff>
      <xdr:row>149</xdr:row>
      <xdr:rowOff>225720</xdr:rowOff>
    </xdr:to>
    <xdr:pic>
      <xdr:nvPicPr>
        <xdr:cNvPr descr="" id="13" name="Рисунок 22"/>
        <xdr:cNvPicPr/>
      </xdr:nvPicPr>
      <xdr:blipFill>
        <a:blip r:embed="rId12"/>
        <a:stretch>
          <a:fillRect/>
        </a:stretch>
      </xdr:blipFill>
      <xdr:spPr>
        <a:xfrm>
          <a:off x="10905120" y="106031520"/>
          <a:ext cx="4889160" cy="8663040"/>
        </a:xfrm>
        <a:prstGeom prst="rect">
          <a:avLst/>
        </a:prstGeom>
      </xdr:spPr>
    </xdr:pic>
    <xdr:clientData/>
  </xdr:twoCellAnchor>
  <xdr:twoCellAnchor editAs="absolute">
    <xdr:from>
      <xdr:col>3</xdr:col>
      <xdr:colOff>77760</xdr:colOff>
      <xdr:row>151</xdr:row>
      <xdr:rowOff>470520</xdr:rowOff>
    </xdr:from>
    <xdr:to>
      <xdr:col>4</xdr:col>
      <xdr:colOff>470880</xdr:colOff>
      <xdr:row>165</xdr:row>
      <xdr:rowOff>225720</xdr:rowOff>
    </xdr:to>
    <xdr:pic>
      <xdr:nvPicPr>
        <xdr:cNvPr descr="" id="14" name="Рисунок 24"/>
        <xdr:cNvPicPr/>
      </xdr:nvPicPr>
      <xdr:blipFill>
        <a:blip r:embed="rId13"/>
        <a:stretch>
          <a:fillRect/>
        </a:stretch>
      </xdr:blipFill>
      <xdr:spPr>
        <a:xfrm>
          <a:off x="6409080" y="115718400"/>
          <a:ext cx="4889160" cy="8663040"/>
        </a:xfrm>
        <a:prstGeom prst="rect">
          <a:avLst/>
        </a:prstGeom>
      </xdr:spPr>
    </xdr:pic>
    <xdr:clientData/>
  </xdr:twoCellAnchor>
  <xdr:twoCellAnchor editAs="absolute">
    <xdr:from>
      <xdr:col>4</xdr:col>
      <xdr:colOff>77760</xdr:colOff>
      <xdr:row>151</xdr:row>
      <xdr:rowOff>470520</xdr:rowOff>
    </xdr:from>
    <xdr:to>
      <xdr:col>5</xdr:col>
      <xdr:colOff>471240</xdr:colOff>
      <xdr:row>165</xdr:row>
      <xdr:rowOff>225720</xdr:rowOff>
    </xdr:to>
    <xdr:pic>
      <xdr:nvPicPr>
        <xdr:cNvPr descr="" id="15" name="Рисунок 27"/>
        <xdr:cNvPicPr/>
      </xdr:nvPicPr>
      <xdr:blipFill>
        <a:blip r:embed="rId14"/>
        <a:stretch>
          <a:fillRect/>
        </a:stretch>
      </xdr:blipFill>
      <xdr:spPr>
        <a:xfrm>
          <a:off x="10905120" y="115718400"/>
          <a:ext cx="4889160" cy="8663040"/>
        </a:xfrm>
        <a:prstGeom prst="rect">
          <a:avLst/>
        </a:prstGeom>
      </xdr:spPr>
    </xdr:pic>
    <xdr:clientData/>
  </xdr:twoCellAnchor>
</xdr:wsDr>
</file>

<file path=xl/drawings/drawing4.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34</xdr:col>
      <xdr:colOff>179640</xdr:colOff>
      <xdr:row>18</xdr:row>
      <xdr:rowOff>4285800</xdr:rowOff>
    </xdr:to>
    <xdr:pic>
      <xdr:nvPicPr>
        <xdr:cNvPr descr="" id="16" name="Рисунок 11"/>
        <xdr:cNvPicPr/>
      </xdr:nvPicPr>
      <xdr:blipFill>
        <a:blip r:embed="rId1"/>
        <a:stretch>
          <a:fillRect/>
        </a:stretch>
      </xdr:blipFill>
      <xdr:spPr>
        <a:xfrm>
          <a:off x="27000" y="0"/>
          <a:ext cx="68301360" cy="35093160"/>
        </a:xfrm>
        <a:prstGeom prst="rect">
          <a:avLst/>
        </a:prstGeom>
      </xdr:spPr>
    </xdr:pic>
    <xdr:clientData/>
  </xdr:twoCellAnchor>
  <xdr:twoCellAnchor editAs="absolute">
    <xdr:from>
      <xdr:col>3</xdr:col>
      <xdr:colOff>77760</xdr:colOff>
      <xdr:row>24</xdr:row>
      <xdr:rowOff>251280</xdr:rowOff>
    </xdr:from>
    <xdr:to>
      <xdr:col>4</xdr:col>
      <xdr:colOff>470880</xdr:colOff>
      <xdr:row>36</xdr:row>
      <xdr:rowOff>455760</xdr:rowOff>
    </xdr:to>
    <xdr:pic>
      <xdr:nvPicPr>
        <xdr:cNvPr descr="" id="17" name="Рисунок 2"/>
        <xdr:cNvPicPr/>
      </xdr:nvPicPr>
      <xdr:blipFill>
        <a:blip r:embed="rId2"/>
        <a:stretch>
          <a:fillRect/>
        </a:stretch>
      </xdr:blipFill>
      <xdr:spPr>
        <a:xfrm>
          <a:off x="6409080" y="37667160"/>
          <a:ext cx="4889160" cy="7839720"/>
        </a:xfrm>
        <a:prstGeom prst="rect">
          <a:avLst/>
        </a:prstGeom>
      </xdr:spPr>
    </xdr:pic>
    <xdr:clientData/>
  </xdr:twoCellAnchor>
  <xdr:twoCellAnchor editAs="absolute">
    <xdr:from>
      <xdr:col>4</xdr:col>
      <xdr:colOff>77760</xdr:colOff>
      <xdr:row>26</xdr:row>
      <xdr:rowOff>327600</xdr:rowOff>
    </xdr:from>
    <xdr:to>
      <xdr:col>5</xdr:col>
      <xdr:colOff>471240</xdr:colOff>
      <xdr:row>34</xdr:row>
      <xdr:rowOff>379800</xdr:rowOff>
    </xdr:to>
    <xdr:pic>
      <xdr:nvPicPr>
        <xdr:cNvPr descr="" id="18" name="Рисунок 4"/>
        <xdr:cNvPicPr/>
      </xdr:nvPicPr>
      <xdr:blipFill>
        <a:blip r:embed="rId3"/>
        <a:stretch>
          <a:fillRect/>
        </a:stretch>
      </xdr:blipFill>
      <xdr:spPr>
        <a:xfrm>
          <a:off x="10905120" y="39016080"/>
          <a:ext cx="4889160" cy="5142240"/>
        </a:xfrm>
        <a:prstGeom prst="rect">
          <a:avLst/>
        </a:prstGeom>
      </xdr:spPr>
    </xdr:pic>
    <xdr:clientData/>
  </xdr:twoCellAnchor>
  <xdr:twoCellAnchor editAs="absolute">
    <xdr:from>
      <xdr:col>3</xdr:col>
      <xdr:colOff>77760</xdr:colOff>
      <xdr:row>43</xdr:row>
      <xdr:rowOff>346680</xdr:rowOff>
    </xdr:from>
    <xdr:to>
      <xdr:col>4</xdr:col>
      <xdr:colOff>470880</xdr:colOff>
      <xdr:row>49</xdr:row>
      <xdr:rowOff>357840</xdr:rowOff>
    </xdr:to>
    <xdr:pic>
      <xdr:nvPicPr>
        <xdr:cNvPr descr="" id="19" name="Рисунок 6"/>
        <xdr:cNvPicPr/>
      </xdr:nvPicPr>
      <xdr:blipFill>
        <a:blip r:embed="rId4"/>
        <a:stretch>
          <a:fillRect/>
        </a:stretch>
      </xdr:blipFill>
      <xdr:spPr>
        <a:xfrm>
          <a:off x="6409080" y="49358520"/>
          <a:ext cx="4889160" cy="3828600"/>
        </a:xfrm>
        <a:prstGeom prst="rect">
          <a:avLst/>
        </a:prstGeom>
      </xdr:spPr>
    </xdr:pic>
    <xdr:clientData/>
  </xdr:twoCellAnchor>
  <xdr:twoCellAnchor editAs="absolute">
    <xdr:from>
      <xdr:col>3</xdr:col>
      <xdr:colOff>77760</xdr:colOff>
      <xdr:row>58</xdr:row>
      <xdr:rowOff>162360</xdr:rowOff>
    </xdr:from>
    <xdr:to>
      <xdr:col>4</xdr:col>
      <xdr:colOff>470880</xdr:colOff>
      <xdr:row>66</xdr:row>
      <xdr:rowOff>538560</xdr:rowOff>
    </xdr:to>
    <xdr:pic>
      <xdr:nvPicPr>
        <xdr:cNvPr descr="" id="20" name="Рисунок 8"/>
        <xdr:cNvPicPr/>
      </xdr:nvPicPr>
      <xdr:blipFill>
        <a:blip r:embed="rId5"/>
        <a:stretch>
          <a:fillRect/>
        </a:stretch>
      </xdr:blipFill>
      <xdr:spPr>
        <a:xfrm>
          <a:off x="6409080" y="58224600"/>
          <a:ext cx="4889160" cy="5466600"/>
        </a:xfrm>
        <a:prstGeom prst="rect">
          <a:avLst/>
        </a:prstGeom>
      </xdr:spPr>
    </xdr:pic>
    <xdr:clientData/>
  </xdr:twoCellAnchor>
  <xdr:twoCellAnchor editAs="absolute">
    <xdr:from>
      <xdr:col>3</xdr:col>
      <xdr:colOff>77760</xdr:colOff>
      <xdr:row>73</xdr:row>
      <xdr:rowOff>29160</xdr:rowOff>
    </xdr:from>
    <xdr:to>
      <xdr:col>4</xdr:col>
      <xdr:colOff>470880</xdr:colOff>
      <xdr:row>84</xdr:row>
      <xdr:rowOff>53640</xdr:rowOff>
    </xdr:to>
    <xdr:pic>
      <xdr:nvPicPr>
        <xdr:cNvPr descr="" id="21" name="Рисунок 10"/>
        <xdr:cNvPicPr/>
      </xdr:nvPicPr>
      <xdr:blipFill>
        <a:blip r:embed="rId6"/>
        <a:stretch>
          <a:fillRect/>
        </a:stretch>
      </xdr:blipFill>
      <xdr:spPr>
        <a:xfrm>
          <a:off x="6409080" y="67142160"/>
          <a:ext cx="4889160" cy="7023600"/>
        </a:xfrm>
        <a:prstGeom prst="rect">
          <a:avLst/>
        </a:prstGeom>
      </xdr:spPr>
    </xdr:pic>
    <xdr:clientData/>
  </xdr:twoCellAnchor>
  <xdr:twoCellAnchor editAs="absolute">
    <xdr:from>
      <xdr:col>4</xdr:col>
      <xdr:colOff>77760</xdr:colOff>
      <xdr:row>73</xdr:row>
      <xdr:rowOff>633600</xdr:rowOff>
    </xdr:from>
    <xdr:to>
      <xdr:col>5</xdr:col>
      <xdr:colOff>471240</xdr:colOff>
      <xdr:row>83</xdr:row>
      <xdr:rowOff>66600</xdr:rowOff>
    </xdr:to>
    <xdr:pic>
      <xdr:nvPicPr>
        <xdr:cNvPr descr="" id="22" name="Рисунок 13"/>
        <xdr:cNvPicPr/>
      </xdr:nvPicPr>
      <xdr:blipFill>
        <a:blip r:embed="rId7"/>
        <a:stretch>
          <a:fillRect/>
        </a:stretch>
      </xdr:blipFill>
      <xdr:spPr>
        <a:xfrm>
          <a:off x="10905120" y="67746600"/>
          <a:ext cx="4889160" cy="5795640"/>
        </a:xfrm>
        <a:prstGeom prst="rect">
          <a:avLst/>
        </a:prstGeom>
      </xdr:spPr>
    </xdr:pic>
    <xdr:clientData/>
  </xdr:twoCellAnchor>
  <xdr:twoCellAnchor editAs="absolute">
    <xdr:from>
      <xdr:col>3</xdr:col>
      <xdr:colOff>77760</xdr:colOff>
      <xdr:row>89</xdr:row>
      <xdr:rowOff>232200</xdr:rowOff>
    </xdr:from>
    <xdr:to>
      <xdr:col>4</xdr:col>
      <xdr:colOff>470880</xdr:colOff>
      <xdr:row>99</xdr:row>
      <xdr:rowOff>472680</xdr:rowOff>
    </xdr:to>
    <xdr:pic>
      <xdr:nvPicPr>
        <xdr:cNvPr descr="" id="23" name="Рисунок 15"/>
        <xdr:cNvPicPr/>
      </xdr:nvPicPr>
      <xdr:blipFill>
        <a:blip r:embed="rId8"/>
        <a:stretch>
          <a:fillRect/>
        </a:stretch>
      </xdr:blipFill>
      <xdr:spPr>
        <a:xfrm>
          <a:off x="6409080" y="77032080"/>
          <a:ext cx="4889160" cy="6603120"/>
        </a:xfrm>
        <a:prstGeom prst="rect">
          <a:avLst/>
        </a:prstGeom>
      </xdr:spPr>
    </xdr:pic>
    <xdr:clientData/>
  </xdr:twoCellAnchor>
  <xdr:twoCellAnchor editAs="absolute">
    <xdr:from>
      <xdr:col>4</xdr:col>
      <xdr:colOff>77760</xdr:colOff>
      <xdr:row>88</xdr:row>
      <xdr:rowOff>518040</xdr:rowOff>
    </xdr:from>
    <xdr:to>
      <xdr:col>5</xdr:col>
      <xdr:colOff>471240</xdr:colOff>
      <xdr:row>100</xdr:row>
      <xdr:rowOff>185760</xdr:rowOff>
    </xdr:to>
    <xdr:pic>
      <xdr:nvPicPr>
        <xdr:cNvPr descr="" id="24" name="Рисунок 17"/>
        <xdr:cNvPicPr/>
      </xdr:nvPicPr>
      <xdr:blipFill>
        <a:blip r:embed="rId9"/>
        <a:stretch>
          <a:fillRect/>
        </a:stretch>
      </xdr:blipFill>
      <xdr:spPr>
        <a:xfrm>
          <a:off x="10905120" y="76681800"/>
          <a:ext cx="4889160" cy="7302960"/>
        </a:xfrm>
        <a:prstGeom prst="rect">
          <a:avLst/>
        </a:prstGeom>
      </xdr:spPr>
    </xdr:pic>
    <xdr:clientData/>
  </xdr:twoCellAnchor>
  <xdr:twoCellAnchor editAs="absolute">
    <xdr:from>
      <xdr:col>3</xdr:col>
      <xdr:colOff>77760</xdr:colOff>
      <xdr:row>103</xdr:row>
      <xdr:rowOff>524520</xdr:rowOff>
    </xdr:from>
    <xdr:to>
      <xdr:col>4</xdr:col>
      <xdr:colOff>470880</xdr:colOff>
      <xdr:row>117</xdr:row>
      <xdr:rowOff>172080</xdr:rowOff>
    </xdr:to>
    <xdr:pic>
      <xdr:nvPicPr>
        <xdr:cNvPr descr="" id="25" name="Рисунок 19"/>
        <xdr:cNvPicPr/>
      </xdr:nvPicPr>
      <xdr:blipFill>
        <a:blip r:embed="rId10"/>
        <a:stretch>
          <a:fillRect/>
        </a:stretch>
      </xdr:blipFill>
      <xdr:spPr>
        <a:xfrm>
          <a:off x="6409080" y="85738680"/>
          <a:ext cx="4889160" cy="8555400"/>
        </a:xfrm>
        <a:prstGeom prst="rect">
          <a:avLst/>
        </a:prstGeom>
      </xdr:spPr>
    </xdr:pic>
    <xdr:clientData/>
  </xdr:twoCellAnchor>
  <xdr:twoCellAnchor editAs="absolute">
    <xdr:from>
      <xdr:col>4</xdr:col>
      <xdr:colOff>77760</xdr:colOff>
      <xdr:row>105</xdr:row>
      <xdr:rowOff>537120</xdr:rowOff>
    </xdr:from>
    <xdr:to>
      <xdr:col>5</xdr:col>
      <xdr:colOff>471240</xdr:colOff>
      <xdr:row>115</xdr:row>
      <xdr:rowOff>173520</xdr:rowOff>
    </xdr:to>
    <xdr:pic>
      <xdr:nvPicPr>
        <xdr:cNvPr descr="" id="26" name="Рисунок 21"/>
        <xdr:cNvPicPr/>
      </xdr:nvPicPr>
      <xdr:blipFill>
        <a:blip r:embed="rId11"/>
        <a:stretch>
          <a:fillRect/>
        </a:stretch>
      </xdr:blipFill>
      <xdr:spPr>
        <a:xfrm>
          <a:off x="10905120" y="87023880"/>
          <a:ext cx="4889160" cy="5999040"/>
        </a:xfrm>
        <a:prstGeom prst="rect">
          <a:avLst/>
        </a:prstGeom>
      </xdr:spPr>
    </xdr:pic>
    <xdr:clientData/>
  </xdr:twoCellAnchor>
  <xdr:twoCellAnchor editAs="absolute">
    <xdr:from>
      <xdr:col>3</xdr:col>
      <xdr:colOff>77760</xdr:colOff>
      <xdr:row>123</xdr:row>
      <xdr:rowOff>334080</xdr:rowOff>
    </xdr:from>
    <xdr:to>
      <xdr:col>4</xdr:col>
      <xdr:colOff>470880</xdr:colOff>
      <xdr:row>129</xdr:row>
      <xdr:rowOff>375120</xdr:rowOff>
    </xdr:to>
    <xdr:pic>
      <xdr:nvPicPr>
        <xdr:cNvPr descr="" id="27" name="Рисунок 23"/>
        <xdr:cNvPicPr/>
      </xdr:nvPicPr>
      <xdr:blipFill>
        <a:blip r:embed="rId12"/>
        <a:stretch>
          <a:fillRect/>
        </a:stretch>
      </xdr:blipFill>
      <xdr:spPr>
        <a:xfrm>
          <a:off x="6409080" y="97780320"/>
          <a:ext cx="4889160" cy="3858840"/>
        </a:xfrm>
        <a:prstGeom prst="rect">
          <a:avLst/>
        </a:prstGeom>
      </xdr:spPr>
    </xdr:pic>
    <xdr:clientData/>
  </xdr:twoCellAnchor>
  <xdr:twoCellAnchor editAs="absolute">
    <xdr:from>
      <xdr:col>4</xdr:col>
      <xdr:colOff>77760</xdr:colOff>
      <xdr:row>122</xdr:row>
      <xdr:rowOff>416520</xdr:rowOff>
    </xdr:from>
    <xdr:to>
      <xdr:col>5</xdr:col>
      <xdr:colOff>471240</xdr:colOff>
      <xdr:row>130</xdr:row>
      <xdr:rowOff>276480</xdr:rowOff>
    </xdr:to>
    <xdr:pic>
      <xdr:nvPicPr>
        <xdr:cNvPr descr="" id="28" name="Рисунок 25"/>
        <xdr:cNvPicPr/>
      </xdr:nvPicPr>
      <xdr:blipFill>
        <a:blip r:embed="rId13"/>
        <a:stretch>
          <a:fillRect/>
        </a:stretch>
      </xdr:blipFill>
      <xdr:spPr>
        <a:xfrm>
          <a:off x="10905120" y="97226640"/>
          <a:ext cx="4889160" cy="4950000"/>
        </a:xfrm>
        <a:prstGeom prst="rect">
          <a:avLst/>
        </a:prstGeom>
      </xdr:spPr>
    </xdr:pic>
    <xdr:clientData/>
  </xdr:twoCellAnchor>
  <xdr:twoCellAnchor editAs="absolute">
    <xdr:from>
      <xdr:col>3</xdr:col>
      <xdr:colOff>77760</xdr:colOff>
      <xdr:row>138</xdr:row>
      <xdr:rowOff>111600</xdr:rowOff>
    </xdr:from>
    <xdr:to>
      <xdr:col>4</xdr:col>
      <xdr:colOff>470880</xdr:colOff>
      <xdr:row>146</xdr:row>
      <xdr:rowOff>581040</xdr:rowOff>
    </xdr:to>
    <xdr:pic>
      <xdr:nvPicPr>
        <xdr:cNvPr descr="" id="29" name="Рисунок 27"/>
        <xdr:cNvPicPr/>
      </xdr:nvPicPr>
      <xdr:blipFill>
        <a:blip r:embed="rId14"/>
        <a:stretch>
          <a:fillRect/>
        </a:stretch>
      </xdr:blipFill>
      <xdr:spPr>
        <a:xfrm>
          <a:off x="6409080" y="106608600"/>
          <a:ext cx="4889160" cy="5559480"/>
        </a:xfrm>
        <a:prstGeom prst="rect">
          <a:avLst/>
        </a:prstGeom>
      </xdr:spPr>
    </xdr:pic>
    <xdr:clientData/>
  </xdr:twoCellAnchor>
  <xdr:twoCellAnchor editAs="absolute">
    <xdr:from>
      <xdr:col>3</xdr:col>
      <xdr:colOff>77760</xdr:colOff>
      <xdr:row>151</xdr:row>
      <xdr:rowOff>473760</xdr:rowOff>
    </xdr:from>
    <xdr:to>
      <xdr:col>4</xdr:col>
      <xdr:colOff>470880</xdr:colOff>
      <xdr:row>165</xdr:row>
      <xdr:rowOff>228960</xdr:rowOff>
    </xdr:to>
    <xdr:pic>
      <xdr:nvPicPr>
        <xdr:cNvPr descr="" id="30" name="Рисунок 29"/>
        <xdr:cNvPicPr/>
      </xdr:nvPicPr>
      <xdr:blipFill>
        <a:blip r:embed="rId15"/>
        <a:stretch>
          <a:fillRect/>
        </a:stretch>
      </xdr:blipFill>
      <xdr:spPr>
        <a:xfrm>
          <a:off x="6409080" y="114748920"/>
          <a:ext cx="4889160" cy="8663040"/>
        </a:xfrm>
        <a:prstGeom prst="rect">
          <a:avLst/>
        </a:prstGeom>
      </xdr:spPr>
    </xdr:pic>
    <xdr:clientData/>
  </xdr:twoCellAnchor>
  <xdr:twoCellAnchor editAs="absolute">
    <xdr:from>
      <xdr:col>3</xdr:col>
      <xdr:colOff>77760</xdr:colOff>
      <xdr:row>167</xdr:row>
      <xdr:rowOff>473760</xdr:rowOff>
    </xdr:from>
    <xdr:to>
      <xdr:col>4</xdr:col>
      <xdr:colOff>470880</xdr:colOff>
      <xdr:row>181</xdr:row>
      <xdr:rowOff>228960</xdr:rowOff>
    </xdr:to>
    <xdr:pic>
      <xdr:nvPicPr>
        <xdr:cNvPr descr="" id="31" name="Рисунок 31"/>
        <xdr:cNvPicPr/>
      </xdr:nvPicPr>
      <xdr:blipFill>
        <a:blip r:embed="rId16"/>
        <a:stretch>
          <a:fillRect/>
        </a:stretch>
      </xdr:blipFill>
      <xdr:spPr>
        <a:xfrm>
          <a:off x="6409080" y="124435800"/>
          <a:ext cx="4889160" cy="8663040"/>
        </a:xfrm>
        <a:prstGeom prst="rect">
          <a:avLst/>
        </a:prstGeom>
      </xdr:spPr>
    </xdr:pic>
    <xdr:clientData/>
  </xdr:twoCellAnchor>
  <xdr:twoCellAnchor editAs="absolute">
    <xdr:from>
      <xdr:col>4</xdr:col>
      <xdr:colOff>77760</xdr:colOff>
      <xdr:row>167</xdr:row>
      <xdr:rowOff>473760</xdr:rowOff>
    </xdr:from>
    <xdr:to>
      <xdr:col>5</xdr:col>
      <xdr:colOff>471240</xdr:colOff>
      <xdr:row>181</xdr:row>
      <xdr:rowOff>228960</xdr:rowOff>
    </xdr:to>
    <xdr:pic>
      <xdr:nvPicPr>
        <xdr:cNvPr descr="" id="32" name="Рисунок 33"/>
        <xdr:cNvPicPr/>
      </xdr:nvPicPr>
      <xdr:blipFill>
        <a:blip r:embed="rId17"/>
        <a:stretch>
          <a:fillRect/>
        </a:stretch>
      </xdr:blipFill>
      <xdr:spPr>
        <a:xfrm>
          <a:off x="10905120" y="124435800"/>
          <a:ext cx="4889160" cy="8663040"/>
        </a:xfrm>
        <a:prstGeom prst="rect">
          <a:avLst/>
        </a:prstGeom>
      </xdr:spPr>
    </xdr:pic>
    <xdr:clientData/>
  </xdr:twoCellAnchor>
  <xdr:twoCellAnchor editAs="absolute">
    <xdr:from>
      <xdr:col>3</xdr:col>
      <xdr:colOff>77760</xdr:colOff>
      <xdr:row>184</xdr:row>
      <xdr:rowOff>568800</xdr:rowOff>
    </xdr:from>
    <xdr:to>
      <xdr:col>4</xdr:col>
      <xdr:colOff>470880</xdr:colOff>
      <xdr:row>196</xdr:row>
      <xdr:rowOff>134280</xdr:rowOff>
    </xdr:to>
    <xdr:pic>
      <xdr:nvPicPr>
        <xdr:cNvPr descr="" id="33" name="Рисунок 35"/>
        <xdr:cNvPicPr/>
      </xdr:nvPicPr>
      <xdr:blipFill>
        <a:blip r:embed="rId18"/>
        <a:stretch>
          <a:fillRect/>
        </a:stretch>
      </xdr:blipFill>
      <xdr:spPr>
        <a:xfrm>
          <a:off x="6409080" y="134853840"/>
          <a:ext cx="4889160" cy="7200720"/>
        </a:xfrm>
        <a:prstGeom prst="rect">
          <a:avLst/>
        </a:prstGeom>
      </xdr:spPr>
    </xdr:pic>
    <xdr:clientData/>
  </xdr:twoCellAnchor>
  <xdr:twoCellAnchor editAs="absolute">
    <xdr:from>
      <xdr:col>4</xdr:col>
      <xdr:colOff>77760</xdr:colOff>
      <xdr:row>186</xdr:row>
      <xdr:rowOff>289440</xdr:rowOff>
    </xdr:from>
    <xdr:to>
      <xdr:col>5</xdr:col>
      <xdr:colOff>471240</xdr:colOff>
      <xdr:row>194</xdr:row>
      <xdr:rowOff>411120</xdr:rowOff>
    </xdr:to>
    <xdr:pic>
      <xdr:nvPicPr>
        <xdr:cNvPr descr="" id="34" name="Рисунок 37"/>
        <xdr:cNvPicPr/>
      </xdr:nvPicPr>
      <xdr:blipFill>
        <a:blip r:embed="rId19"/>
        <a:stretch>
          <a:fillRect/>
        </a:stretch>
      </xdr:blipFill>
      <xdr:spPr>
        <a:xfrm>
          <a:off x="10905120" y="135847080"/>
          <a:ext cx="4889160" cy="5212080"/>
        </a:xfrm>
        <a:prstGeom prst="rect">
          <a:avLst/>
        </a:prstGeom>
      </xdr:spPr>
    </xdr:pic>
    <xdr:clientData/>
  </xdr:twoCellAnchor>
  <xdr:twoCellAnchor editAs="absolute">
    <xdr:from>
      <xdr:col>3</xdr:col>
      <xdr:colOff>77760</xdr:colOff>
      <xdr:row>201</xdr:row>
      <xdr:rowOff>371880</xdr:rowOff>
    </xdr:from>
    <xdr:to>
      <xdr:col>4</xdr:col>
      <xdr:colOff>470880</xdr:colOff>
      <xdr:row>211</xdr:row>
      <xdr:rowOff>326160</xdr:rowOff>
    </xdr:to>
    <xdr:pic>
      <xdr:nvPicPr>
        <xdr:cNvPr descr="" id="35" name="Рисунок 39"/>
        <xdr:cNvPicPr/>
      </xdr:nvPicPr>
      <xdr:blipFill>
        <a:blip r:embed="rId20"/>
        <a:stretch>
          <a:fillRect/>
        </a:stretch>
      </xdr:blipFill>
      <xdr:spPr>
        <a:xfrm>
          <a:off x="6409080" y="144980280"/>
          <a:ext cx="4889160" cy="6316920"/>
        </a:xfrm>
        <a:prstGeom prst="rect">
          <a:avLst/>
        </a:prstGeom>
      </xdr:spPr>
    </xdr:pic>
    <xdr:clientData/>
  </xdr:twoCellAnchor>
  <xdr:twoCellAnchor editAs="absolute">
    <xdr:from>
      <xdr:col>3</xdr:col>
      <xdr:colOff>77760</xdr:colOff>
      <xdr:row>215</xdr:row>
      <xdr:rowOff>473760</xdr:rowOff>
    </xdr:from>
    <xdr:to>
      <xdr:col>4</xdr:col>
      <xdr:colOff>470880</xdr:colOff>
      <xdr:row>229</xdr:row>
      <xdr:rowOff>228960</xdr:rowOff>
    </xdr:to>
    <xdr:pic>
      <xdr:nvPicPr>
        <xdr:cNvPr descr="" id="36" name="Рисунок 41"/>
        <xdr:cNvPicPr/>
      </xdr:nvPicPr>
      <xdr:blipFill>
        <a:blip r:embed="rId21"/>
        <a:stretch>
          <a:fillRect/>
        </a:stretch>
      </xdr:blipFill>
      <xdr:spPr>
        <a:xfrm>
          <a:off x="6409080" y="153496440"/>
          <a:ext cx="4889160" cy="8663040"/>
        </a:xfrm>
        <a:prstGeom prst="rect">
          <a:avLst/>
        </a:prstGeom>
      </xdr:spPr>
    </xdr:pic>
    <xdr:clientData/>
  </xdr:twoCellAnchor>
  <xdr:twoCellAnchor editAs="absolute">
    <xdr:from>
      <xdr:col>3</xdr:col>
      <xdr:colOff>77760</xdr:colOff>
      <xdr:row>231</xdr:row>
      <xdr:rowOff>473760</xdr:rowOff>
    </xdr:from>
    <xdr:to>
      <xdr:col>4</xdr:col>
      <xdr:colOff>470880</xdr:colOff>
      <xdr:row>245</xdr:row>
      <xdr:rowOff>228960</xdr:rowOff>
    </xdr:to>
    <xdr:pic>
      <xdr:nvPicPr>
        <xdr:cNvPr descr="" id="37" name="Рисунок 43"/>
        <xdr:cNvPicPr/>
      </xdr:nvPicPr>
      <xdr:blipFill>
        <a:blip r:embed="rId22"/>
        <a:stretch>
          <a:fillRect/>
        </a:stretch>
      </xdr:blipFill>
      <xdr:spPr>
        <a:xfrm>
          <a:off x="6409080" y="163183320"/>
          <a:ext cx="4889160" cy="8663040"/>
        </a:xfrm>
        <a:prstGeom prst="rect">
          <a:avLst/>
        </a:prstGeom>
      </xdr:spPr>
    </xdr:pic>
    <xdr:clientData/>
  </xdr:twoCellAnchor>
  <xdr:twoCellAnchor editAs="absolute">
    <xdr:from>
      <xdr:col>3</xdr:col>
      <xdr:colOff>77760</xdr:colOff>
      <xdr:row>247</xdr:row>
      <xdr:rowOff>473760</xdr:rowOff>
    </xdr:from>
    <xdr:to>
      <xdr:col>4</xdr:col>
      <xdr:colOff>470880</xdr:colOff>
      <xdr:row>261</xdr:row>
      <xdr:rowOff>228960</xdr:rowOff>
    </xdr:to>
    <xdr:pic>
      <xdr:nvPicPr>
        <xdr:cNvPr descr="" id="38" name="Рисунок 45"/>
        <xdr:cNvPicPr/>
      </xdr:nvPicPr>
      <xdr:blipFill>
        <a:blip r:embed="rId23"/>
        <a:stretch>
          <a:fillRect/>
        </a:stretch>
      </xdr:blipFill>
      <xdr:spPr>
        <a:xfrm>
          <a:off x="6409080" y="172870200"/>
          <a:ext cx="4889160" cy="8663040"/>
        </a:xfrm>
        <a:prstGeom prst="rect">
          <a:avLst/>
        </a:prstGeom>
      </xdr:spPr>
    </xdr:pic>
    <xdr:clientData/>
  </xdr:twoCellAnchor>
  <xdr:twoCellAnchor editAs="absolute">
    <xdr:from>
      <xdr:col>4</xdr:col>
      <xdr:colOff>77760</xdr:colOff>
      <xdr:row>247</xdr:row>
      <xdr:rowOff>473760</xdr:rowOff>
    </xdr:from>
    <xdr:to>
      <xdr:col>5</xdr:col>
      <xdr:colOff>471240</xdr:colOff>
      <xdr:row>261</xdr:row>
      <xdr:rowOff>228960</xdr:rowOff>
    </xdr:to>
    <xdr:pic>
      <xdr:nvPicPr>
        <xdr:cNvPr descr="" id="39" name="Рисунок 47"/>
        <xdr:cNvPicPr/>
      </xdr:nvPicPr>
      <xdr:blipFill>
        <a:blip r:embed="rId24"/>
        <a:stretch>
          <a:fillRect/>
        </a:stretch>
      </xdr:blipFill>
      <xdr:spPr>
        <a:xfrm>
          <a:off x="10905120" y="172870200"/>
          <a:ext cx="4889160" cy="8663040"/>
        </a:xfrm>
        <a:prstGeom prst="rect">
          <a:avLst/>
        </a:prstGeom>
      </xdr:spPr>
    </xdr:pic>
    <xdr:clientData/>
  </xdr:twoCellAnchor>
  <xdr:twoCellAnchor editAs="absolute">
    <xdr:from>
      <xdr:col>3</xdr:col>
      <xdr:colOff>77760</xdr:colOff>
      <xdr:row>265</xdr:row>
      <xdr:rowOff>232200</xdr:rowOff>
    </xdr:from>
    <xdr:to>
      <xdr:col>4</xdr:col>
      <xdr:colOff>470880</xdr:colOff>
      <xdr:row>275</xdr:row>
      <xdr:rowOff>464760</xdr:rowOff>
    </xdr:to>
    <xdr:pic>
      <xdr:nvPicPr>
        <xdr:cNvPr descr="" id="40" name="Рисунок 49"/>
        <xdr:cNvPicPr/>
      </xdr:nvPicPr>
      <xdr:blipFill>
        <a:blip r:embed="rId25"/>
        <a:stretch>
          <a:fillRect/>
        </a:stretch>
      </xdr:blipFill>
      <xdr:spPr>
        <a:xfrm>
          <a:off x="6409080" y="183588120"/>
          <a:ext cx="4889160" cy="6595560"/>
        </a:xfrm>
        <a:prstGeom prst="rect">
          <a:avLst/>
        </a:prstGeom>
      </xdr:spPr>
    </xdr:pic>
    <xdr:clientData/>
  </xdr:twoCellAnchor>
  <xdr:twoCellAnchor editAs="absolute">
    <xdr:from>
      <xdr:col>3</xdr:col>
      <xdr:colOff>77760</xdr:colOff>
      <xdr:row>281</xdr:row>
      <xdr:rowOff>232200</xdr:rowOff>
    </xdr:from>
    <xdr:to>
      <xdr:col>4</xdr:col>
      <xdr:colOff>470880</xdr:colOff>
      <xdr:row>291</xdr:row>
      <xdr:rowOff>464760</xdr:rowOff>
    </xdr:to>
    <xdr:pic>
      <xdr:nvPicPr>
        <xdr:cNvPr descr="" id="41" name="Рисунок 51"/>
        <xdr:cNvPicPr/>
      </xdr:nvPicPr>
      <xdr:blipFill>
        <a:blip r:embed="rId26"/>
        <a:stretch>
          <a:fillRect/>
        </a:stretch>
      </xdr:blipFill>
      <xdr:spPr>
        <a:xfrm>
          <a:off x="6409080" y="193275360"/>
          <a:ext cx="4889160" cy="6595200"/>
        </a:xfrm>
        <a:prstGeom prst="rect">
          <a:avLst/>
        </a:prstGeom>
      </xdr:spPr>
    </xdr:pic>
    <xdr:clientData/>
  </xdr:twoCellAnchor>
  <xdr:twoCellAnchor editAs="absolute">
    <xdr:from>
      <xdr:col>3</xdr:col>
      <xdr:colOff>77760</xdr:colOff>
      <xdr:row>295</xdr:row>
      <xdr:rowOff>473760</xdr:rowOff>
    </xdr:from>
    <xdr:to>
      <xdr:col>4</xdr:col>
      <xdr:colOff>470880</xdr:colOff>
      <xdr:row>309</xdr:row>
      <xdr:rowOff>228960</xdr:rowOff>
    </xdr:to>
    <xdr:pic>
      <xdr:nvPicPr>
        <xdr:cNvPr descr="" id="42" name="Рисунок 53"/>
        <xdr:cNvPicPr/>
      </xdr:nvPicPr>
      <xdr:blipFill>
        <a:blip r:embed="rId27"/>
        <a:stretch>
          <a:fillRect/>
        </a:stretch>
      </xdr:blipFill>
      <xdr:spPr>
        <a:xfrm>
          <a:off x="6409080" y="201931200"/>
          <a:ext cx="4889160" cy="8663040"/>
        </a:xfrm>
        <a:prstGeom prst="rect">
          <a:avLst/>
        </a:prstGeom>
      </xdr:spPr>
    </xdr:pic>
    <xdr:clientData/>
  </xdr:twoCellAnchor>
  <xdr:twoCellAnchor editAs="absolute">
    <xdr:from>
      <xdr:col>4</xdr:col>
      <xdr:colOff>77760</xdr:colOff>
      <xdr:row>295</xdr:row>
      <xdr:rowOff>473760</xdr:rowOff>
    </xdr:from>
    <xdr:to>
      <xdr:col>5</xdr:col>
      <xdr:colOff>471240</xdr:colOff>
      <xdr:row>309</xdr:row>
      <xdr:rowOff>228960</xdr:rowOff>
    </xdr:to>
    <xdr:pic>
      <xdr:nvPicPr>
        <xdr:cNvPr descr="" id="43" name="Рисунок 55"/>
        <xdr:cNvPicPr/>
      </xdr:nvPicPr>
      <xdr:blipFill>
        <a:blip r:embed="rId28"/>
        <a:stretch>
          <a:fillRect/>
        </a:stretch>
      </xdr:blipFill>
      <xdr:spPr>
        <a:xfrm>
          <a:off x="10905120" y="201931200"/>
          <a:ext cx="4889160" cy="8663040"/>
        </a:xfrm>
        <a:prstGeom prst="rect">
          <a:avLst/>
        </a:prstGeom>
      </xdr:spPr>
    </xdr:pic>
    <xdr:clientData/>
  </xdr:twoCellAnchor>
  <xdr:twoCellAnchor editAs="absolute">
    <xdr:from>
      <xdr:col>3</xdr:col>
      <xdr:colOff>77760</xdr:colOff>
      <xdr:row>311</xdr:row>
      <xdr:rowOff>473760</xdr:rowOff>
    </xdr:from>
    <xdr:to>
      <xdr:col>4</xdr:col>
      <xdr:colOff>470880</xdr:colOff>
      <xdr:row>325</xdr:row>
      <xdr:rowOff>228960</xdr:rowOff>
    </xdr:to>
    <xdr:pic>
      <xdr:nvPicPr>
        <xdr:cNvPr descr="" id="44" name="Рисунок 57"/>
        <xdr:cNvPicPr/>
      </xdr:nvPicPr>
      <xdr:blipFill>
        <a:blip r:embed="rId29"/>
        <a:stretch>
          <a:fillRect/>
        </a:stretch>
      </xdr:blipFill>
      <xdr:spPr>
        <a:xfrm>
          <a:off x="6409080" y="211618080"/>
          <a:ext cx="4889160" cy="8663040"/>
        </a:xfrm>
        <a:prstGeom prst="rect">
          <a:avLst/>
        </a:prstGeom>
      </xdr:spPr>
    </xdr:pic>
    <xdr:clientData/>
  </xdr:twoCellAnchor>
  <xdr:twoCellAnchor editAs="absolute">
    <xdr:from>
      <xdr:col>4</xdr:col>
      <xdr:colOff>77760</xdr:colOff>
      <xdr:row>311</xdr:row>
      <xdr:rowOff>473760</xdr:rowOff>
    </xdr:from>
    <xdr:to>
      <xdr:col>5</xdr:col>
      <xdr:colOff>471240</xdr:colOff>
      <xdr:row>325</xdr:row>
      <xdr:rowOff>228960</xdr:rowOff>
    </xdr:to>
    <xdr:pic>
      <xdr:nvPicPr>
        <xdr:cNvPr descr="" id="45" name="Рисунок 59"/>
        <xdr:cNvPicPr/>
      </xdr:nvPicPr>
      <xdr:blipFill>
        <a:blip r:embed="rId30"/>
        <a:stretch>
          <a:fillRect/>
        </a:stretch>
      </xdr:blipFill>
      <xdr:spPr>
        <a:xfrm>
          <a:off x="10905120" y="211618080"/>
          <a:ext cx="4889160" cy="8663040"/>
        </a:xfrm>
        <a:prstGeom prst="rect">
          <a:avLst/>
        </a:prstGeom>
      </xdr:spPr>
    </xdr:pic>
    <xdr:clientData/>
  </xdr:twoCellAnchor>
</xdr:wsDr>
</file>

<file path=xl/drawings/drawing5.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34</xdr:col>
      <xdr:colOff>449280</xdr:colOff>
      <xdr:row>22</xdr:row>
      <xdr:rowOff>190080</xdr:rowOff>
    </xdr:to>
    <xdr:pic>
      <xdr:nvPicPr>
        <xdr:cNvPr descr="" id="46" name="Рисунок 9"/>
        <xdr:cNvPicPr/>
      </xdr:nvPicPr>
      <xdr:blipFill>
        <a:blip r:embed="rId1"/>
        <a:stretch>
          <a:fillRect/>
        </a:stretch>
      </xdr:blipFill>
      <xdr:spPr>
        <a:xfrm>
          <a:off x="27000" y="0"/>
          <a:ext cx="68571000" cy="35411400"/>
        </a:xfrm>
        <a:prstGeom prst="rect">
          <a:avLst/>
        </a:prstGeom>
      </xdr:spPr>
    </xdr:pic>
    <xdr:clientData/>
  </xdr:twoCellAnchor>
  <xdr:twoCellAnchor editAs="absolute">
    <xdr:from>
      <xdr:col>3</xdr:col>
      <xdr:colOff>77760</xdr:colOff>
      <xdr:row>23</xdr:row>
      <xdr:rowOff>473760</xdr:rowOff>
    </xdr:from>
    <xdr:to>
      <xdr:col>4</xdr:col>
      <xdr:colOff>470880</xdr:colOff>
      <xdr:row>37</xdr:row>
      <xdr:rowOff>228960</xdr:rowOff>
    </xdr:to>
    <xdr:pic>
      <xdr:nvPicPr>
        <xdr:cNvPr descr="" id="47" name="Рисунок 2"/>
        <xdr:cNvPicPr/>
      </xdr:nvPicPr>
      <xdr:blipFill>
        <a:blip r:embed="rId2"/>
        <a:stretch>
          <a:fillRect/>
        </a:stretch>
      </xdr:blipFill>
      <xdr:spPr>
        <a:xfrm>
          <a:off x="6409080" y="37342800"/>
          <a:ext cx="4889160" cy="8663040"/>
        </a:xfrm>
        <a:prstGeom prst="rect">
          <a:avLst/>
        </a:prstGeom>
      </xdr:spPr>
    </xdr:pic>
    <xdr:clientData/>
  </xdr:twoCellAnchor>
  <xdr:twoCellAnchor editAs="absolute">
    <xdr:from>
      <xdr:col>4</xdr:col>
      <xdr:colOff>77760</xdr:colOff>
      <xdr:row>23</xdr:row>
      <xdr:rowOff>473760</xdr:rowOff>
    </xdr:from>
    <xdr:to>
      <xdr:col>5</xdr:col>
      <xdr:colOff>471240</xdr:colOff>
      <xdr:row>37</xdr:row>
      <xdr:rowOff>228960</xdr:rowOff>
    </xdr:to>
    <xdr:pic>
      <xdr:nvPicPr>
        <xdr:cNvPr descr="" id="48" name="Рисунок 4"/>
        <xdr:cNvPicPr/>
      </xdr:nvPicPr>
      <xdr:blipFill>
        <a:blip r:embed="rId3"/>
        <a:stretch>
          <a:fillRect/>
        </a:stretch>
      </xdr:blipFill>
      <xdr:spPr>
        <a:xfrm>
          <a:off x="10905120" y="37342800"/>
          <a:ext cx="4889160" cy="8663040"/>
        </a:xfrm>
        <a:prstGeom prst="rect">
          <a:avLst/>
        </a:prstGeom>
      </xdr:spPr>
    </xdr:pic>
    <xdr:clientData/>
  </xdr:twoCellAnchor>
  <xdr:twoCellAnchor editAs="absolute">
    <xdr:from>
      <xdr:col>3</xdr:col>
      <xdr:colOff>77760</xdr:colOff>
      <xdr:row>39</xdr:row>
      <xdr:rowOff>473760</xdr:rowOff>
    </xdr:from>
    <xdr:to>
      <xdr:col>4</xdr:col>
      <xdr:colOff>470880</xdr:colOff>
      <xdr:row>53</xdr:row>
      <xdr:rowOff>228960</xdr:rowOff>
    </xdr:to>
    <xdr:pic>
      <xdr:nvPicPr>
        <xdr:cNvPr descr="" id="49" name="Рисунок 6"/>
        <xdr:cNvPicPr/>
      </xdr:nvPicPr>
      <xdr:blipFill>
        <a:blip r:embed="rId4"/>
        <a:stretch>
          <a:fillRect/>
        </a:stretch>
      </xdr:blipFill>
      <xdr:spPr>
        <a:xfrm>
          <a:off x="6409080" y="47030040"/>
          <a:ext cx="4889160" cy="8662680"/>
        </a:xfrm>
        <a:prstGeom prst="rect">
          <a:avLst/>
        </a:prstGeom>
      </xdr:spPr>
    </xdr:pic>
    <xdr:clientData/>
  </xdr:twoCellAnchor>
  <xdr:twoCellAnchor editAs="absolute">
    <xdr:from>
      <xdr:col>4</xdr:col>
      <xdr:colOff>77760</xdr:colOff>
      <xdr:row>39</xdr:row>
      <xdr:rowOff>473760</xdr:rowOff>
    </xdr:from>
    <xdr:to>
      <xdr:col>5</xdr:col>
      <xdr:colOff>471240</xdr:colOff>
      <xdr:row>53</xdr:row>
      <xdr:rowOff>228960</xdr:rowOff>
    </xdr:to>
    <xdr:pic>
      <xdr:nvPicPr>
        <xdr:cNvPr descr="" id="50" name="Рисунок 8"/>
        <xdr:cNvPicPr/>
      </xdr:nvPicPr>
      <xdr:blipFill>
        <a:blip r:embed="rId5"/>
        <a:stretch>
          <a:fillRect/>
        </a:stretch>
      </xdr:blipFill>
      <xdr:spPr>
        <a:xfrm>
          <a:off x="10905120" y="47030040"/>
          <a:ext cx="4889160" cy="8662680"/>
        </a:xfrm>
        <a:prstGeom prst="rect">
          <a:avLst/>
        </a:prstGeom>
      </xdr:spPr>
    </xdr:pic>
    <xdr:clientData/>
  </xdr:twoCellAnchor>
  <xdr:twoCellAnchor editAs="absolute">
    <xdr:from>
      <xdr:col>3</xdr:col>
      <xdr:colOff>77760</xdr:colOff>
      <xdr:row>55</xdr:row>
      <xdr:rowOff>473760</xdr:rowOff>
    </xdr:from>
    <xdr:to>
      <xdr:col>4</xdr:col>
      <xdr:colOff>470880</xdr:colOff>
      <xdr:row>69</xdr:row>
      <xdr:rowOff>228960</xdr:rowOff>
    </xdr:to>
    <xdr:pic>
      <xdr:nvPicPr>
        <xdr:cNvPr descr="" id="51" name="Рисунок 11"/>
        <xdr:cNvPicPr/>
      </xdr:nvPicPr>
      <xdr:blipFill>
        <a:blip r:embed="rId6"/>
        <a:stretch>
          <a:fillRect/>
        </a:stretch>
      </xdr:blipFill>
      <xdr:spPr>
        <a:xfrm>
          <a:off x="6409080" y="56716920"/>
          <a:ext cx="4889160" cy="8663040"/>
        </a:xfrm>
        <a:prstGeom prst="rect">
          <a:avLst/>
        </a:prstGeom>
      </xdr:spPr>
    </xdr:pic>
    <xdr:clientData/>
  </xdr:twoCellAnchor>
  <xdr:twoCellAnchor editAs="absolute">
    <xdr:from>
      <xdr:col>4</xdr:col>
      <xdr:colOff>77760</xdr:colOff>
      <xdr:row>55</xdr:row>
      <xdr:rowOff>473760</xdr:rowOff>
    </xdr:from>
    <xdr:to>
      <xdr:col>5</xdr:col>
      <xdr:colOff>471240</xdr:colOff>
      <xdr:row>69</xdr:row>
      <xdr:rowOff>228960</xdr:rowOff>
    </xdr:to>
    <xdr:pic>
      <xdr:nvPicPr>
        <xdr:cNvPr descr="" id="52" name="Рисунок 13"/>
        <xdr:cNvPicPr/>
      </xdr:nvPicPr>
      <xdr:blipFill>
        <a:blip r:embed="rId7"/>
        <a:stretch>
          <a:fillRect/>
        </a:stretch>
      </xdr:blipFill>
      <xdr:spPr>
        <a:xfrm>
          <a:off x="10905120" y="56716920"/>
          <a:ext cx="4889160" cy="8663040"/>
        </a:xfrm>
        <a:prstGeom prst="rect">
          <a:avLst/>
        </a:prstGeom>
      </xdr:spPr>
    </xdr:pic>
    <xdr:clientData/>
  </xdr:twoCellAnchor>
  <xdr:twoCellAnchor editAs="absolute">
    <xdr:from>
      <xdr:col>3</xdr:col>
      <xdr:colOff>77760</xdr:colOff>
      <xdr:row>73</xdr:row>
      <xdr:rowOff>118080</xdr:rowOff>
    </xdr:from>
    <xdr:to>
      <xdr:col>4</xdr:col>
      <xdr:colOff>470880</xdr:colOff>
      <xdr:row>83</xdr:row>
      <xdr:rowOff>586080</xdr:rowOff>
    </xdr:to>
    <xdr:pic>
      <xdr:nvPicPr>
        <xdr:cNvPr descr="" id="53" name="Рисунок 15"/>
        <xdr:cNvPicPr/>
      </xdr:nvPicPr>
      <xdr:blipFill>
        <a:blip r:embed="rId8"/>
        <a:stretch>
          <a:fillRect/>
        </a:stretch>
      </xdr:blipFill>
      <xdr:spPr>
        <a:xfrm>
          <a:off x="6409080" y="67320720"/>
          <a:ext cx="4889160" cy="6830640"/>
        </a:xfrm>
        <a:prstGeom prst="rect">
          <a:avLst/>
        </a:prstGeom>
      </xdr:spPr>
    </xdr:pic>
    <xdr:clientData/>
  </xdr:twoCellAnchor>
  <xdr:twoCellAnchor editAs="absolute">
    <xdr:from>
      <xdr:col>4</xdr:col>
      <xdr:colOff>77760</xdr:colOff>
      <xdr:row>74</xdr:row>
      <xdr:rowOff>340200</xdr:rowOff>
    </xdr:from>
    <xdr:to>
      <xdr:col>5</xdr:col>
      <xdr:colOff>471240</xdr:colOff>
      <xdr:row>82</xdr:row>
      <xdr:rowOff>348840</xdr:rowOff>
    </xdr:to>
    <xdr:pic>
      <xdr:nvPicPr>
        <xdr:cNvPr descr="" id="54" name="Рисунок 17"/>
        <xdr:cNvPicPr/>
      </xdr:nvPicPr>
      <xdr:blipFill>
        <a:blip r:embed="rId9"/>
        <a:stretch>
          <a:fillRect/>
        </a:stretch>
      </xdr:blipFill>
      <xdr:spPr>
        <a:xfrm>
          <a:off x="10905120" y="68178960"/>
          <a:ext cx="4889160" cy="5098680"/>
        </a:xfrm>
        <a:prstGeom prst="rect">
          <a:avLst/>
        </a:prstGeom>
      </xdr:spPr>
    </xdr:pic>
    <xdr:clientData/>
  </xdr:twoCellAnchor>
  <xdr:twoCellAnchor editAs="absolute">
    <xdr:from>
      <xdr:col>3</xdr:col>
      <xdr:colOff>77760</xdr:colOff>
      <xdr:row>87</xdr:row>
      <xdr:rowOff>473760</xdr:rowOff>
    </xdr:from>
    <xdr:to>
      <xdr:col>4</xdr:col>
      <xdr:colOff>470880</xdr:colOff>
      <xdr:row>101</xdr:row>
      <xdr:rowOff>228960</xdr:rowOff>
    </xdr:to>
    <xdr:pic>
      <xdr:nvPicPr>
        <xdr:cNvPr descr="" id="55" name="Рисунок 19"/>
        <xdr:cNvPicPr/>
      </xdr:nvPicPr>
      <xdr:blipFill>
        <a:blip r:embed="rId10"/>
        <a:stretch>
          <a:fillRect/>
        </a:stretch>
      </xdr:blipFill>
      <xdr:spPr>
        <a:xfrm>
          <a:off x="6409080" y="76090680"/>
          <a:ext cx="4889160" cy="8663040"/>
        </a:xfrm>
        <a:prstGeom prst="rect">
          <a:avLst/>
        </a:prstGeom>
      </xdr:spPr>
    </xdr:pic>
    <xdr:clientData/>
  </xdr:twoCellAnchor>
  <xdr:twoCellAnchor editAs="absolute">
    <xdr:from>
      <xdr:col>4</xdr:col>
      <xdr:colOff>77760</xdr:colOff>
      <xdr:row>87</xdr:row>
      <xdr:rowOff>473760</xdr:rowOff>
    </xdr:from>
    <xdr:to>
      <xdr:col>5</xdr:col>
      <xdr:colOff>471240</xdr:colOff>
      <xdr:row>101</xdr:row>
      <xdr:rowOff>228960</xdr:rowOff>
    </xdr:to>
    <xdr:pic>
      <xdr:nvPicPr>
        <xdr:cNvPr descr="" id="56" name="Рисунок 21"/>
        <xdr:cNvPicPr/>
      </xdr:nvPicPr>
      <xdr:blipFill>
        <a:blip r:embed="rId11"/>
        <a:stretch>
          <a:fillRect/>
        </a:stretch>
      </xdr:blipFill>
      <xdr:spPr>
        <a:xfrm>
          <a:off x="10905120" y="76090680"/>
          <a:ext cx="4889160" cy="8663040"/>
        </a:xfrm>
        <a:prstGeom prst="rect">
          <a:avLst/>
        </a:prstGeom>
      </xdr:spPr>
    </xdr:pic>
    <xdr:clientData/>
  </xdr:twoCellAnchor>
  <xdr:twoCellAnchor editAs="absolute">
    <xdr:from>
      <xdr:col>3</xdr:col>
      <xdr:colOff>77760</xdr:colOff>
      <xdr:row>106</xdr:row>
      <xdr:rowOff>530640</xdr:rowOff>
    </xdr:from>
    <xdr:to>
      <xdr:col>4</xdr:col>
      <xdr:colOff>470880</xdr:colOff>
      <xdr:row>114</xdr:row>
      <xdr:rowOff>157680</xdr:rowOff>
    </xdr:to>
    <xdr:pic>
      <xdr:nvPicPr>
        <xdr:cNvPr descr="" id="57" name="Рисунок 23"/>
        <xdr:cNvPicPr/>
      </xdr:nvPicPr>
      <xdr:blipFill>
        <a:blip r:embed="rId12"/>
        <a:stretch>
          <a:fillRect/>
        </a:stretch>
      </xdr:blipFill>
      <xdr:spPr>
        <a:xfrm>
          <a:off x="6409080" y="87743160"/>
          <a:ext cx="4889160" cy="4717440"/>
        </a:xfrm>
        <a:prstGeom prst="rect">
          <a:avLst/>
        </a:prstGeom>
      </xdr:spPr>
    </xdr:pic>
    <xdr:clientData/>
  </xdr:twoCellAnchor>
  <xdr:twoCellAnchor editAs="absolute">
    <xdr:from>
      <xdr:col>3</xdr:col>
      <xdr:colOff>77760</xdr:colOff>
      <xdr:row>123</xdr:row>
      <xdr:rowOff>384840</xdr:rowOff>
    </xdr:from>
    <xdr:to>
      <xdr:col>4</xdr:col>
      <xdr:colOff>470880</xdr:colOff>
      <xdr:row>129</xdr:row>
      <xdr:rowOff>311400</xdr:rowOff>
    </xdr:to>
    <xdr:pic>
      <xdr:nvPicPr>
        <xdr:cNvPr descr="" id="58" name="Рисунок 25"/>
        <xdr:cNvPicPr/>
      </xdr:nvPicPr>
      <xdr:blipFill>
        <a:blip r:embed="rId13"/>
        <a:stretch>
          <a:fillRect/>
        </a:stretch>
      </xdr:blipFill>
      <xdr:spPr>
        <a:xfrm>
          <a:off x="6409080" y="97920720"/>
          <a:ext cx="4889160" cy="3744000"/>
        </a:xfrm>
        <a:prstGeom prst="rect">
          <a:avLst/>
        </a:prstGeom>
      </xdr:spPr>
    </xdr:pic>
    <xdr:clientData/>
  </xdr:twoCellAnchor>
  <xdr:twoCellAnchor editAs="absolute">
    <xdr:from>
      <xdr:col>4</xdr:col>
      <xdr:colOff>77760</xdr:colOff>
      <xdr:row>121</xdr:row>
      <xdr:rowOff>397440</xdr:rowOff>
    </xdr:from>
    <xdr:to>
      <xdr:col>5</xdr:col>
      <xdr:colOff>471240</xdr:colOff>
      <xdr:row>131</xdr:row>
      <xdr:rowOff>300240</xdr:rowOff>
    </xdr:to>
    <xdr:pic>
      <xdr:nvPicPr>
        <xdr:cNvPr descr="" id="59" name="Рисунок 27"/>
        <xdr:cNvPicPr/>
      </xdr:nvPicPr>
      <xdr:blipFill>
        <a:blip r:embed="rId14"/>
        <a:stretch>
          <a:fillRect/>
        </a:stretch>
      </xdr:blipFill>
      <xdr:spPr>
        <a:xfrm>
          <a:off x="10905120" y="96660720"/>
          <a:ext cx="4889160" cy="6265440"/>
        </a:xfrm>
        <a:prstGeom prst="rect">
          <a:avLst/>
        </a:prstGeom>
      </xdr:spPr>
    </xdr:pic>
    <xdr:clientData/>
  </xdr:twoCellAnchor>
  <xdr:twoCellAnchor editAs="absolute">
    <xdr:from>
      <xdr:col>3</xdr:col>
      <xdr:colOff>77760</xdr:colOff>
      <xdr:row>138</xdr:row>
      <xdr:rowOff>162360</xdr:rowOff>
    </xdr:from>
    <xdr:to>
      <xdr:col>4</xdr:col>
      <xdr:colOff>470880</xdr:colOff>
      <xdr:row>146</xdr:row>
      <xdr:rowOff>528840</xdr:rowOff>
    </xdr:to>
    <xdr:pic>
      <xdr:nvPicPr>
        <xdr:cNvPr descr="" id="60" name="Рисунок 29"/>
        <xdr:cNvPicPr/>
      </xdr:nvPicPr>
      <xdr:blipFill>
        <a:blip r:embed="rId15"/>
        <a:stretch>
          <a:fillRect/>
        </a:stretch>
      </xdr:blipFill>
      <xdr:spPr>
        <a:xfrm>
          <a:off x="6409080" y="106749000"/>
          <a:ext cx="4889160" cy="5456520"/>
        </a:xfrm>
        <a:prstGeom prst="rect">
          <a:avLst/>
        </a:prstGeom>
      </xdr:spPr>
    </xdr:pic>
    <xdr:clientData/>
  </xdr:twoCellAnchor>
  <xdr:twoCellAnchor editAs="absolute">
    <xdr:from>
      <xdr:col>4</xdr:col>
      <xdr:colOff>77760</xdr:colOff>
      <xdr:row>138</xdr:row>
      <xdr:rowOff>416520</xdr:rowOff>
    </xdr:from>
    <xdr:to>
      <xdr:col>5</xdr:col>
      <xdr:colOff>471240</xdr:colOff>
      <xdr:row>146</xdr:row>
      <xdr:rowOff>276480</xdr:rowOff>
    </xdr:to>
    <xdr:pic>
      <xdr:nvPicPr>
        <xdr:cNvPr descr="" id="61" name="Рисунок 31"/>
        <xdr:cNvPicPr/>
      </xdr:nvPicPr>
      <xdr:blipFill>
        <a:blip r:embed="rId16"/>
        <a:stretch>
          <a:fillRect/>
        </a:stretch>
      </xdr:blipFill>
      <xdr:spPr>
        <a:xfrm>
          <a:off x="10905120" y="107003160"/>
          <a:ext cx="4889160" cy="4950000"/>
        </a:xfrm>
        <a:prstGeom prst="rect">
          <a:avLst/>
        </a:prstGeom>
      </xdr:spPr>
    </xdr:pic>
    <xdr:clientData/>
  </xdr:twoCellAnchor>
  <xdr:twoCellAnchor editAs="absolute">
    <xdr:from>
      <xdr:col>3</xdr:col>
      <xdr:colOff>77760</xdr:colOff>
      <xdr:row>151</xdr:row>
      <xdr:rowOff>473760</xdr:rowOff>
    </xdr:from>
    <xdr:to>
      <xdr:col>4</xdr:col>
      <xdr:colOff>470880</xdr:colOff>
      <xdr:row>165</xdr:row>
      <xdr:rowOff>228960</xdr:rowOff>
    </xdr:to>
    <xdr:pic>
      <xdr:nvPicPr>
        <xdr:cNvPr descr="" id="62" name="Рисунок 33"/>
        <xdr:cNvPicPr/>
      </xdr:nvPicPr>
      <xdr:blipFill>
        <a:blip r:embed="rId17"/>
        <a:stretch>
          <a:fillRect/>
        </a:stretch>
      </xdr:blipFill>
      <xdr:spPr>
        <a:xfrm>
          <a:off x="6409080" y="114838200"/>
          <a:ext cx="4889160" cy="8663040"/>
        </a:xfrm>
        <a:prstGeom prst="rect">
          <a:avLst/>
        </a:prstGeom>
      </xdr:spPr>
    </xdr:pic>
    <xdr:clientData/>
  </xdr:twoCellAnchor>
  <xdr:twoCellAnchor editAs="absolute">
    <xdr:from>
      <xdr:col>4</xdr:col>
      <xdr:colOff>77760</xdr:colOff>
      <xdr:row>151</xdr:row>
      <xdr:rowOff>473760</xdr:rowOff>
    </xdr:from>
    <xdr:to>
      <xdr:col>5</xdr:col>
      <xdr:colOff>471240</xdr:colOff>
      <xdr:row>165</xdr:row>
      <xdr:rowOff>228960</xdr:rowOff>
    </xdr:to>
    <xdr:pic>
      <xdr:nvPicPr>
        <xdr:cNvPr descr="" id="63" name="Рисунок 35"/>
        <xdr:cNvPicPr/>
      </xdr:nvPicPr>
      <xdr:blipFill>
        <a:blip r:embed="rId18"/>
        <a:stretch>
          <a:fillRect/>
        </a:stretch>
      </xdr:blipFill>
      <xdr:spPr>
        <a:xfrm>
          <a:off x="10905120" y="114838200"/>
          <a:ext cx="4889160" cy="8663040"/>
        </a:xfrm>
        <a:prstGeom prst="rect">
          <a:avLst/>
        </a:prstGeom>
      </xdr:spPr>
    </xdr:pic>
    <xdr:clientData/>
  </xdr:twoCellAnchor>
  <xdr:twoCellAnchor editAs="absolute">
    <xdr:from>
      <xdr:col>3</xdr:col>
      <xdr:colOff>77760</xdr:colOff>
      <xdr:row>167</xdr:row>
      <xdr:rowOff>473760</xdr:rowOff>
    </xdr:from>
    <xdr:to>
      <xdr:col>4</xdr:col>
      <xdr:colOff>470880</xdr:colOff>
      <xdr:row>181</xdr:row>
      <xdr:rowOff>228960</xdr:rowOff>
    </xdr:to>
    <xdr:pic>
      <xdr:nvPicPr>
        <xdr:cNvPr descr="" id="64" name="Рисунок 37"/>
        <xdr:cNvPicPr/>
      </xdr:nvPicPr>
      <xdr:blipFill>
        <a:blip r:embed="rId19"/>
        <a:stretch>
          <a:fillRect/>
        </a:stretch>
      </xdr:blipFill>
      <xdr:spPr>
        <a:xfrm>
          <a:off x="6409080" y="124525440"/>
          <a:ext cx="4889160" cy="8662680"/>
        </a:xfrm>
        <a:prstGeom prst="rect">
          <a:avLst/>
        </a:prstGeom>
      </xdr:spPr>
    </xdr:pic>
    <xdr:clientData/>
  </xdr:twoCellAnchor>
  <xdr:twoCellAnchor editAs="absolute">
    <xdr:from>
      <xdr:col>4</xdr:col>
      <xdr:colOff>77760</xdr:colOff>
      <xdr:row>167</xdr:row>
      <xdr:rowOff>473760</xdr:rowOff>
    </xdr:from>
    <xdr:to>
      <xdr:col>5</xdr:col>
      <xdr:colOff>471240</xdr:colOff>
      <xdr:row>181</xdr:row>
      <xdr:rowOff>228960</xdr:rowOff>
    </xdr:to>
    <xdr:pic>
      <xdr:nvPicPr>
        <xdr:cNvPr descr="" id="65" name="Рисунок 39"/>
        <xdr:cNvPicPr/>
      </xdr:nvPicPr>
      <xdr:blipFill>
        <a:blip r:embed="rId20"/>
        <a:stretch>
          <a:fillRect/>
        </a:stretch>
      </xdr:blipFill>
      <xdr:spPr>
        <a:xfrm>
          <a:off x="10905120" y="124525440"/>
          <a:ext cx="4889160" cy="8662680"/>
        </a:xfrm>
        <a:prstGeom prst="rect">
          <a:avLst/>
        </a:prstGeom>
      </xdr:spPr>
    </xdr:pic>
    <xdr:clientData/>
  </xdr:twoCellAnchor>
  <xdr:twoCellAnchor editAs="absolute">
    <xdr:from>
      <xdr:col>3</xdr:col>
      <xdr:colOff>77760</xdr:colOff>
      <xdr:row>187</xdr:row>
      <xdr:rowOff>359280</xdr:rowOff>
    </xdr:from>
    <xdr:to>
      <xdr:col>4</xdr:col>
      <xdr:colOff>470880</xdr:colOff>
      <xdr:row>193</xdr:row>
      <xdr:rowOff>333360</xdr:rowOff>
    </xdr:to>
    <xdr:pic>
      <xdr:nvPicPr>
        <xdr:cNvPr descr="" id="66" name="Рисунок 41"/>
        <xdr:cNvPicPr/>
      </xdr:nvPicPr>
      <xdr:blipFill>
        <a:blip r:embed="rId21"/>
        <a:stretch>
          <a:fillRect/>
        </a:stretch>
      </xdr:blipFill>
      <xdr:spPr>
        <a:xfrm>
          <a:off x="6409080" y="136642680"/>
          <a:ext cx="4889160" cy="3791880"/>
        </a:xfrm>
        <a:prstGeom prst="rect">
          <a:avLst/>
        </a:prstGeom>
      </xdr:spPr>
    </xdr:pic>
    <xdr:clientData/>
  </xdr:twoCellAnchor>
  <xdr:twoCellAnchor editAs="absolute">
    <xdr:from>
      <xdr:col>3</xdr:col>
      <xdr:colOff>77760</xdr:colOff>
      <xdr:row>199</xdr:row>
      <xdr:rowOff>473760</xdr:rowOff>
    </xdr:from>
    <xdr:to>
      <xdr:col>4</xdr:col>
      <xdr:colOff>470880</xdr:colOff>
      <xdr:row>213</xdr:row>
      <xdr:rowOff>228960</xdr:rowOff>
    </xdr:to>
    <xdr:pic>
      <xdr:nvPicPr>
        <xdr:cNvPr descr="" id="67" name="Рисунок 43"/>
        <xdr:cNvPicPr/>
      </xdr:nvPicPr>
      <xdr:blipFill>
        <a:blip r:embed="rId22"/>
        <a:stretch>
          <a:fillRect/>
        </a:stretch>
      </xdr:blipFill>
      <xdr:spPr>
        <a:xfrm>
          <a:off x="6409080" y="143899200"/>
          <a:ext cx="4889160" cy="8663040"/>
        </a:xfrm>
        <a:prstGeom prst="rect">
          <a:avLst/>
        </a:prstGeom>
      </xdr:spPr>
    </xdr:pic>
    <xdr:clientData/>
  </xdr:twoCellAnchor>
  <xdr:twoCellAnchor editAs="absolute">
    <xdr:from>
      <xdr:col>4</xdr:col>
      <xdr:colOff>77760</xdr:colOff>
      <xdr:row>199</xdr:row>
      <xdr:rowOff>473760</xdr:rowOff>
    </xdr:from>
    <xdr:to>
      <xdr:col>5</xdr:col>
      <xdr:colOff>471240</xdr:colOff>
      <xdr:row>213</xdr:row>
      <xdr:rowOff>228960</xdr:rowOff>
    </xdr:to>
    <xdr:pic>
      <xdr:nvPicPr>
        <xdr:cNvPr descr="" id="68" name="Рисунок 45"/>
        <xdr:cNvPicPr/>
      </xdr:nvPicPr>
      <xdr:blipFill>
        <a:blip r:embed="rId23"/>
        <a:stretch>
          <a:fillRect/>
        </a:stretch>
      </xdr:blipFill>
      <xdr:spPr>
        <a:xfrm>
          <a:off x="10905120" y="143899200"/>
          <a:ext cx="4889160" cy="8663040"/>
        </a:xfrm>
        <a:prstGeom prst="rect">
          <a:avLst/>
        </a:prstGeom>
      </xdr:spPr>
    </xdr:pic>
    <xdr:clientData/>
  </xdr:twoCellAnchor>
  <xdr:twoCellAnchor editAs="absolute">
    <xdr:from>
      <xdr:col>3</xdr:col>
      <xdr:colOff>77760</xdr:colOff>
      <xdr:row>215</xdr:row>
      <xdr:rowOff>473760</xdr:rowOff>
    </xdr:from>
    <xdr:to>
      <xdr:col>4</xdr:col>
      <xdr:colOff>470880</xdr:colOff>
      <xdr:row>229</xdr:row>
      <xdr:rowOff>228960</xdr:rowOff>
    </xdr:to>
    <xdr:pic>
      <xdr:nvPicPr>
        <xdr:cNvPr descr="" id="69" name="Рисунок 47"/>
        <xdr:cNvPicPr/>
      </xdr:nvPicPr>
      <xdr:blipFill>
        <a:blip r:embed="rId24"/>
        <a:stretch>
          <a:fillRect/>
        </a:stretch>
      </xdr:blipFill>
      <xdr:spPr>
        <a:xfrm>
          <a:off x="6409080" y="153586080"/>
          <a:ext cx="4889160" cy="8663040"/>
        </a:xfrm>
        <a:prstGeom prst="rect">
          <a:avLst/>
        </a:prstGeom>
      </xdr:spPr>
    </xdr:pic>
    <xdr:clientData/>
  </xdr:twoCellAnchor>
  <xdr:twoCellAnchor editAs="absolute">
    <xdr:from>
      <xdr:col>4</xdr:col>
      <xdr:colOff>77760</xdr:colOff>
      <xdr:row>215</xdr:row>
      <xdr:rowOff>473760</xdr:rowOff>
    </xdr:from>
    <xdr:to>
      <xdr:col>5</xdr:col>
      <xdr:colOff>471240</xdr:colOff>
      <xdr:row>229</xdr:row>
      <xdr:rowOff>228960</xdr:rowOff>
    </xdr:to>
    <xdr:pic>
      <xdr:nvPicPr>
        <xdr:cNvPr descr="" id="70" name="Рисунок 49"/>
        <xdr:cNvPicPr/>
      </xdr:nvPicPr>
      <xdr:blipFill>
        <a:blip r:embed="rId25"/>
        <a:stretch>
          <a:fillRect/>
        </a:stretch>
      </xdr:blipFill>
      <xdr:spPr>
        <a:xfrm>
          <a:off x="10905120" y="153586080"/>
          <a:ext cx="4889160" cy="8663040"/>
        </a:xfrm>
        <a:prstGeom prst="rect">
          <a:avLst/>
        </a:prstGeom>
      </xdr:spPr>
    </xdr:pic>
    <xdr:clientData/>
  </xdr:twoCellAnchor>
  <xdr:twoCellAnchor editAs="absolute">
    <xdr:from>
      <xdr:col>3</xdr:col>
      <xdr:colOff>77760</xdr:colOff>
      <xdr:row>231</xdr:row>
      <xdr:rowOff>473760</xdr:rowOff>
    </xdr:from>
    <xdr:to>
      <xdr:col>4</xdr:col>
      <xdr:colOff>470880</xdr:colOff>
      <xdr:row>245</xdr:row>
      <xdr:rowOff>228960</xdr:rowOff>
    </xdr:to>
    <xdr:pic>
      <xdr:nvPicPr>
        <xdr:cNvPr descr="" id="71" name="Рисунок 51"/>
        <xdr:cNvPicPr/>
      </xdr:nvPicPr>
      <xdr:blipFill>
        <a:blip r:embed="rId26"/>
        <a:stretch>
          <a:fillRect/>
        </a:stretch>
      </xdr:blipFill>
      <xdr:spPr>
        <a:xfrm>
          <a:off x="6409080" y="163272960"/>
          <a:ext cx="4889160" cy="8663040"/>
        </a:xfrm>
        <a:prstGeom prst="rect">
          <a:avLst/>
        </a:prstGeom>
      </xdr:spPr>
    </xdr:pic>
    <xdr:clientData/>
  </xdr:twoCellAnchor>
  <xdr:twoCellAnchor editAs="absolute">
    <xdr:from>
      <xdr:col>4</xdr:col>
      <xdr:colOff>77760</xdr:colOff>
      <xdr:row>231</xdr:row>
      <xdr:rowOff>473760</xdr:rowOff>
    </xdr:from>
    <xdr:to>
      <xdr:col>5</xdr:col>
      <xdr:colOff>471240</xdr:colOff>
      <xdr:row>245</xdr:row>
      <xdr:rowOff>228960</xdr:rowOff>
    </xdr:to>
    <xdr:pic>
      <xdr:nvPicPr>
        <xdr:cNvPr descr="" id="72" name="Рисунок 53"/>
        <xdr:cNvPicPr/>
      </xdr:nvPicPr>
      <xdr:blipFill>
        <a:blip r:embed="rId27"/>
        <a:stretch>
          <a:fillRect/>
        </a:stretch>
      </xdr:blipFill>
      <xdr:spPr>
        <a:xfrm>
          <a:off x="10905120" y="163272960"/>
          <a:ext cx="4889160" cy="8663040"/>
        </a:xfrm>
        <a:prstGeom prst="rect">
          <a:avLst/>
        </a:prstGeom>
      </xdr:spPr>
    </xdr:pic>
    <xdr:clientData/>
  </xdr:twoCellAnchor>
  <xdr:twoCellAnchor editAs="absolute">
    <xdr:from>
      <xdr:col>3</xdr:col>
      <xdr:colOff>77760</xdr:colOff>
      <xdr:row>249</xdr:row>
      <xdr:rowOff>537120</xdr:rowOff>
    </xdr:from>
    <xdr:to>
      <xdr:col>4</xdr:col>
      <xdr:colOff>470880</xdr:colOff>
      <xdr:row>259</xdr:row>
      <xdr:rowOff>154080</xdr:rowOff>
    </xdr:to>
    <xdr:pic>
      <xdr:nvPicPr>
        <xdr:cNvPr descr="" id="73" name="Рисунок 55"/>
        <xdr:cNvPicPr/>
      </xdr:nvPicPr>
      <xdr:blipFill>
        <a:blip r:embed="rId28"/>
        <a:stretch>
          <a:fillRect/>
        </a:stretch>
      </xdr:blipFill>
      <xdr:spPr>
        <a:xfrm>
          <a:off x="6409080" y="174295800"/>
          <a:ext cx="4889160" cy="5979600"/>
        </a:xfrm>
        <a:prstGeom prst="rect">
          <a:avLst/>
        </a:prstGeom>
      </xdr:spPr>
    </xdr:pic>
    <xdr:clientData/>
  </xdr:twoCellAnchor>
  <xdr:twoCellAnchor editAs="absolute">
    <xdr:from>
      <xdr:col>4</xdr:col>
      <xdr:colOff>77760</xdr:colOff>
      <xdr:row>249</xdr:row>
      <xdr:rowOff>79920</xdr:rowOff>
    </xdr:from>
    <xdr:to>
      <xdr:col>5</xdr:col>
      <xdr:colOff>471240</xdr:colOff>
      <xdr:row>259</xdr:row>
      <xdr:rowOff>632160</xdr:rowOff>
    </xdr:to>
    <xdr:pic>
      <xdr:nvPicPr>
        <xdr:cNvPr descr="" id="74" name="Рисунок 57"/>
        <xdr:cNvPicPr/>
      </xdr:nvPicPr>
      <xdr:blipFill>
        <a:blip r:embed="rId29"/>
        <a:stretch>
          <a:fillRect/>
        </a:stretch>
      </xdr:blipFill>
      <xdr:spPr>
        <a:xfrm>
          <a:off x="10905120" y="173838600"/>
          <a:ext cx="4889160" cy="6914880"/>
        </a:xfrm>
        <a:prstGeom prst="rect">
          <a:avLst/>
        </a:prstGeom>
      </xdr:spPr>
    </xdr:pic>
    <xdr:clientData/>
  </xdr:twoCellAnchor>
  <xdr:twoCellAnchor editAs="absolute">
    <xdr:from>
      <xdr:col>3</xdr:col>
      <xdr:colOff>77760</xdr:colOff>
      <xdr:row>265</xdr:row>
      <xdr:rowOff>422640</xdr:rowOff>
    </xdr:from>
    <xdr:to>
      <xdr:col>4</xdr:col>
      <xdr:colOff>470880</xdr:colOff>
      <xdr:row>275</xdr:row>
      <xdr:rowOff>283320</xdr:rowOff>
    </xdr:to>
    <xdr:pic>
      <xdr:nvPicPr>
        <xdr:cNvPr descr="" id="75" name="Рисунок 59"/>
        <xdr:cNvPicPr/>
      </xdr:nvPicPr>
      <xdr:blipFill>
        <a:blip r:embed="rId30"/>
        <a:stretch>
          <a:fillRect/>
        </a:stretch>
      </xdr:blipFill>
      <xdr:spPr>
        <a:xfrm>
          <a:off x="6409080" y="183868200"/>
          <a:ext cx="4889160" cy="6223320"/>
        </a:xfrm>
        <a:prstGeom prst="rect">
          <a:avLst/>
        </a:prstGeom>
      </xdr:spPr>
    </xdr:pic>
    <xdr:clientData/>
  </xdr:twoCellAnchor>
  <xdr:twoCellAnchor editAs="absolute">
    <xdr:from>
      <xdr:col>4</xdr:col>
      <xdr:colOff>77760</xdr:colOff>
      <xdr:row>266</xdr:row>
      <xdr:rowOff>416520</xdr:rowOff>
    </xdr:from>
    <xdr:to>
      <xdr:col>5</xdr:col>
      <xdr:colOff>471240</xdr:colOff>
      <xdr:row>274</xdr:row>
      <xdr:rowOff>276480</xdr:rowOff>
    </xdr:to>
    <xdr:pic>
      <xdr:nvPicPr>
        <xdr:cNvPr descr="" id="76" name="Рисунок 61"/>
        <xdr:cNvPicPr/>
      </xdr:nvPicPr>
      <xdr:blipFill>
        <a:blip r:embed="rId31"/>
        <a:stretch>
          <a:fillRect/>
        </a:stretch>
      </xdr:blipFill>
      <xdr:spPr>
        <a:xfrm>
          <a:off x="10905120" y="184498560"/>
          <a:ext cx="4889160" cy="4950000"/>
        </a:xfrm>
        <a:prstGeom prst="rect">
          <a:avLst/>
        </a:prstGeom>
      </xdr:spPr>
    </xdr:pic>
    <xdr:clientData/>
  </xdr:twoCellAnchor>
  <xdr:twoCellAnchor editAs="absolute">
    <xdr:from>
      <xdr:col>3</xdr:col>
      <xdr:colOff>77760</xdr:colOff>
      <xdr:row>281</xdr:row>
      <xdr:rowOff>79920</xdr:rowOff>
    </xdr:from>
    <xdr:to>
      <xdr:col>4</xdr:col>
      <xdr:colOff>470880</xdr:colOff>
      <xdr:row>291</xdr:row>
      <xdr:rowOff>635400</xdr:rowOff>
    </xdr:to>
    <xdr:pic>
      <xdr:nvPicPr>
        <xdr:cNvPr descr="" id="77" name="Рисунок 63"/>
        <xdr:cNvPicPr/>
      </xdr:nvPicPr>
      <xdr:blipFill>
        <a:blip r:embed="rId32"/>
        <a:stretch>
          <a:fillRect/>
        </a:stretch>
      </xdr:blipFill>
      <xdr:spPr>
        <a:xfrm>
          <a:off x="6409080" y="193212360"/>
          <a:ext cx="4889160" cy="6918120"/>
        </a:xfrm>
        <a:prstGeom prst="rect">
          <a:avLst/>
        </a:prstGeom>
      </xdr:spPr>
    </xdr:pic>
    <xdr:clientData/>
  </xdr:twoCellAnchor>
  <xdr:twoCellAnchor editAs="absolute">
    <xdr:from>
      <xdr:col>4</xdr:col>
      <xdr:colOff>77760</xdr:colOff>
      <xdr:row>281</xdr:row>
      <xdr:rowOff>575280</xdr:rowOff>
    </xdr:from>
    <xdr:to>
      <xdr:col>5</xdr:col>
      <xdr:colOff>471240</xdr:colOff>
      <xdr:row>291</xdr:row>
      <xdr:rowOff>126000</xdr:rowOff>
    </xdr:to>
    <xdr:pic>
      <xdr:nvPicPr>
        <xdr:cNvPr descr="" id="78" name="Рисунок 65"/>
        <xdr:cNvPicPr/>
      </xdr:nvPicPr>
      <xdr:blipFill>
        <a:blip r:embed="rId33"/>
        <a:stretch>
          <a:fillRect/>
        </a:stretch>
      </xdr:blipFill>
      <xdr:spPr>
        <a:xfrm>
          <a:off x="10905120" y="193707720"/>
          <a:ext cx="4889160" cy="5913360"/>
        </a:xfrm>
        <a:prstGeom prst="rect">
          <a:avLst/>
        </a:prstGeom>
      </xdr:spPr>
    </xdr:pic>
    <xdr:clientData/>
  </xdr:twoCellAnchor>
  <xdr:twoCellAnchor editAs="absolute">
    <xdr:from>
      <xdr:col>3</xdr:col>
      <xdr:colOff>77760</xdr:colOff>
      <xdr:row>295</xdr:row>
      <xdr:rowOff>473760</xdr:rowOff>
    </xdr:from>
    <xdr:to>
      <xdr:col>4</xdr:col>
      <xdr:colOff>470880</xdr:colOff>
      <xdr:row>309</xdr:row>
      <xdr:rowOff>228960</xdr:rowOff>
    </xdr:to>
    <xdr:pic>
      <xdr:nvPicPr>
        <xdr:cNvPr descr="" id="79" name="Рисунок 67"/>
        <xdr:cNvPicPr/>
      </xdr:nvPicPr>
      <xdr:blipFill>
        <a:blip r:embed="rId34"/>
        <a:stretch>
          <a:fillRect/>
        </a:stretch>
      </xdr:blipFill>
      <xdr:spPr>
        <a:xfrm>
          <a:off x="6409080" y="202020840"/>
          <a:ext cx="4889160" cy="8662680"/>
        </a:xfrm>
        <a:prstGeom prst="rect">
          <a:avLst/>
        </a:prstGeom>
      </xdr:spPr>
    </xdr:pic>
    <xdr:clientData/>
  </xdr:twoCellAnchor>
  <xdr:twoCellAnchor editAs="absolute">
    <xdr:from>
      <xdr:col>4</xdr:col>
      <xdr:colOff>77760</xdr:colOff>
      <xdr:row>295</xdr:row>
      <xdr:rowOff>473760</xdr:rowOff>
    </xdr:from>
    <xdr:to>
      <xdr:col>5</xdr:col>
      <xdr:colOff>471240</xdr:colOff>
      <xdr:row>309</xdr:row>
      <xdr:rowOff>228960</xdr:rowOff>
    </xdr:to>
    <xdr:pic>
      <xdr:nvPicPr>
        <xdr:cNvPr descr="" id="80" name="Рисунок 69"/>
        <xdr:cNvPicPr/>
      </xdr:nvPicPr>
      <xdr:blipFill>
        <a:blip r:embed="rId35"/>
        <a:stretch>
          <a:fillRect/>
        </a:stretch>
      </xdr:blipFill>
      <xdr:spPr>
        <a:xfrm>
          <a:off x="10905120" y="202020840"/>
          <a:ext cx="4889160" cy="8662680"/>
        </a:xfrm>
        <a:prstGeom prst="rect">
          <a:avLst/>
        </a:prstGeom>
      </xdr:spPr>
    </xdr:pic>
    <xdr:clientData/>
  </xdr:twoCellAnchor>
</xdr:wsDr>
</file>

<file path=xl/drawings/drawing6.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74520</xdr:colOff>
      <xdr:row>0</xdr:row>
      <xdr:rowOff>0</xdr:rowOff>
    </xdr:from>
    <xdr:to>
      <xdr:col>34</xdr:col>
      <xdr:colOff>502920</xdr:colOff>
      <xdr:row>17</xdr:row>
      <xdr:rowOff>441720</xdr:rowOff>
    </xdr:to>
    <xdr:pic>
      <xdr:nvPicPr>
        <xdr:cNvPr descr="" id="81" name="Рисунок 9"/>
        <xdr:cNvPicPr/>
      </xdr:nvPicPr>
      <xdr:blipFill>
        <a:blip r:embed="rId1"/>
        <a:stretch>
          <a:fillRect/>
        </a:stretch>
      </xdr:blipFill>
      <xdr:spPr>
        <a:xfrm>
          <a:off x="74520" y="0"/>
          <a:ext cx="68346000" cy="26448480"/>
        </a:xfrm>
        <a:prstGeom prst="rect">
          <a:avLst/>
        </a:prstGeom>
      </xdr:spPr>
    </xdr:pic>
    <xdr:clientData/>
  </xdr:twoCellAnchor>
  <xdr:twoCellAnchor editAs="absolute">
    <xdr:from>
      <xdr:col>3</xdr:col>
      <xdr:colOff>77760</xdr:colOff>
      <xdr:row>23</xdr:row>
      <xdr:rowOff>473760</xdr:rowOff>
    </xdr:from>
    <xdr:to>
      <xdr:col>4</xdr:col>
      <xdr:colOff>470880</xdr:colOff>
      <xdr:row>37</xdr:row>
      <xdr:rowOff>228960</xdr:rowOff>
    </xdr:to>
    <xdr:pic>
      <xdr:nvPicPr>
        <xdr:cNvPr descr="" id="82" name="Рисунок 2"/>
        <xdr:cNvPicPr/>
      </xdr:nvPicPr>
      <xdr:blipFill>
        <a:blip r:embed="rId2"/>
        <a:stretch>
          <a:fillRect/>
        </a:stretch>
      </xdr:blipFill>
      <xdr:spPr>
        <a:xfrm>
          <a:off x="6177960" y="28604880"/>
          <a:ext cx="4889160" cy="8662680"/>
        </a:xfrm>
        <a:prstGeom prst="rect">
          <a:avLst/>
        </a:prstGeom>
      </xdr:spPr>
    </xdr:pic>
    <xdr:clientData/>
  </xdr:twoCellAnchor>
  <xdr:twoCellAnchor editAs="absolute">
    <xdr:from>
      <xdr:col>4</xdr:col>
      <xdr:colOff>77760</xdr:colOff>
      <xdr:row>23</xdr:row>
      <xdr:rowOff>473760</xdr:rowOff>
    </xdr:from>
    <xdr:to>
      <xdr:col>5</xdr:col>
      <xdr:colOff>471240</xdr:colOff>
      <xdr:row>37</xdr:row>
      <xdr:rowOff>228960</xdr:rowOff>
    </xdr:to>
    <xdr:pic>
      <xdr:nvPicPr>
        <xdr:cNvPr descr="" id="83" name="Рисунок 4"/>
        <xdr:cNvPicPr/>
      </xdr:nvPicPr>
      <xdr:blipFill>
        <a:blip r:embed="rId3"/>
        <a:stretch>
          <a:fillRect/>
        </a:stretch>
      </xdr:blipFill>
      <xdr:spPr>
        <a:xfrm>
          <a:off x="10674000" y="28604880"/>
          <a:ext cx="4889160" cy="8662680"/>
        </a:xfrm>
        <a:prstGeom prst="rect">
          <a:avLst/>
        </a:prstGeom>
      </xdr:spPr>
    </xdr:pic>
    <xdr:clientData/>
  </xdr:twoCellAnchor>
  <xdr:twoCellAnchor editAs="absolute">
    <xdr:from>
      <xdr:col>3</xdr:col>
      <xdr:colOff>77760</xdr:colOff>
      <xdr:row>39</xdr:row>
      <xdr:rowOff>473760</xdr:rowOff>
    </xdr:from>
    <xdr:to>
      <xdr:col>4</xdr:col>
      <xdr:colOff>470880</xdr:colOff>
      <xdr:row>53</xdr:row>
      <xdr:rowOff>228960</xdr:rowOff>
    </xdr:to>
    <xdr:pic>
      <xdr:nvPicPr>
        <xdr:cNvPr descr="" id="84" name="Рисунок 6"/>
        <xdr:cNvPicPr/>
      </xdr:nvPicPr>
      <xdr:blipFill>
        <a:blip r:embed="rId4"/>
        <a:stretch>
          <a:fillRect/>
        </a:stretch>
      </xdr:blipFill>
      <xdr:spPr>
        <a:xfrm>
          <a:off x="6177960" y="38291760"/>
          <a:ext cx="4889160" cy="8663040"/>
        </a:xfrm>
        <a:prstGeom prst="rect">
          <a:avLst/>
        </a:prstGeom>
      </xdr:spPr>
    </xdr:pic>
    <xdr:clientData/>
  </xdr:twoCellAnchor>
  <xdr:twoCellAnchor editAs="absolute">
    <xdr:from>
      <xdr:col>4</xdr:col>
      <xdr:colOff>77760</xdr:colOff>
      <xdr:row>39</xdr:row>
      <xdr:rowOff>473760</xdr:rowOff>
    </xdr:from>
    <xdr:to>
      <xdr:col>5</xdr:col>
      <xdr:colOff>471240</xdr:colOff>
      <xdr:row>53</xdr:row>
      <xdr:rowOff>228960</xdr:rowOff>
    </xdr:to>
    <xdr:pic>
      <xdr:nvPicPr>
        <xdr:cNvPr descr="" id="85" name="Рисунок 8"/>
        <xdr:cNvPicPr/>
      </xdr:nvPicPr>
      <xdr:blipFill>
        <a:blip r:embed="rId5"/>
        <a:stretch>
          <a:fillRect/>
        </a:stretch>
      </xdr:blipFill>
      <xdr:spPr>
        <a:xfrm>
          <a:off x="10674000" y="38291760"/>
          <a:ext cx="4889160" cy="8663040"/>
        </a:xfrm>
        <a:prstGeom prst="rect">
          <a:avLst/>
        </a:prstGeom>
      </xdr:spPr>
    </xdr:pic>
    <xdr:clientData/>
  </xdr:twoCellAnchor>
  <xdr:twoCellAnchor editAs="absolute">
    <xdr:from>
      <xdr:col>3</xdr:col>
      <xdr:colOff>77760</xdr:colOff>
      <xdr:row>55</xdr:row>
      <xdr:rowOff>473760</xdr:rowOff>
    </xdr:from>
    <xdr:to>
      <xdr:col>4</xdr:col>
      <xdr:colOff>470880</xdr:colOff>
      <xdr:row>69</xdr:row>
      <xdr:rowOff>228960</xdr:rowOff>
    </xdr:to>
    <xdr:pic>
      <xdr:nvPicPr>
        <xdr:cNvPr descr="" id="86" name="Рисунок 11"/>
        <xdr:cNvPicPr/>
      </xdr:nvPicPr>
      <xdr:blipFill>
        <a:blip r:embed="rId6"/>
        <a:stretch>
          <a:fillRect/>
        </a:stretch>
      </xdr:blipFill>
      <xdr:spPr>
        <a:xfrm>
          <a:off x="6177960" y="47978640"/>
          <a:ext cx="4889160" cy="8663040"/>
        </a:xfrm>
        <a:prstGeom prst="rect">
          <a:avLst/>
        </a:prstGeom>
      </xdr:spPr>
    </xdr:pic>
    <xdr:clientData/>
  </xdr:twoCellAnchor>
  <xdr:twoCellAnchor editAs="absolute">
    <xdr:from>
      <xdr:col>4</xdr:col>
      <xdr:colOff>77760</xdr:colOff>
      <xdr:row>55</xdr:row>
      <xdr:rowOff>473760</xdr:rowOff>
    </xdr:from>
    <xdr:to>
      <xdr:col>5</xdr:col>
      <xdr:colOff>471240</xdr:colOff>
      <xdr:row>69</xdr:row>
      <xdr:rowOff>228960</xdr:rowOff>
    </xdr:to>
    <xdr:pic>
      <xdr:nvPicPr>
        <xdr:cNvPr descr="" id="87" name="Рисунок 13"/>
        <xdr:cNvPicPr/>
      </xdr:nvPicPr>
      <xdr:blipFill>
        <a:blip r:embed="rId7"/>
        <a:stretch>
          <a:fillRect/>
        </a:stretch>
      </xdr:blipFill>
      <xdr:spPr>
        <a:xfrm>
          <a:off x="10674000" y="47978640"/>
          <a:ext cx="4889160" cy="8663040"/>
        </a:xfrm>
        <a:prstGeom prst="rect">
          <a:avLst/>
        </a:prstGeom>
      </xdr:spPr>
    </xdr:pic>
    <xdr:clientData/>
  </xdr:twoCellAnchor>
  <xdr:twoCellAnchor editAs="absolute">
    <xdr:from>
      <xdr:col>3</xdr:col>
      <xdr:colOff>77760</xdr:colOff>
      <xdr:row>71</xdr:row>
      <xdr:rowOff>473760</xdr:rowOff>
    </xdr:from>
    <xdr:to>
      <xdr:col>4</xdr:col>
      <xdr:colOff>470880</xdr:colOff>
      <xdr:row>85</xdr:row>
      <xdr:rowOff>228960</xdr:rowOff>
    </xdr:to>
    <xdr:pic>
      <xdr:nvPicPr>
        <xdr:cNvPr descr="" id="88" name="Рисунок 15"/>
        <xdr:cNvPicPr/>
      </xdr:nvPicPr>
      <xdr:blipFill>
        <a:blip r:embed="rId8"/>
        <a:stretch>
          <a:fillRect/>
        </a:stretch>
      </xdr:blipFill>
      <xdr:spPr>
        <a:xfrm>
          <a:off x="6177960" y="57665520"/>
          <a:ext cx="4889160" cy="8663040"/>
        </a:xfrm>
        <a:prstGeom prst="rect">
          <a:avLst/>
        </a:prstGeom>
      </xdr:spPr>
    </xdr:pic>
    <xdr:clientData/>
  </xdr:twoCellAnchor>
  <xdr:twoCellAnchor editAs="absolute">
    <xdr:from>
      <xdr:col>4</xdr:col>
      <xdr:colOff>77760</xdr:colOff>
      <xdr:row>71</xdr:row>
      <xdr:rowOff>473760</xdr:rowOff>
    </xdr:from>
    <xdr:to>
      <xdr:col>5</xdr:col>
      <xdr:colOff>471240</xdr:colOff>
      <xdr:row>85</xdr:row>
      <xdr:rowOff>228960</xdr:rowOff>
    </xdr:to>
    <xdr:pic>
      <xdr:nvPicPr>
        <xdr:cNvPr descr="" id="89" name="Рисунок 17"/>
        <xdr:cNvPicPr/>
      </xdr:nvPicPr>
      <xdr:blipFill>
        <a:blip r:embed="rId9"/>
        <a:stretch>
          <a:fillRect/>
        </a:stretch>
      </xdr:blipFill>
      <xdr:spPr>
        <a:xfrm>
          <a:off x="10674000" y="57665520"/>
          <a:ext cx="4889160" cy="8663040"/>
        </a:xfrm>
        <a:prstGeom prst="rect">
          <a:avLst/>
        </a:prstGeom>
      </xdr:spPr>
    </xdr:pic>
    <xdr:clientData/>
  </xdr:twoCellAnchor>
  <xdr:twoCellAnchor editAs="absolute">
    <xdr:from>
      <xdr:col>3</xdr:col>
      <xdr:colOff>77760</xdr:colOff>
      <xdr:row>87</xdr:row>
      <xdr:rowOff>473760</xdr:rowOff>
    </xdr:from>
    <xdr:to>
      <xdr:col>4</xdr:col>
      <xdr:colOff>470880</xdr:colOff>
      <xdr:row>101</xdr:row>
      <xdr:rowOff>228960</xdr:rowOff>
    </xdr:to>
    <xdr:pic>
      <xdr:nvPicPr>
        <xdr:cNvPr descr="" id="90" name="Рисунок 19"/>
        <xdr:cNvPicPr/>
      </xdr:nvPicPr>
      <xdr:blipFill>
        <a:blip r:embed="rId10"/>
        <a:stretch>
          <a:fillRect/>
        </a:stretch>
      </xdr:blipFill>
      <xdr:spPr>
        <a:xfrm>
          <a:off x="6177960" y="67352400"/>
          <a:ext cx="4889160" cy="8663040"/>
        </a:xfrm>
        <a:prstGeom prst="rect">
          <a:avLst/>
        </a:prstGeom>
      </xdr:spPr>
    </xdr:pic>
    <xdr:clientData/>
  </xdr:twoCellAnchor>
  <xdr:twoCellAnchor editAs="absolute">
    <xdr:from>
      <xdr:col>4</xdr:col>
      <xdr:colOff>77760</xdr:colOff>
      <xdr:row>87</xdr:row>
      <xdr:rowOff>473760</xdr:rowOff>
    </xdr:from>
    <xdr:to>
      <xdr:col>5</xdr:col>
      <xdr:colOff>471240</xdr:colOff>
      <xdr:row>101</xdr:row>
      <xdr:rowOff>228960</xdr:rowOff>
    </xdr:to>
    <xdr:pic>
      <xdr:nvPicPr>
        <xdr:cNvPr descr="" id="91" name="Рисунок 21"/>
        <xdr:cNvPicPr/>
      </xdr:nvPicPr>
      <xdr:blipFill>
        <a:blip r:embed="rId11"/>
        <a:stretch>
          <a:fillRect/>
        </a:stretch>
      </xdr:blipFill>
      <xdr:spPr>
        <a:xfrm>
          <a:off x="10674000" y="67352400"/>
          <a:ext cx="4889160" cy="8663040"/>
        </a:xfrm>
        <a:prstGeom prst="rect">
          <a:avLst/>
        </a:prstGeom>
      </xdr:spPr>
    </xdr:pic>
    <xdr:clientData/>
  </xdr:twoCellAnchor>
  <xdr:twoCellAnchor editAs="absolute">
    <xdr:from>
      <xdr:col>3</xdr:col>
      <xdr:colOff>77760</xdr:colOff>
      <xdr:row>103</xdr:row>
      <xdr:rowOff>473760</xdr:rowOff>
    </xdr:from>
    <xdr:to>
      <xdr:col>4</xdr:col>
      <xdr:colOff>470880</xdr:colOff>
      <xdr:row>117</xdr:row>
      <xdr:rowOff>228960</xdr:rowOff>
    </xdr:to>
    <xdr:pic>
      <xdr:nvPicPr>
        <xdr:cNvPr descr="" id="92" name="Рисунок 23"/>
        <xdr:cNvPicPr/>
      </xdr:nvPicPr>
      <xdr:blipFill>
        <a:blip r:embed="rId12"/>
        <a:stretch>
          <a:fillRect/>
        </a:stretch>
      </xdr:blipFill>
      <xdr:spPr>
        <a:xfrm>
          <a:off x="6177960" y="77039280"/>
          <a:ext cx="4889160" cy="8663040"/>
        </a:xfrm>
        <a:prstGeom prst="rect">
          <a:avLst/>
        </a:prstGeom>
      </xdr:spPr>
    </xdr:pic>
    <xdr:clientData/>
  </xdr:twoCellAnchor>
  <xdr:twoCellAnchor editAs="absolute">
    <xdr:from>
      <xdr:col>4</xdr:col>
      <xdr:colOff>77760</xdr:colOff>
      <xdr:row>103</xdr:row>
      <xdr:rowOff>473760</xdr:rowOff>
    </xdr:from>
    <xdr:to>
      <xdr:col>5</xdr:col>
      <xdr:colOff>471240</xdr:colOff>
      <xdr:row>117</xdr:row>
      <xdr:rowOff>228960</xdr:rowOff>
    </xdr:to>
    <xdr:pic>
      <xdr:nvPicPr>
        <xdr:cNvPr descr="" id="93" name="Рисунок 25"/>
        <xdr:cNvPicPr/>
      </xdr:nvPicPr>
      <xdr:blipFill>
        <a:blip r:embed="rId13"/>
        <a:stretch>
          <a:fillRect/>
        </a:stretch>
      </xdr:blipFill>
      <xdr:spPr>
        <a:xfrm>
          <a:off x="10674000" y="77039280"/>
          <a:ext cx="4889160" cy="8663040"/>
        </a:xfrm>
        <a:prstGeom prst="rect">
          <a:avLst/>
        </a:prstGeom>
      </xdr:spPr>
    </xdr:pic>
    <xdr:clientData/>
  </xdr:twoCellAnchor>
  <xdr:twoCellAnchor editAs="absolute">
    <xdr:from>
      <xdr:col>3</xdr:col>
      <xdr:colOff>77760</xdr:colOff>
      <xdr:row>119</xdr:row>
      <xdr:rowOff>473760</xdr:rowOff>
    </xdr:from>
    <xdr:to>
      <xdr:col>4</xdr:col>
      <xdr:colOff>470880</xdr:colOff>
      <xdr:row>133</xdr:row>
      <xdr:rowOff>228960</xdr:rowOff>
    </xdr:to>
    <xdr:pic>
      <xdr:nvPicPr>
        <xdr:cNvPr descr="" id="94" name="Рисунок 27"/>
        <xdr:cNvPicPr/>
      </xdr:nvPicPr>
      <xdr:blipFill>
        <a:blip r:embed="rId14"/>
        <a:stretch>
          <a:fillRect/>
        </a:stretch>
      </xdr:blipFill>
      <xdr:spPr>
        <a:xfrm>
          <a:off x="6177960" y="86726160"/>
          <a:ext cx="4889160" cy="8663040"/>
        </a:xfrm>
        <a:prstGeom prst="rect">
          <a:avLst/>
        </a:prstGeom>
      </xdr:spPr>
    </xdr:pic>
    <xdr:clientData/>
  </xdr:twoCellAnchor>
  <xdr:twoCellAnchor editAs="absolute">
    <xdr:from>
      <xdr:col>4</xdr:col>
      <xdr:colOff>77760</xdr:colOff>
      <xdr:row>119</xdr:row>
      <xdr:rowOff>473760</xdr:rowOff>
    </xdr:from>
    <xdr:to>
      <xdr:col>5</xdr:col>
      <xdr:colOff>471240</xdr:colOff>
      <xdr:row>133</xdr:row>
      <xdr:rowOff>228960</xdr:rowOff>
    </xdr:to>
    <xdr:pic>
      <xdr:nvPicPr>
        <xdr:cNvPr descr="" id="95" name="Рисунок 29"/>
        <xdr:cNvPicPr/>
      </xdr:nvPicPr>
      <xdr:blipFill>
        <a:blip r:embed="rId15"/>
        <a:stretch>
          <a:fillRect/>
        </a:stretch>
      </xdr:blipFill>
      <xdr:spPr>
        <a:xfrm>
          <a:off x="10674000" y="86726160"/>
          <a:ext cx="4889160" cy="8663040"/>
        </a:xfrm>
        <a:prstGeom prst="rect">
          <a:avLst/>
        </a:prstGeom>
      </xdr:spPr>
    </xdr:pic>
    <xdr:clientData/>
  </xdr:twoCellAnchor>
  <xdr:twoCellAnchor editAs="absolute">
    <xdr:from>
      <xdr:col>3</xdr:col>
      <xdr:colOff>77760</xdr:colOff>
      <xdr:row>135</xdr:row>
      <xdr:rowOff>473760</xdr:rowOff>
    </xdr:from>
    <xdr:to>
      <xdr:col>4</xdr:col>
      <xdr:colOff>470880</xdr:colOff>
      <xdr:row>149</xdr:row>
      <xdr:rowOff>228960</xdr:rowOff>
    </xdr:to>
    <xdr:pic>
      <xdr:nvPicPr>
        <xdr:cNvPr descr="" id="96" name="Рисунок 31"/>
        <xdr:cNvPicPr/>
      </xdr:nvPicPr>
      <xdr:blipFill>
        <a:blip r:embed="rId16"/>
        <a:stretch>
          <a:fillRect/>
        </a:stretch>
      </xdr:blipFill>
      <xdr:spPr>
        <a:xfrm>
          <a:off x="6177960" y="96413040"/>
          <a:ext cx="4889160" cy="8663040"/>
        </a:xfrm>
        <a:prstGeom prst="rect">
          <a:avLst/>
        </a:prstGeom>
      </xdr:spPr>
    </xdr:pic>
    <xdr:clientData/>
  </xdr:twoCellAnchor>
  <xdr:twoCellAnchor editAs="absolute">
    <xdr:from>
      <xdr:col>4</xdr:col>
      <xdr:colOff>77760</xdr:colOff>
      <xdr:row>135</xdr:row>
      <xdr:rowOff>473760</xdr:rowOff>
    </xdr:from>
    <xdr:to>
      <xdr:col>5</xdr:col>
      <xdr:colOff>471240</xdr:colOff>
      <xdr:row>149</xdr:row>
      <xdr:rowOff>228960</xdr:rowOff>
    </xdr:to>
    <xdr:pic>
      <xdr:nvPicPr>
        <xdr:cNvPr descr="" id="97" name="Рисунок 33"/>
        <xdr:cNvPicPr/>
      </xdr:nvPicPr>
      <xdr:blipFill>
        <a:blip r:embed="rId17"/>
        <a:stretch>
          <a:fillRect/>
        </a:stretch>
      </xdr:blipFill>
      <xdr:spPr>
        <a:xfrm>
          <a:off x="10674000" y="96413040"/>
          <a:ext cx="4889160" cy="8663040"/>
        </a:xfrm>
        <a:prstGeom prst="rect">
          <a:avLst/>
        </a:prstGeom>
      </xdr:spPr>
    </xdr:pic>
    <xdr:clientData/>
  </xdr:twoCellAnchor>
  <xdr:twoCellAnchor editAs="absolute">
    <xdr:from>
      <xdr:col>3</xdr:col>
      <xdr:colOff>77760</xdr:colOff>
      <xdr:row>153</xdr:row>
      <xdr:rowOff>460800</xdr:rowOff>
    </xdr:from>
    <xdr:to>
      <xdr:col>4</xdr:col>
      <xdr:colOff>470880</xdr:colOff>
      <xdr:row>163</xdr:row>
      <xdr:rowOff>234000</xdr:rowOff>
    </xdr:to>
    <xdr:pic>
      <xdr:nvPicPr>
        <xdr:cNvPr descr="" id="98" name="Рисунок 35"/>
        <xdr:cNvPicPr/>
      </xdr:nvPicPr>
      <xdr:blipFill>
        <a:blip r:embed="rId18"/>
        <a:stretch>
          <a:fillRect/>
        </a:stretch>
      </xdr:blipFill>
      <xdr:spPr>
        <a:xfrm>
          <a:off x="6177960" y="107359560"/>
          <a:ext cx="4889160" cy="6136200"/>
        </a:xfrm>
        <a:prstGeom prst="rect">
          <a:avLst/>
        </a:prstGeom>
      </xdr:spPr>
    </xdr:pic>
    <xdr:clientData/>
  </xdr:twoCellAnchor>
  <xdr:twoCellAnchor editAs="absolute">
    <xdr:from>
      <xdr:col>3</xdr:col>
      <xdr:colOff>77760</xdr:colOff>
      <xdr:row>169</xdr:row>
      <xdr:rowOff>295920</xdr:rowOff>
    </xdr:from>
    <xdr:to>
      <xdr:col>4</xdr:col>
      <xdr:colOff>470880</xdr:colOff>
      <xdr:row>179</xdr:row>
      <xdr:rowOff>392400</xdr:rowOff>
    </xdr:to>
    <xdr:pic>
      <xdr:nvPicPr>
        <xdr:cNvPr descr="" id="99" name="Рисунок 37"/>
        <xdr:cNvPicPr/>
      </xdr:nvPicPr>
      <xdr:blipFill>
        <a:blip r:embed="rId19"/>
        <a:stretch>
          <a:fillRect/>
        </a:stretch>
      </xdr:blipFill>
      <xdr:spPr>
        <a:xfrm>
          <a:off x="6177960" y="116881920"/>
          <a:ext cx="4889160" cy="6459120"/>
        </a:xfrm>
        <a:prstGeom prst="rect">
          <a:avLst/>
        </a:prstGeom>
      </xdr:spPr>
    </xdr:pic>
    <xdr:clientData/>
  </xdr:twoCellAnchor>
  <xdr:twoCellAnchor editAs="absolute">
    <xdr:from>
      <xdr:col>3</xdr:col>
      <xdr:colOff>77760</xdr:colOff>
      <xdr:row>185</xdr:row>
      <xdr:rowOff>371880</xdr:rowOff>
    </xdr:from>
    <xdr:to>
      <xdr:col>4</xdr:col>
      <xdr:colOff>470880</xdr:colOff>
      <xdr:row>195</xdr:row>
      <xdr:rowOff>332640</xdr:rowOff>
    </xdr:to>
    <xdr:pic>
      <xdr:nvPicPr>
        <xdr:cNvPr descr="" id="100" name="Рисунок 39"/>
        <xdr:cNvPicPr/>
      </xdr:nvPicPr>
      <xdr:blipFill>
        <a:blip r:embed="rId20"/>
        <a:stretch>
          <a:fillRect/>
        </a:stretch>
      </xdr:blipFill>
      <xdr:spPr>
        <a:xfrm>
          <a:off x="6177960" y="126644760"/>
          <a:ext cx="4889160" cy="6323400"/>
        </a:xfrm>
        <a:prstGeom prst="rect">
          <a:avLst/>
        </a:prstGeom>
      </xdr:spPr>
    </xdr:pic>
    <xdr:clientData/>
  </xdr:twoCellAnchor>
  <xdr:twoCellAnchor editAs="absolute">
    <xdr:from>
      <xdr:col>3</xdr:col>
      <xdr:colOff>77760</xdr:colOff>
      <xdr:row>202</xdr:row>
      <xdr:rowOff>200520</xdr:rowOff>
    </xdr:from>
    <xdr:to>
      <xdr:col>4</xdr:col>
      <xdr:colOff>470880</xdr:colOff>
      <xdr:row>210</xdr:row>
      <xdr:rowOff>488880</xdr:rowOff>
    </xdr:to>
    <xdr:pic>
      <xdr:nvPicPr>
        <xdr:cNvPr descr="" id="101" name="Рисунок 41"/>
        <xdr:cNvPicPr/>
      </xdr:nvPicPr>
      <xdr:blipFill>
        <a:blip r:embed="rId21"/>
        <a:stretch>
          <a:fillRect/>
        </a:stretch>
      </xdr:blipFill>
      <xdr:spPr>
        <a:xfrm>
          <a:off x="6177960" y="136796400"/>
          <a:ext cx="4889160" cy="5378760"/>
        </a:xfrm>
        <a:prstGeom prst="rect">
          <a:avLst/>
        </a:prstGeom>
      </xdr:spPr>
    </xdr:pic>
    <xdr:clientData/>
  </xdr:twoCellAnchor>
  <xdr:twoCellAnchor editAs="absolute">
    <xdr:from>
      <xdr:col>3</xdr:col>
      <xdr:colOff>77760</xdr:colOff>
      <xdr:row>218</xdr:row>
      <xdr:rowOff>149760</xdr:rowOff>
    </xdr:from>
    <xdr:to>
      <xdr:col>4</xdr:col>
      <xdr:colOff>470880</xdr:colOff>
      <xdr:row>226</xdr:row>
      <xdr:rowOff>557280</xdr:rowOff>
    </xdr:to>
    <xdr:pic>
      <xdr:nvPicPr>
        <xdr:cNvPr descr="" id="102" name="Рисунок 43"/>
        <xdr:cNvPicPr/>
      </xdr:nvPicPr>
      <xdr:blipFill>
        <a:blip r:embed="rId22"/>
        <a:stretch>
          <a:fillRect/>
        </a:stretch>
      </xdr:blipFill>
      <xdr:spPr>
        <a:xfrm>
          <a:off x="6177960" y="146432520"/>
          <a:ext cx="4889160" cy="5497920"/>
        </a:xfrm>
        <a:prstGeom prst="rect">
          <a:avLst/>
        </a:prstGeom>
      </xdr:spPr>
    </xdr:pic>
    <xdr:clientData/>
  </xdr:twoCellAnchor>
  <xdr:twoCellAnchor editAs="absolute">
    <xdr:from>
      <xdr:col>3</xdr:col>
      <xdr:colOff>77760</xdr:colOff>
      <xdr:row>234</xdr:row>
      <xdr:rowOff>162360</xdr:rowOff>
    </xdr:from>
    <xdr:to>
      <xdr:col>4</xdr:col>
      <xdr:colOff>470880</xdr:colOff>
      <xdr:row>242</xdr:row>
      <xdr:rowOff>531360</xdr:rowOff>
    </xdr:to>
    <xdr:pic>
      <xdr:nvPicPr>
        <xdr:cNvPr descr="" id="103" name="Рисунок 45"/>
        <xdr:cNvPicPr/>
      </xdr:nvPicPr>
      <xdr:blipFill>
        <a:blip r:embed="rId23"/>
        <a:stretch>
          <a:fillRect/>
        </a:stretch>
      </xdr:blipFill>
      <xdr:spPr>
        <a:xfrm>
          <a:off x="6177960" y="156132000"/>
          <a:ext cx="4889160" cy="5459400"/>
        </a:xfrm>
        <a:prstGeom prst="rect">
          <a:avLst/>
        </a:prstGeom>
      </xdr:spPr>
    </xdr:pic>
    <xdr:clientData/>
  </xdr:twoCellAnchor>
  <xdr:twoCellAnchor editAs="absolute">
    <xdr:from>
      <xdr:col>3</xdr:col>
      <xdr:colOff>77760</xdr:colOff>
      <xdr:row>249</xdr:row>
      <xdr:rowOff>473760</xdr:rowOff>
    </xdr:from>
    <xdr:to>
      <xdr:col>4</xdr:col>
      <xdr:colOff>470880</xdr:colOff>
      <xdr:row>259</xdr:row>
      <xdr:rowOff>223200</xdr:rowOff>
    </xdr:to>
    <xdr:pic>
      <xdr:nvPicPr>
        <xdr:cNvPr descr="" id="104" name="Рисунок 47"/>
        <xdr:cNvPicPr/>
      </xdr:nvPicPr>
      <xdr:blipFill>
        <a:blip r:embed="rId24"/>
        <a:stretch>
          <a:fillRect/>
        </a:stretch>
      </xdr:blipFill>
      <xdr:spPr>
        <a:xfrm>
          <a:off x="6177960" y="165494160"/>
          <a:ext cx="4889160" cy="6112080"/>
        </a:xfrm>
        <a:prstGeom prst="rect">
          <a:avLst/>
        </a:prstGeom>
      </xdr:spPr>
    </xdr:pic>
    <xdr:clientData/>
  </xdr:twoCellAnchor>
  <xdr:twoCellAnchor editAs="absolute">
    <xdr:from>
      <xdr:col>4</xdr:col>
      <xdr:colOff>77760</xdr:colOff>
      <xdr:row>250</xdr:row>
      <xdr:rowOff>416520</xdr:rowOff>
    </xdr:from>
    <xdr:to>
      <xdr:col>5</xdr:col>
      <xdr:colOff>471240</xdr:colOff>
      <xdr:row>258</xdr:row>
      <xdr:rowOff>276480</xdr:rowOff>
    </xdr:to>
    <xdr:pic>
      <xdr:nvPicPr>
        <xdr:cNvPr descr="" id="105" name="Рисунок 49"/>
        <xdr:cNvPicPr/>
      </xdr:nvPicPr>
      <xdr:blipFill>
        <a:blip r:embed="rId25"/>
        <a:stretch>
          <a:fillRect/>
        </a:stretch>
      </xdr:blipFill>
      <xdr:spPr>
        <a:xfrm>
          <a:off x="10674000" y="166073400"/>
          <a:ext cx="4889160" cy="4950000"/>
        </a:xfrm>
        <a:prstGeom prst="rect">
          <a:avLst/>
        </a:prstGeom>
      </xdr:spPr>
    </xdr:pic>
    <xdr:clientData/>
  </xdr:twoCellAnchor>
  <xdr:twoCellAnchor editAs="absolute">
    <xdr:from>
      <xdr:col>3</xdr:col>
      <xdr:colOff>77760</xdr:colOff>
      <xdr:row>265</xdr:row>
      <xdr:rowOff>613440</xdr:rowOff>
    </xdr:from>
    <xdr:to>
      <xdr:col>4</xdr:col>
      <xdr:colOff>470880</xdr:colOff>
      <xdr:row>275</xdr:row>
      <xdr:rowOff>86760</xdr:rowOff>
    </xdr:to>
    <xdr:pic>
      <xdr:nvPicPr>
        <xdr:cNvPr descr="" id="106" name="Рисунок 51"/>
        <xdr:cNvPicPr/>
      </xdr:nvPicPr>
      <xdr:blipFill>
        <a:blip r:embed="rId26"/>
        <a:stretch>
          <a:fillRect/>
        </a:stretch>
      </xdr:blipFill>
      <xdr:spPr>
        <a:xfrm>
          <a:off x="6177960" y="175320720"/>
          <a:ext cx="4889160" cy="5835960"/>
        </a:xfrm>
        <a:prstGeom prst="rect">
          <a:avLst/>
        </a:prstGeom>
      </xdr:spPr>
    </xdr:pic>
    <xdr:clientData/>
  </xdr:twoCellAnchor>
  <xdr:twoCellAnchor editAs="absolute">
    <xdr:from>
      <xdr:col>3</xdr:col>
      <xdr:colOff>77760</xdr:colOff>
      <xdr:row>282</xdr:row>
      <xdr:rowOff>505440</xdr:rowOff>
    </xdr:from>
    <xdr:to>
      <xdr:col>4</xdr:col>
      <xdr:colOff>470880</xdr:colOff>
      <xdr:row>290</xdr:row>
      <xdr:rowOff>192240</xdr:rowOff>
    </xdr:to>
    <xdr:pic>
      <xdr:nvPicPr>
        <xdr:cNvPr descr="" id="107" name="Рисунок 53"/>
        <xdr:cNvPicPr/>
      </xdr:nvPicPr>
      <xdr:blipFill>
        <a:blip r:embed="rId27"/>
        <a:stretch>
          <a:fillRect/>
        </a:stretch>
      </xdr:blipFill>
      <xdr:spPr>
        <a:xfrm>
          <a:off x="6177960" y="185536080"/>
          <a:ext cx="4889160" cy="4776840"/>
        </a:xfrm>
        <a:prstGeom prst="rect">
          <a:avLst/>
        </a:prstGeom>
      </xdr:spPr>
    </xdr:pic>
    <xdr:clientData/>
  </xdr:twoCellAnchor>
  <xdr:twoCellAnchor editAs="absolute">
    <xdr:from>
      <xdr:col>3</xdr:col>
      <xdr:colOff>77760</xdr:colOff>
      <xdr:row>298</xdr:row>
      <xdr:rowOff>416520</xdr:rowOff>
    </xdr:from>
    <xdr:to>
      <xdr:col>4</xdr:col>
      <xdr:colOff>470880</xdr:colOff>
      <xdr:row>306</xdr:row>
      <xdr:rowOff>276480</xdr:rowOff>
    </xdr:to>
    <xdr:pic>
      <xdr:nvPicPr>
        <xdr:cNvPr descr="" id="108" name="Рисунок 55"/>
        <xdr:cNvPicPr/>
      </xdr:nvPicPr>
      <xdr:blipFill>
        <a:blip r:embed="rId28"/>
        <a:stretch>
          <a:fillRect/>
        </a:stretch>
      </xdr:blipFill>
      <xdr:spPr>
        <a:xfrm>
          <a:off x="6177960" y="195134040"/>
          <a:ext cx="4889160" cy="4950000"/>
        </a:xfrm>
        <a:prstGeom prst="rect">
          <a:avLst/>
        </a:prstGeom>
      </xdr:spPr>
    </xdr:pic>
    <xdr:clientData/>
  </xdr:twoCellAnchor>
  <xdr:twoCellAnchor editAs="absolute">
    <xdr:from>
      <xdr:col>3</xdr:col>
      <xdr:colOff>77760</xdr:colOff>
      <xdr:row>311</xdr:row>
      <xdr:rowOff>473760</xdr:rowOff>
    </xdr:from>
    <xdr:to>
      <xdr:col>4</xdr:col>
      <xdr:colOff>470880</xdr:colOff>
      <xdr:row>325</xdr:row>
      <xdr:rowOff>228960</xdr:rowOff>
    </xdr:to>
    <xdr:pic>
      <xdr:nvPicPr>
        <xdr:cNvPr descr="" id="109" name="Рисунок 57"/>
        <xdr:cNvPicPr/>
      </xdr:nvPicPr>
      <xdr:blipFill>
        <a:blip r:embed="rId29"/>
        <a:stretch>
          <a:fillRect/>
        </a:stretch>
      </xdr:blipFill>
      <xdr:spPr>
        <a:xfrm>
          <a:off x="6177960" y="202969440"/>
          <a:ext cx="4889160" cy="8663040"/>
        </a:xfrm>
        <a:prstGeom prst="rect">
          <a:avLst/>
        </a:prstGeom>
      </xdr:spPr>
    </xdr:pic>
    <xdr:clientData/>
  </xdr:twoCellAnchor>
  <xdr:twoCellAnchor editAs="absolute">
    <xdr:from>
      <xdr:col>4</xdr:col>
      <xdr:colOff>77760</xdr:colOff>
      <xdr:row>311</xdr:row>
      <xdr:rowOff>473760</xdr:rowOff>
    </xdr:from>
    <xdr:to>
      <xdr:col>5</xdr:col>
      <xdr:colOff>471240</xdr:colOff>
      <xdr:row>325</xdr:row>
      <xdr:rowOff>228960</xdr:rowOff>
    </xdr:to>
    <xdr:pic>
      <xdr:nvPicPr>
        <xdr:cNvPr descr="" id="110" name="Рисунок 59"/>
        <xdr:cNvPicPr/>
      </xdr:nvPicPr>
      <xdr:blipFill>
        <a:blip r:embed="rId30"/>
        <a:stretch>
          <a:fillRect/>
        </a:stretch>
      </xdr:blipFill>
      <xdr:spPr>
        <a:xfrm>
          <a:off x="10674000" y="202969440"/>
          <a:ext cx="4889160" cy="8663040"/>
        </a:xfrm>
        <a:prstGeom prst="rect">
          <a:avLst/>
        </a:prstGeom>
      </xdr:spPr>
    </xdr:pic>
    <xdr:clientData/>
  </xdr:twoCellAnchor>
</xdr:wsDr>
</file>

<file path=xl/drawings/drawing7.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122040</xdr:colOff>
      <xdr:row>22</xdr:row>
      <xdr:rowOff>108720</xdr:rowOff>
    </xdr:to>
    <xdr:pic>
      <xdr:nvPicPr>
        <xdr:cNvPr descr="" id="111" name="Рисунок 10"/>
        <xdr:cNvPicPr/>
      </xdr:nvPicPr>
      <xdr:blipFill>
        <a:blip r:embed="rId1"/>
        <a:stretch>
          <a:fillRect/>
        </a:stretch>
      </xdr:blipFill>
      <xdr:spPr>
        <a:xfrm>
          <a:off x="27000" y="0"/>
          <a:ext cx="68725080" cy="35626680"/>
        </a:xfrm>
        <a:prstGeom prst="rect">
          <a:avLst/>
        </a:prstGeom>
      </xdr:spPr>
    </xdr:pic>
    <xdr:clientData/>
  </xdr:twoCellAnchor>
</xdr:wsDr>
</file>

<file path=xl/drawings/drawing8.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65160</xdr:colOff>
      <xdr:row>0</xdr:row>
      <xdr:rowOff>29160</xdr:rowOff>
    </xdr:from>
    <xdr:to>
      <xdr:col>29</xdr:col>
      <xdr:colOff>122040</xdr:colOff>
      <xdr:row>21</xdr:row>
      <xdr:rowOff>600480</xdr:rowOff>
    </xdr:to>
    <xdr:pic>
      <xdr:nvPicPr>
        <xdr:cNvPr descr="" id="112" name="Рисунок 10"/>
        <xdr:cNvPicPr/>
      </xdr:nvPicPr>
      <xdr:blipFill>
        <a:blip r:embed="rId1"/>
        <a:stretch>
          <a:fillRect/>
        </a:stretch>
      </xdr:blipFill>
      <xdr:spPr>
        <a:xfrm>
          <a:off x="65160" y="29160"/>
          <a:ext cx="68686920" cy="26789760"/>
        </a:xfrm>
        <a:prstGeom prst="rect">
          <a:avLst/>
        </a:prstGeom>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hyperlink" Target="https://nova-tex.ru/" TargetMode="External"/><Relationship Id="rId3" Type="http://schemas.openxmlformats.org/officeDocument/2006/relationships/hyperlink" Target="https://nova-tex.ru/" TargetMode="External"/><Relationship Id="rId4" Type="http://schemas.openxmlformats.org/officeDocument/2006/relationships/hyperlink" Target="https://nova-tex.ru/" TargetMode="External"/><Relationship Id="rId5" Type="http://schemas.openxmlformats.org/officeDocument/2006/relationships/hyperlink" Target="http://nova-tex.ru/catalog/prochee/obuv_1/zimnie_sapogi_seal_sil_chernyy_neopren_5_mm_rezina_eva_setka_tinsuleyt_600_grnbw_01blk/" TargetMode="External"/><Relationship Id="rId6" Type="http://schemas.openxmlformats.org/officeDocument/2006/relationships/hyperlink" Target="http://nova-tex.ru/catalog/prochee/obuv_1/zimnie_sapogi_seal_sil_chernyy_neopren_5_mm_rezina_eva_setka_tinsuleyt_600_grnbw_01blk/" TargetMode="External"/><Relationship Id="rId7" Type="http://schemas.openxmlformats.org/officeDocument/2006/relationships/hyperlink" Target="http://nova-tex.ru/catalog/prochee/obuv_1/zimnie_sapogi_seal_sil_chernyy_neopren_5_mm_rezina_eva_setka_tinsuleyt_600_grnbw_01blk/" TargetMode="External"/><Relationship Id="rId8" Type="http://schemas.openxmlformats.org/officeDocument/2006/relationships/hyperlink" Target="http://nova-tex.ru/catalog/prochee/obuv_1/zimnie_sapogi_seal_sil_chernyy_neopren_5_mm_rezina_eva_setka_tinsuleyt_600_grnbw_01blk/" TargetMode="External"/><Relationship Id="rId9" Type="http://schemas.openxmlformats.org/officeDocument/2006/relationships/hyperlink" Target="http://nova-tex.ru/catalog/prochee/obuv_1/zimnie_sapogi_seal_sil_chernyy_neopren_5_mm_rezina_eva_setka_tinsuleyt_600_grnbw_01blk/" TargetMode="External"/><Relationship Id="rId10"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hyperlink" Target="https://nova-tex.ru/" TargetMode="External"/><Relationship Id="rId3" Type="http://schemas.openxmlformats.org/officeDocument/2006/relationships/hyperlink" Target="https://nova-tex.ru/" TargetMode="External"/><Relationship Id="rId4" Type="http://schemas.openxmlformats.org/officeDocument/2006/relationships/hyperlink" Target="https://nova-tex.ru/" TargetMode="External"/><Relationship Id="rId5" Type="http://schemas.openxmlformats.org/officeDocument/2006/relationships/hyperlink" Target="https://nova-tex.ru/" TargetMode="External"/><Relationship Id="rId6" Type="http://schemas.openxmlformats.org/officeDocument/2006/relationships/hyperlink" Target="https://nova-tex.ru/" TargetMode="External"/><Relationship Id="rId7" Type="http://schemas.openxmlformats.org/officeDocument/2006/relationships/hyperlink" Target="https://nova-tex.ru/" TargetMode="External"/><Relationship Id="rId8" Type="http://schemas.openxmlformats.org/officeDocument/2006/relationships/hyperlink" Target="https://nova-tex.ru/" TargetMode="External"/><Relationship Id="rId9" Type="http://schemas.openxmlformats.org/officeDocument/2006/relationships/hyperlink" Target="https://nova-tex.ru/" TargetMode="External"/><Relationship Id="rId10" Type="http://schemas.openxmlformats.org/officeDocument/2006/relationships/hyperlink" Target="https://nova-tex.ru/" TargetMode="External"/><Relationship Id="rId11" Type="http://schemas.openxmlformats.org/officeDocument/2006/relationships/hyperlink" Target="https://nova-tex.ru/" TargetMode="External"/><Relationship Id="rId12" Type="http://schemas.openxmlformats.org/officeDocument/2006/relationships/hyperlink" Target="https://nova-tex.ru/" TargetMode="External"/><Relationship Id="rId13" Type="http://schemas.openxmlformats.org/officeDocument/2006/relationships/hyperlink" Target="https://nova-tex.ru/" TargetMode="External"/><Relationship Id="rId14" Type="http://schemas.openxmlformats.org/officeDocument/2006/relationships/hyperlink" Target="https://nova-tex.ru/" TargetMode="External"/><Relationship Id="rId15" Type="http://schemas.openxmlformats.org/officeDocument/2006/relationships/hyperlink" Target="https://nova-tex.ru/" TargetMode="External"/><Relationship Id="rId16" Type="http://schemas.openxmlformats.org/officeDocument/2006/relationships/hyperlink" Target="https://nova-tex.ru/" TargetMode="External"/><Relationship Id="rId17" Type="http://schemas.openxmlformats.org/officeDocument/2006/relationships/hyperlink" Target="https://nova-tex.ru/" TargetMode="External"/><Relationship Id="rId18" Type="http://schemas.openxmlformats.org/officeDocument/2006/relationships/hyperlink" Target="http://nova-tex.ru/catalog/prochee/obuv_1/sapogi_boar_bor_khaki_neopren_5_mm_setka_eir_mesh_rezinovaya_podoshva/" TargetMode="External"/><Relationship Id="rId19" Type="http://schemas.openxmlformats.org/officeDocument/2006/relationships/hyperlink" Target="http://nova-tex.ru/catalog/prochee/obuv_1/sapogi_boar_bor_khaki_neopren_5_mm_setka_eir_mesh_rezinovaya_podoshva/" TargetMode="External"/><Relationship Id="rId20"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nova-tex.ru/catalog/prochee/obuv_1/trekkingovye_botinki_arkhaim_arkaim_zamsh_rozovyy/" TargetMode="External"/><Relationship Id="rId2" Type="http://schemas.openxmlformats.org/officeDocument/2006/relationships/hyperlink" Target="http://nova-tex.ru/catalog/prochee/obuv_1/trekkingovye_botinki_arkhaim_arkaim_zamsh_khaki/" TargetMode="External"/><Relationship Id="rId3" Type="http://schemas.openxmlformats.org/officeDocument/2006/relationships/hyperlink" Target="http://nova-tex.ru/catalog/prochee/obuv_1/trekkingovye_botinki_dombay_dombay_nubuk_pod_vibram_korich_chernyy/" TargetMode="External"/><Relationship Id="rId4" Type="http://schemas.openxmlformats.org/officeDocument/2006/relationships/hyperlink" Target="http://nova-tex.ru/catalog/prochee/obuv_1/trekkingovye_botinki_dombay_dombay_nubuk_pod_vibram_korich_chernyy/" TargetMode="External"/><Relationship Id="rId5" Type="http://schemas.openxmlformats.org/officeDocument/2006/relationships/hyperlink" Target="http://nova-tex.ru/catalog/prochee/obuv_1/trekkingovye_botinki_porters_porters_seryy/" TargetMode="External"/><Relationship Id="rId6" Type="http://schemas.openxmlformats.org/officeDocument/2006/relationships/hyperlink" Target="http://nova-tex.ru/catalog/prochee/obuv_1/trekkingovye_botinki_porters_porters_seryy/" TargetMode="External"/><Relationship Id="rId7" Type="http://schemas.openxmlformats.org/officeDocument/2006/relationships/hyperlink" Target="http://nova-tex.ru/catalog/prochee/obuv_1/trekkingovye_botinki_porters_porters_seryy/" TargetMode="External"/><Relationship Id="rId8" Type="http://schemas.openxmlformats.org/officeDocument/2006/relationships/hyperlink" Target="http://nova-tex.ru/catalog/prochee/obuv_1/trekkingovye_botinki_porters_porters_seryy/" TargetMode="External"/><Relationship Id="rId9" Type="http://schemas.openxmlformats.org/officeDocument/2006/relationships/hyperlink" Target="http://nova-tex.ru/catalog/prochee/obuv_1/trekkingovye_botinki_bolan_bolan_p_e_vstavki_iz_zamshi_siniy_ptbd_03bl/" TargetMode="External"/><Relationship Id="rId10" Type="http://schemas.openxmlformats.org/officeDocument/2006/relationships/hyperlink" Target="http://nova-tex.ru/catalog/prochee/obuv_1/trekkingovye_botinki_fisht_fisht_nubuk_pod_vibram_sbsh_uturn_grafit_chernyy/" TargetMode="External"/><Relationship Id="rId11" Type="http://schemas.openxmlformats.org/officeDocument/2006/relationships/hyperlink" Target="http://nova-tex.ru/catalog/prochee/obuv_1/trekkingovye_botinki_fisht_fisht_nubuk_pod_vibram_sbsh_uturn_grafit_chernyy/" TargetMode="External"/><Relationship Id="rId12" Type="http://schemas.openxmlformats.org/officeDocument/2006/relationships/hyperlink" Target="http://nova-tex.ru/catalog/prochee/obuv_1/trekkingovye_botinki_copland_kopland_kozha_korichnevyy_ptbd_02br/" TargetMode="External"/><Relationship Id="rId13" Type="http://schemas.openxmlformats.org/officeDocument/2006/relationships/hyperlink" Target="http://nova-tex.ru/catalog/prochee/obuv_1/trekkingovye_botinki_iremel_iremel_zamsh_podoshva_vibram_vishnya/" TargetMode="External"/><Relationship Id="rId14" Type="http://schemas.openxmlformats.org/officeDocument/2006/relationships/hyperlink" Target="http://nova-tex.ru/catalog/prochee/obuv_1/trekkingovye_botinki_iremel_iremel_zamsh_podoshva_vibram_grafit_goluboy/" TargetMode="External"/><Relationship Id="rId15" Type="http://schemas.openxmlformats.org/officeDocument/2006/relationships/hyperlink" Target="http://nova-tex.ru/catalog/prochee/obuv_1/trekkingovye_botinki_iremel_iremel_zamsh_podoshva_vibram_grafit_goluboy/" TargetMode="External"/><Relationship Id="rId16" Type="http://schemas.openxmlformats.org/officeDocument/2006/relationships/hyperlink" Target="http://nova-tex.ru/catalog/prochee/obuv_1/trekkingovye_botinki_iremel_iremel_zamsh_podoshva_vibram_grafit_goluboy/" TargetMode="External"/><Relationship Id="rId17" Type="http://schemas.openxmlformats.org/officeDocument/2006/relationships/hyperlink" Target="http://nova-tex.ru/catalog/prochee/obuv_1/trekkingovye_botinki_iremel_iremel_zamsh_podoshva_vibram_grafit_goluboy/" TargetMode="External"/><Relationship Id="rId18" Type="http://schemas.openxmlformats.org/officeDocument/2006/relationships/hyperlink" Target="http://nova-tex.ru/catalog/prochee/obuv_1/trekkingovye_botinki_iremel_iremel_zamsh_podoshva_vibram_grafit_goluboy/" TargetMode="External"/><Relationship Id="rId19"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hyperlink" Target="https://nova-tex.ru/" TargetMode="External"/><Relationship Id="rId3" Type="http://schemas.openxmlformats.org/officeDocument/2006/relationships/hyperlink" Target="https://nova-tex.ru/" TargetMode="External"/><Relationship Id="rId4" Type="http://schemas.openxmlformats.org/officeDocument/2006/relationships/hyperlink" Target="https://nova-tex.ru/" TargetMode="External"/><Relationship Id="rId5" Type="http://schemas.openxmlformats.org/officeDocument/2006/relationships/hyperlink" Target="https://nova-tex.ru/" TargetMode="External"/><Relationship Id="rId6" Type="http://schemas.openxmlformats.org/officeDocument/2006/relationships/hyperlink" Target="https://nova-tex.ru/" TargetMode="External"/><Relationship Id="rId7" Type="http://schemas.openxmlformats.org/officeDocument/2006/relationships/hyperlink" Target="https://nova-tex.ru/" TargetMode="External"/><Relationship Id="rId8" Type="http://schemas.openxmlformats.org/officeDocument/2006/relationships/hyperlink" Target="https://nova-tex.ru/" TargetMode="External"/><Relationship Id="rId9" Type="http://schemas.openxmlformats.org/officeDocument/2006/relationships/hyperlink" Target="https://nova-tex.ru/" TargetMode="External"/><Relationship Id="rId10" Type="http://schemas.openxmlformats.org/officeDocument/2006/relationships/hyperlink" Target="https://nova-tex.ru/" TargetMode="External"/><Relationship Id="rId11" Type="http://schemas.openxmlformats.org/officeDocument/2006/relationships/hyperlink" Target="https://nova-tex.ru/" TargetMode="External"/><Relationship Id="rId12" Type="http://schemas.openxmlformats.org/officeDocument/2006/relationships/hyperlink" Target="https://nova-tex.ru/" TargetMode="External"/><Relationship Id="rId13" Type="http://schemas.openxmlformats.org/officeDocument/2006/relationships/hyperlink" Target="https://nova-tex.ru/" TargetMode="External"/><Relationship Id="rId14" Type="http://schemas.openxmlformats.org/officeDocument/2006/relationships/hyperlink" Target="https://nova-tex.ru/" TargetMode="External"/><Relationship Id="rId15" Type="http://schemas.openxmlformats.org/officeDocument/2006/relationships/hyperlink" Target="https://nova-tex.ru/" TargetMode="External"/><Relationship Id="rId16" Type="http://schemas.openxmlformats.org/officeDocument/2006/relationships/hyperlink" Target="https://nova-tex.ru/" TargetMode="External"/><Relationship Id="rId17" Type="http://schemas.openxmlformats.org/officeDocument/2006/relationships/hyperlink" Target="https://nova-tex.ru/" TargetMode="External"/><Relationship Id="rId18" Type="http://schemas.openxmlformats.org/officeDocument/2006/relationships/hyperlink" Target="https://nova-tex.ru/" TargetMode="External"/><Relationship Id="rId19" Type="http://schemas.openxmlformats.org/officeDocument/2006/relationships/hyperlink" Target="https://nova-tex.ru/" TargetMode="External"/><Relationship Id="rId20"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L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1" activeCellId="0" pane="topLeft" sqref="B11"/>
    </sheetView>
  </sheetViews>
  <sheetFormatPr defaultRowHeight="15.75"/>
  <cols>
    <col collapsed="false" hidden="false" max="1" min="1" style="1" width="40.6713286713287"/>
    <col collapsed="false" hidden="false" max="2" min="2" style="1" width="77.1538461538462"/>
    <col collapsed="false" hidden="false" max="3" min="3" style="1" width="48.6643356643357"/>
    <col collapsed="false" hidden="false" max="5" min="4" style="1" width="40.6713286713287"/>
    <col collapsed="false" hidden="false" max="6" min="6" style="1" width="37.4965034965035"/>
    <col collapsed="false" hidden="false" max="8" min="7" style="1" width="46.993006993007"/>
    <col collapsed="false" hidden="true" max="24" min="9" style="1" width="0"/>
    <col collapsed="false" hidden="false" max="27" min="25" style="1" width="46.993006993007"/>
    <col collapsed="false" hidden="false" max="1025" min="28" style="1" width="9.32867132867133"/>
  </cols>
  <sheetData>
    <row collapsed="false" customFormat="false" customHeight="true" hidden="false" ht="409.5" outlineLevel="0" r="1">
      <c r="F1" s="2" t="s">
        <v>0</v>
      </c>
      <c r="G1" s="3" t="s">
        <v>1</v>
      </c>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collapsed="false" customFormat="false" customHeight="true" hidden="false" ht="15.75" outlineLevel="0" r="2">
      <c r="G2" s="3"/>
      <c r="H2" s="3"/>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collapsed="false" customFormat="false" customHeight="true" hidden="false" ht="11.25" outlineLevel="0" r="3">
      <c r="G3" s="3"/>
      <c r="H3" s="3"/>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collapsed="false" customFormat="false" customHeight="true" hidden="false" ht="171" outlineLevel="0" r="4">
      <c r="G4" s="3"/>
      <c r="H4" s="3"/>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collapsed="false" customFormat="false" customHeight="false" hidden="false" ht="28.5" outlineLevel="0" r="5">
      <c r="A5" s="5" t="s">
        <v>2</v>
      </c>
      <c r="B5" s="5"/>
    </row>
    <row collapsed="false" customFormat="false" customHeight="false" hidden="false" ht="28.5" outlineLevel="0" r="6">
      <c r="A6" s="6" t="s">
        <v>3</v>
      </c>
      <c r="B6" s="6" t="s">
        <v>4</v>
      </c>
      <c r="I6" s="2" t="s">
        <v>5</v>
      </c>
      <c r="J6" s="2" t="s">
        <v>6</v>
      </c>
      <c r="K6" s="2" t="s">
        <v>7</v>
      </c>
      <c r="L6" s="2" t="s">
        <v>8</v>
      </c>
      <c r="M6" s="2" t="s">
        <v>9</v>
      </c>
    </row>
    <row collapsed="false" customFormat="false" customHeight="false" hidden="false" ht="28.5" outlineLevel="0" r="7">
      <c r="A7" s="7" t="s">
        <v>10</v>
      </c>
      <c r="B7" s="7" t="s">
        <v>11</v>
      </c>
      <c r="I7" s="2" t="n">
        <f aca="false">IF(EXACT(A7,B51),A51,IF(EXACT(A7,B52),A52,IF(EXACT(A7,B53),A53,IF(EXACT(A7,B54),A54,IF(EXACT(A7,B55),A55,IF(EXACT(A7,B56),A56,0))))))</f>
        <v>40</v>
      </c>
      <c r="J7" s="8"/>
      <c r="K7" s="2" t="n">
        <f aca="false">IF(EXACT(B56,A7),0,IF(EXACT(B7,D51),C51,IF(EXACT(B7,D52),C52,IF(EXACT(B7,D53),C53,0))))</f>
        <v>30</v>
      </c>
      <c r="L7" s="8"/>
      <c r="M7" s="9" t="n">
        <f aca="false">L9+L10+J8+J9+J10+J11+J12+L11+L12+L13+L14+M9+M10+M11+M12+M13+N9+N10+N11+N12+N13+O9+O11+O10+O12+O13+0.02</f>
        <v>0.02</v>
      </c>
    </row>
    <row collapsed="false" customFormat="false" customHeight="false" hidden="false" ht="15.75" outlineLevel="0" r="8">
      <c r="I8" s="2" t="n">
        <f aca="false">IF(EXACT(A7,B56),A56,0)</f>
        <v>0</v>
      </c>
      <c r="J8" s="8" t="b">
        <f aca="false">IF(AND(EXACT(A7,J22),EXACT(B7,J24)),IF(B12&gt;J38,P38,IF(B12&gt;J37,P37,IF(B12&gt;J36,P36,IF(B12&gt;J35,P35,IF(B12&gt;J34,P34,IF(B12&gt;J33,P33,IF(B12&gt;J32,P32,0))))))))</f>
        <v>0</v>
      </c>
      <c r="K8" s="9"/>
    </row>
    <row collapsed="false" customFormat="false" customHeight="false" hidden="false" ht="21" outlineLevel="0" r="9">
      <c r="A9" s="10"/>
      <c r="B9" s="11" t="s">
        <v>12</v>
      </c>
      <c r="C9" s="11" t="s">
        <v>13</v>
      </c>
      <c r="D9" s="11" t="s">
        <v>14</v>
      </c>
      <c r="J9" s="2" t="b">
        <f aca="false">IF(AND(EXACT(A7,J22),EXACT(B7,J26)),IF(B12&gt;J38,N38,IF(B12&gt;J37,N37,IF(B12&gt;J36,N36,IF(B12&gt;J35,N35,IF(B12&gt;J34,N34,IF(B12&gt;J33,N33,IF(B12&gt;J32,N32,0))))))))</f>
        <v>0</v>
      </c>
      <c r="L9" s="2" t="b">
        <f aca="false">IF(AND(EXACT(A7,J17),EXACT(B7,J24)),IF(B12&gt;J48,P48,IF(B12&gt;J47,P47,IF(B12&gt;J46,P46,IF(B12&gt;J45,P45,IF(B12&gt;J44,P44,IF(B12&gt;J43,P43,IF(B12&gt;J42,P42,0))))))))</f>
        <v>0</v>
      </c>
      <c r="M9" s="2" t="b">
        <f aca="false">IF(AND(EXACT(A7,J17),EXACT(B7,J25)),IF(B12&gt;J48,M48,IF(B12&gt;J47,M47,IF(B12&gt;J46,M46,IF(B12&gt;J45,M45,IF(B12&gt;J44,M44,IF(B12&gt;J43,M43,IF(B12&gt;J42,M42,0))))))))</f>
        <v>0</v>
      </c>
      <c r="N9" s="2" t="b">
        <f aca="false">IF(AND(EXACT(A7,J17),EXACT(B7,J26)),IF(B12&gt;J48,N48,IF(B12&gt;J47,N47,IF(B12&gt;J46,N46,IF(B12&gt;J45,N45,IF(B12&gt;J44,N44,IF(B12&gt;J43,N43,IF(B12&gt;J42,N42,0))))))))</f>
        <v>0</v>
      </c>
      <c r="O9" s="2" t="b">
        <f aca="false">IF(AND(EXACT(A7,J17),EXACT(B7,J27)),IF(B12&gt;J48,O48,IF(B12&gt;J47,O47,IF(B12&gt;J46,O46,IF(B12&gt;J45,O45,IF(B12&gt;J44,O44,IF(B12&gt;J43,O43,IF(B12&gt;J42,O42,0))))))))</f>
        <v>0</v>
      </c>
    </row>
    <row collapsed="false" customFormat="false" customHeight="true" hidden="false" ht="19.5" outlineLevel="0" r="10">
      <c r="A10" s="10" t="s">
        <v>15</v>
      </c>
      <c r="B10" s="12" t="n">
        <f aca="false">Grayling!Z22+Pride!Z22+Payer!Z22+'7.62'!Z22+'Orion Active'!Z22</f>
        <v>0</v>
      </c>
      <c r="C10" s="12" t="n">
        <f aca="false">B10</f>
        <v>0</v>
      </c>
      <c r="D10" s="13" t="n">
        <f aca="false">M7</f>
        <v>0.02</v>
      </c>
      <c r="J10" s="2" t="b">
        <f aca="false">IF(AND(EXACT(A7,J22),EXACT(B7,J27)),IF(B12&gt;J38,O38,IF(B12&gt;J37,O37,IF(B12&gt;J36,O36,IF(B12&gt;J35,O35,IF(B12&gt;J34,O34,IF(B12&gt;J33,O33,IF(B12&gt;J32,O32,0))))))))</f>
        <v>0</v>
      </c>
      <c r="L10" s="2" t="b">
        <f aca="false">IF(AND(EXACT(A7,J18),EXACT(B7,J24)),IF(B12&gt;J48,P48,IF(B12&gt;J47,P47,IF(B12&gt;J46,P46,IF(B12&gt;J45,P45,IF(B12&gt;J44,P44,IF(B12&gt;J43,P43,IF(B12&gt;J42,P42,0))))))))</f>
        <v>0</v>
      </c>
      <c r="M10" s="2" t="b">
        <f aca="false">IF(AND(EXACT(A7,J18),EXACT(B7,J25)),IF(B12&gt;J48,M48,IF(B12&gt;J47,M47,IF(B12&gt;J46,M46,IF(B12&gt;J45,M45,IF(B12&gt;J44,M44,IF(B12&gt;J43,M43,IF(B12&gt;J42,M42,0))))))))</f>
        <v>0</v>
      </c>
      <c r="N10" s="2" t="b">
        <f aca="false">IF(AND(EXACT(A7,J18),EXACT(B7,J26)),IF(B12&gt;J48,N48,IF(B12&gt;J47,N47,IF(B12&gt;J46,N46,IF(B12&gt;J45,N45,IF(B12&gt;J44,N44,IF(B12&gt;J43,N43,IF(B12&gt;J42,N42,0))))))))</f>
        <v>0</v>
      </c>
      <c r="O10" s="2" t="b">
        <f aca="false">IF(AND(EXACT(A7,J18),EXACT(B7,J27)),IF(B12&gt;J48,O48,IF(B12&gt;J47,O47,IF(B12&gt;J46,O46,IF(B12&gt;J45,O45,IF(B12&gt;J44,O44,IF(B12&gt;J43,O43,IF(B12&gt;J42,O42,0))))))))</f>
        <v>0</v>
      </c>
    </row>
    <row collapsed="false" customFormat="false" customHeight="true" hidden="false" ht="19.5" outlineLevel="0" r="11">
      <c r="A11" s="10" t="s">
        <v>16</v>
      </c>
      <c r="B11" s="12" t="n">
        <f aca="false">Grayling!AA22+Pride!AA22+Payer!AA22+'7.62'!AA22+'Orion Active'!AA22</f>
        <v>0</v>
      </c>
      <c r="C11" s="12" t="n">
        <f aca="false">B11*(1-M7)</f>
        <v>0</v>
      </c>
      <c r="D11" s="13"/>
      <c r="J11" s="2" t="b">
        <f aca="false">IF(AND(EXACT(A7,J22),EXACT(B7,J25)),IF(B12&gt;J38,M38,IF(B12&gt;J37,M37,IF(B12&gt;J36,M36,IF(B12&gt;J35,M35,IF(B12&gt;J34,M34,IF(B12&gt;J33,M33,IF(B12&gt;J32,M32,0))))))))</f>
        <v>0</v>
      </c>
      <c r="L11" s="2" t="b">
        <f aca="false">IF(AND(EXACT(A7,J19),EXACT(B7,J24)),IF(B12&gt;J48,P48,IF(B12&gt;J47,P47,IF(B12&gt;J46,P46,IF(B12&gt;J45,P45,IF(B12&gt;J44,P44,IF(B12&gt;J43,P43,IF(B12&gt;J42,P42,0))))))))</f>
        <v>0</v>
      </c>
      <c r="M11" s="2" t="b">
        <f aca="false">IF(AND(EXACT(A7,J19),EXACT(B7,J25)),IF(B12&gt;J48,M48,IF(B12&gt;J47,M47,IF(B12&gt;J46,M46,IF(B12&gt;J45,M45,IF(B12&gt;J44,M44,IF(B12&gt;J43,M43,IF(B12&gt;J42,M42,0))))))))</f>
        <v>0</v>
      </c>
      <c r="N11" s="2" t="b">
        <f aca="false">IF(AND(EXACT(A7,J19),EXACT(B7,J26)),IF(B12&gt;J48,N48,IF(B12&gt;J47,N47,IF(B12&gt;J46,N46,IF(B12&gt;J45,N45,IF(B12&gt;J44,N44,IF(B12&gt;J43,N43,IF(B12&gt;J42,N42,0))))))))</f>
        <v>0</v>
      </c>
      <c r="O11" s="2" t="b">
        <f aca="false">IF(AND(EXACT(A7,J19),EXACT(B7,J27)),IF(B12&gt;J48,O48,IF(B12&gt;J47,O47,IF(B12&gt;J46,O46,IF(B12&gt;J45,O45,IF(B12&gt;J44,O44,IF(B12&gt;J43,O43,IF(B12&gt;J42,O42,0))))))))</f>
        <v>0</v>
      </c>
    </row>
    <row collapsed="false" customFormat="false" customHeight="true" hidden="false" ht="19.5" outlineLevel="0" r="12">
      <c r="A12" s="10" t="s">
        <v>17</v>
      </c>
      <c r="B12" s="14" t="n">
        <f aca="false">B11+B10</f>
        <v>0</v>
      </c>
      <c r="C12" s="14" t="n">
        <f aca="false">C11+C10</f>
        <v>0</v>
      </c>
      <c r="D12" s="13"/>
      <c r="J12" s="2" t="b">
        <f aca="false">IF(AND(EXACT(A7,J22),EXACT(B7,J29)),IF(B12&gt;J38,N38,IF(B12&gt;J37,N37,IF(B12&gt;J36,N36,IF(B12&gt;J35,N35,IF(B12&gt;J34,N34,IF(B12&gt;J33,N33,IF(B12&gt;J32,N32,0))))))))</f>
        <v>0</v>
      </c>
      <c r="L12" s="2" t="b">
        <f aca="false">IF(AND(EXACT(A7,J20),EXACT(B7,J24)),IF(B12&gt;J48,P48,IF(B12&gt;J47,P47,IF(B12&gt;J46,P46,IF(B12&gt;J45,P45,IF(B12&gt;J44,P44,IF(B12&gt;J43,P43,IF(B12&gt;J42,P42,0))))))))</f>
        <v>0</v>
      </c>
      <c r="M12" s="2" t="b">
        <f aca="false">IF(AND(EXACT(A7,J20),EXACT(B7,J25)),IF(B12&gt;J48,M48,IF(B12&gt;J47,M47,IF(B12&gt;J46,M46,IF(B12&gt;J45,M45,IF(B12&gt;J44,M44,IF(B12&gt;J43,M43,IF(B12&gt;J42,M42,0))))))))</f>
        <v>0</v>
      </c>
      <c r="N12" s="2" t="n">
        <f aca="false">IF(AND(EXACT(A7,J20),EXACT(B7,J26)),IF(B12&gt;J48,N48,IF(B12&gt;J47,N47,IF(B12&gt;J46,N46,IF(B12&gt;J45,N45,IF(B12&gt;J44,N44,IF(B12&gt;J43,N43,IF(B12&gt;J42,N42,0))))))))</f>
        <v>0</v>
      </c>
      <c r="O12" s="2" t="b">
        <f aca="false">IF(AND(EXACT(A7,J20),EXACT(B7,J27)),IF(B12&gt;J48,O48,IF(B12&gt;J47,O47,IF(B12&gt;J46,O46,IF(B12&gt;J45,O45,IF(B12&gt;J44,O44,IF(B12&gt;J43,O43,IF(B12&gt;J42,O42,0))))))))</f>
        <v>0</v>
      </c>
    </row>
    <row collapsed="false" customFormat="false" customHeight="true" hidden="false" ht="19.5" outlineLevel="0" r="13">
      <c r="J13" s="9"/>
      <c r="L13" s="2" t="b">
        <f aca="false">IF(AND(EXACT(A7,J21),EXACT(B7,J24)),IF(B12&gt;J48,P48,IF(B12&gt;J47,P47,IF(B12&gt;J46,P46,IF(B12&gt;J45,P45,IF(B12&gt;J44,P44,IF(B12&gt;J43,P43,IF(B12&gt;J42,P42,0))))))))</f>
        <v>0</v>
      </c>
      <c r="M13" s="2" t="b">
        <f aca="false">IF(AND(EXACT(A7,J21),EXACT(B7,J25)),IF(B12&gt;J48,M48,IF(B12&gt;J47,M47,IF(B12&gt;J46,M46,IF(B12&gt;J45,M45,IF(B12&gt;J44,M44,IF(B12&gt;J43,M43,IF(B12&gt;J42,M42,0))))))))</f>
        <v>0</v>
      </c>
      <c r="N13" s="2" t="b">
        <f aca="false">IF(AND(EXACT(A7,J21),EXACT(B7,J26)),IF(B12&gt;J48,N48,IF(B12&gt;J47,N47,IF(B12&gt;J46,N46,IF(B12&gt;J45,N45,IF(B12&gt;J44,N44,IF(B12&gt;J43,N43,IF(B12&gt;J42,N42,0))))))))</f>
        <v>0</v>
      </c>
      <c r="O13" s="2" t="b">
        <f aca="false">IF(AND(EXACT(A7,J21),EXACT(B7,J27)),IF(B12&gt;J48,O48,IF(B12&gt;J47,O47,IF(B12&gt;J46,O46,IF(B12&gt;J45,O45,IF(B12&gt;J44,O44,IF(B12&gt;J43,O43,IF(B12&gt;J42,O42,0))))))))</f>
        <v>0</v>
      </c>
    </row>
    <row collapsed="false" customFormat="false" customHeight="true" hidden="true" ht="19.5" outlineLevel="0" r="14"/>
    <row collapsed="false" customFormat="false" customHeight="true" hidden="true" ht="19.5" outlineLevel="0" r="15"/>
    <row collapsed="false" customFormat="false" customHeight="true" hidden="true" ht="19.5" outlineLevel="0" r="16"/>
    <row collapsed="false" customFormat="false" customHeight="true" hidden="true" ht="19.5" outlineLevel="0" r="17">
      <c r="I17" s="2" t="n">
        <v>10</v>
      </c>
      <c r="J17" s="15" t="s">
        <v>18</v>
      </c>
      <c r="K17" s="16" t="n">
        <v>0.1</v>
      </c>
    </row>
    <row collapsed="false" customFormat="false" customHeight="true" hidden="true" ht="19.5" outlineLevel="0" r="18">
      <c r="I18" s="2" t="n">
        <v>20</v>
      </c>
      <c r="J18" s="15" t="s">
        <v>19</v>
      </c>
      <c r="K18" s="16" t="n">
        <v>0.13</v>
      </c>
    </row>
    <row collapsed="false" customFormat="false" customHeight="false" hidden="false" ht="15.75" outlineLevel="0" r="19">
      <c r="I19" s="2" t="n">
        <v>30</v>
      </c>
      <c r="J19" s="15" t="s">
        <v>20</v>
      </c>
      <c r="K19" s="16" t="n">
        <v>0.15</v>
      </c>
    </row>
    <row collapsed="false" customFormat="false" customHeight="true" hidden="false" ht="31.5" outlineLevel="0" r="20">
      <c r="A20" s="17" t="s">
        <v>21</v>
      </c>
      <c r="B20" s="18" t="s">
        <v>22</v>
      </c>
      <c r="C20" s="17" t="s">
        <v>23</v>
      </c>
      <c r="D20" s="17" t="s">
        <v>24</v>
      </c>
      <c r="E20" s="17" t="s">
        <v>25</v>
      </c>
      <c r="F20" s="17" t="s">
        <v>26</v>
      </c>
      <c r="G20" s="17" t="s">
        <v>27</v>
      </c>
      <c r="I20" s="2" t="n">
        <v>40</v>
      </c>
      <c r="J20" s="15" t="s">
        <v>10</v>
      </c>
      <c r="K20" s="16" t="n">
        <v>0.17</v>
      </c>
    </row>
    <row collapsed="false" customFormat="false" customHeight="true" hidden="false" ht="19.5" outlineLevel="0" r="21">
      <c r="A21" s="15" t="n">
        <v>550000</v>
      </c>
      <c r="B21" s="19" t="n">
        <v>0.03</v>
      </c>
      <c r="C21" s="20" t="n">
        <v>0.02</v>
      </c>
      <c r="D21" s="20" t="n">
        <v>0</v>
      </c>
      <c r="E21" s="20" t="n">
        <v>0.01</v>
      </c>
      <c r="F21" s="20" t="n">
        <v>0.02</v>
      </c>
      <c r="G21" s="20" t="n">
        <v>0.03</v>
      </c>
      <c r="H21" s="21"/>
      <c r="I21" s="2" t="n">
        <v>50</v>
      </c>
      <c r="J21" s="15" t="s">
        <v>28</v>
      </c>
      <c r="K21" s="16" t="n">
        <v>0.2</v>
      </c>
    </row>
    <row collapsed="false" customFormat="false" customHeight="true" hidden="false" ht="19.5" outlineLevel="0" r="22">
      <c r="A22" s="15" t="n">
        <v>850000</v>
      </c>
      <c r="B22" s="19" t="n">
        <v>0.07</v>
      </c>
      <c r="C22" s="20" t="n">
        <v>0.02</v>
      </c>
      <c r="D22" s="20" t="n">
        <v>0</v>
      </c>
      <c r="E22" s="20" t="n">
        <v>0.01</v>
      </c>
      <c r="F22" s="20" t="n">
        <v>0.02</v>
      </c>
      <c r="G22" s="20" t="n">
        <v>0.03</v>
      </c>
      <c r="H22" s="21"/>
      <c r="I22" s="2" t="n">
        <v>60</v>
      </c>
      <c r="J22" s="10" t="s">
        <v>29</v>
      </c>
    </row>
    <row collapsed="false" customFormat="false" customHeight="true" hidden="false" ht="19.5" outlineLevel="0" r="23">
      <c r="A23" s="15" t="n">
        <v>1500000</v>
      </c>
      <c r="B23" s="19" t="n">
        <v>0.1</v>
      </c>
      <c r="C23" s="20" t="n">
        <v>0.02</v>
      </c>
      <c r="D23" s="20" t="n">
        <v>0</v>
      </c>
      <c r="E23" s="20" t="n">
        <v>0.01</v>
      </c>
      <c r="F23" s="20" t="n">
        <v>0.02</v>
      </c>
      <c r="G23" s="20" t="n">
        <v>0.03</v>
      </c>
      <c r="H23" s="22"/>
    </row>
    <row collapsed="false" customFormat="false" customHeight="true" hidden="false" ht="19.5" outlineLevel="0" r="24">
      <c r="A24" s="15" t="n">
        <v>3400000</v>
      </c>
      <c r="B24" s="16" t="n">
        <v>0.12</v>
      </c>
      <c r="C24" s="20" t="n">
        <v>0.02</v>
      </c>
      <c r="D24" s="20" t="n">
        <v>0</v>
      </c>
      <c r="E24" s="20" t="n">
        <v>0.01</v>
      </c>
      <c r="F24" s="20" t="n">
        <v>0.02</v>
      </c>
      <c r="G24" s="20" t="n">
        <v>0.03</v>
      </c>
      <c r="H24" s="23"/>
      <c r="I24" s="24" t="n">
        <v>10</v>
      </c>
      <c r="J24" s="2" t="s">
        <v>30</v>
      </c>
      <c r="K24" s="9" t="n">
        <v>0.04</v>
      </c>
    </row>
    <row collapsed="false" customFormat="false" customHeight="true" hidden="false" ht="19.5" outlineLevel="0" r="25">
      <c r="A25" s="15" t="n">
        <v>5500000</v>
      </c>
      <c r="B25" s="16" t="n">
        <v>0.14</v>
      </c>
      <c r="C25" s="20" t="n">
        <v>0.02</v>
      </c>
      <c r="D25" s="20" t="n">
        <v>0</v>
      </c>
      <c r="E25" s="20" t="n">
        <v>0.01</v>
      </c>
      <c r="F25" s="20" t="n">
        <v>0.02</v>
      </c>
      <c r="G25" s="20" t="n">
        <v>0.03</v>
      </c>
      <c r="H25" s="23"/>
      <c r="I25" s="24" t="n">
        <v>20</v>
      </c>
      <c r="J25" s="2" t="s">
        <v>31</v>
      </c>
      <c r="K25" s="9" t="n">
        <v>0.02</v>
      </c>
    </row>
    <row collapsed="false" customFormat="false" customHeight="true" hidden="false" ht="19.5" outlineLevel="0" r="26">
      <c r="A26" s="15" t="n">
        <v>8500000</v>
      </c>
      <c r="B26" s="16" t="n">
        <v>0.16</v>
      </c>
      <c r="C26" s="20" t="n">
        <v>0.02</v>
      </c>
      <c r="D26" s="20" t="n">
        <v>0</v>
      </c>
      <c r="E26" s="20" t="n">
        <v>0.01</v>
      </c>
      <c r="F26" s="20" t="n">
        <v>0.02</v>
      </c>
      <c r="G26" s="20" t="n">
        <v>0.03</v>
      </c>
      <c r="H26" s="23"/>
      <c r="I26" s="24" t="n">
        <v>30</v>
      </c>
      <c r="J26" s="2" t="s">
        <v>11</v>
      </c>
      <c r="K26" s="9" t="n">
        <v>0</v>
      </c>
    </row>
    <row collapsed="false" customFormat="false" customHeight="true" hidden="false" ht="19.5" outlineLevel="0" r="27">
      <c r="A27" s="15" t="n">
        <v>8500000</v>
      </c>
      <c r="B27" s="16" t="n">
        <v>0.16</v>
      </c>
      <c r="C27" s="20" t="n">
        <v>0.02</v>
      </c>
      <c r="D27" s="20" t="n">
        <v>0</v>
      </c>
      <c r="E27" s="20" t="n">
        <v>0.01</v>
      </c>
      <c r="F27" s="20" t="n">
        <v>0.02</v>
      </c>
      <c r="G27" s="20" t="n">
        <v>0.03</v>
      </c>
      <c r="H27" s="23"/>
      <c r="I27" s="2" t="n">
        <v>40</v>
      </c>
      <c r="J27" s="2" t="s">
        <v>32</v>
      </c>
    </row>
    <row collapsed="false" customFormat="false" customHeight="true" hidden="false" ht="19.5" outlineLevel="0" r="28">
      <c r="A28" s="24"/>
      <c r="B28" s="24"/>
      <c r="C28" s="23"/>
      <c r="D28" s="23"/>
      <c r="E28" s="23"/>
      <c r="F28" s="23"/>
      <c r="G28" s="23"/>
      <c r="H28" s="23"/>
      <c r="I28" s="2" t="n">
        <v>50</v>
      </c>
      <c r="J28" s="2" t="s">
        <v>33</v>
      </c>
    </row>
    <row collapsed="false" customFormat="false" customHeight="true" hidden="false" ht="18.75" outlineLevel="0" r="29">
      <c r="A29" s="24"/>
      <c r="B29" s="24"/>
      <c r="C29" s="23"/>
      <c r="D29" s="23"/>
      <c r="E29" s="23"/>
      <c r="F29" s="23"/>
      <c r="G29" s="23"/>
      <c r="H29" s="23"/>
      <c r="I29" s="2" t="n">
        <v>60</v>
      </c>
      <c r="J29" s="2" t="s">
        <v>34</v>
      </c>
    </row>
    <row collapsed="false" customFormat="false" customHeight="true" hidden="true" ht="19.5" outlineLevel="0" r="30">
      <c r="A30" s="25"/>
      <c r="B30" s="24"/>
      <c r="C30" s="23"/>
      <c r="D30" s="23"/>
      <c r="E30" s="25"/>
      <c r="F30" s="25"/>
      <c r="G30" s="25"/>
      <c r="H30" s="25"/>
      <c r="J30" s="25" t="s">
        <v>35</v>
      </c>
      <c r="K30" s="24"/>
    </row>
    <row collapsed="false" customFormat="false" customHeight="true" hidden="false" ht="30.75" outlineLevel="0" r="31">
      <c r="A31" s="17" t="s">
        <v>21</v>
      </c>
      <c r="B31" s="18" t="s">
        <v>22</v>
      </c>
      <c r="C31" s="17" t="s">
        <v>23</v>
      </c>
      <c r="D31" s="17" t="s">
        <v>24</v>
      </c>
      <c r="E31" s="17" t="s">
        <v>25</v>
      </c>
      <c r="F31" s="17" t="s">
        <v>26</v>
      </c>
      <c r="G31" s="17" t="s">
        <v>27</v>
      </c>
      <c r="H31" s="22"/>
      <c r="I31" s="22"/>
      <c r="J31" s="17" t="s">
        <v>21</v>
      </c>
      <c r="K31" s="18" t="s">
        <v>22</v>
      </c>
      <c r="L31" s="17" t="s">
        <v>23</v>
      </c>
      <c r="M31" s="17" t="s">
        <v>24</v>
      </c>
      <c r="N31" s="17" t="s">
        <v>25</v>
      </c>
      <c r="O31" s="17" t="s">
        <v>26</v>
      </c>
      <c r="P31" s="17" t="s">
        <v>27</v>
      </c>
      <c r="Q31" s="22"/>
      <c r="R31" s="22"/>
      <c r="T31" s="25" t="s">
        <v>36</v>
      </c>
    </row>
    <row collapsed="false" customFormat="false" customHeight="true" hidden="false" ht="19.5" outlineLevel="0" r="32">
      <c r="A32" s="15" t="n">
        <v>750000</v>
      </c>
      <c r="B32" s="19" t="n">
        <v>0.1</v>
      </c>
      <c r="C32" s="20" t="n">
        <v>0.02</v>
      </c>
      <c r="D32" s="20" t="n">
        <v>0</v>
      </c>
      <c r="E32" s="20" t="n">
        <v>0.01</v>
      </c>
      <c r="F32" s="20" t="n">
        <v>0.02</v>
      </c>
      <c r="G32" s="20" t="n">
        <v>0.03</v>
      </c>
      <c r="H32" s="24"/>
      <c r="I32" s="23"/>
      <c r="J32" s="15" t="n">
        <v>550000</v>
      </c>
      <c r="K32" s="19" t="n">
        <v>0.03</v>
      </c>
      <c r="L32" s="20" t="n">
        <v>0.02</v>
      </c>
      <c r="M32" s="20" t="inlineStr">
        <f aca="false">K32</f>
        <is>
          <t/>
        </is>
      </c>
      <c r="N32" s="20" t="inlineStr">
        <f aca="false">K32+0,01</f>
        <is>
          <t/>
        </is>
      </c>
      <c r="O32" s="20" t="inlineStr">
        <f aca="false">K32+0,02</f>
        <is>
          <t/>
        </is>
      </c>
      <c r="P32" s="20" t="inlineStr">
        <f aca="false">K32+0,03</f>
        <is>
          <t/>
        </is>
      </c>
      <c r="T32" s="17" t="s">
        <v>21</v>
      </c>
      <c r="U32" s="18" t="s">
        <v>37</v>
      </c>
    </row>
    <row collapsed="false" customFormat="false" customHeight="true" hidden="false" ht="19.5" outlineLevel="0" r="33">
      <c r="A33" s="15" t="n">
        <v>1500000</v>
      </c>
      <c r="B33" s="16" t="n">
        <v>0.13</v>
      </c>
      <c r="C33" s="20" t="n">
        <v>0.02</v>
      </c>
      <c r="D33" s="20" t="n">
        <v>0</v>
      </c>
      <c r="E33" s="20" t="n">
        <v>0.01</v>
      </c>
      <c r="F33" s="20" t="n">
        <v>0.02</v>
      </c>
      <c r="G33" s="20" t="n">
        <v>0.03</v>
      </c>
      <c r="H33" s="24"/>
      <c r="I33" s="23"/>
      <c r="J33" s="15" t="n">
        <v>850000</v>
      </c>
      <c r="K33" s="19" t="n">
        <v>0.07</v>
      </c>
      <c r="L33" s="20" t="n">
        <v>0.02</v>
      </c>
      <c r="M33" s="20" t="inlineStr">
        <f aca="false">K33</f>
        <is>
          <t/>
        </is>
      </c>
      <c r="N33" s="20" t="inlineStr">
        <f aca="false">K33+0,01</f>
        <is>
          <t/>
        </is>
      </c>
      <c r="O33" s="20" t="inlineStr">
        <f aca="false">K33+0,02</f>
        <is>
          <t/>
        </is>
      </c>
      <c r="P33" s="20" t="inlineStr">
        <f aca="false">K33+0,03</f>
        <is>
          <t/>
        </is>
      </c>
      <c r="T33" s="15" t="n">
        <v>50000</v>
      </c>
      <c r="U33" s="16" t="n">
        <v>0.03</v>
      </c>
    </row>
    <row collapsed="false" customFormat="false" customHeight="true" hidden="false" ht="19.5" outlineLevel="0" r="34">
      <c r="A34" s="15" t="n">
        <v>250000</v>
      </c>
      <c r="B34" s="16" t="n">
        <v>0.15</v>
      </c>
      <c r="C34" s="20" t="n">
        <v>0.02</v>
      </c>
      <c r="D34" s="20" t="n">
        <v>0</v>
      </c>
      <c r="E34" s="20" t="n">
        <v>0.01</v>
      </c>
      <c r="F34" s="20" t="n">
        <v>0.02</v>
      </c>
      <c r="G34" s="20" t="n">
        <v>0.03</v>
      </c>
      <c r="H34" s="24"/>
      <c r="I34" s="23"/>
      <c r="J34" s="15" t="n">
        <v>1500000</v>
      </c>
      <c r="K34" s="19" t="n">
        <v>0.1</v>
      </c>
      <c r="L34" s="20" t="n">
        <v>0.02</v>
      </c>
      <c r="M34" s="20" t="inlineStr">
        <f aca="false">K34</f>
        <is>
          <t/>
        </is>
      </c>
      <c r="N34" s="20" t="inlineStr">
        <f aca="false">K34+0,01</f>
        <is>
          <t/>
        </is>
      </c>
      <c r="O34" s="20" t="inlineStr">
        <f aca="false">K34+0,02</f>
        <is>
          <t/>
        </is>
      </c>
      <c r="P34" s="20" t="inlineStr">
        <f aca="false">K34+0,03</f>
        <is>
          <t/>
        </is>
      </c>
      <c r="T34" s="15" t="n">
        <v>350000</v>
      </c>
      <c r="U34" s="16" t="n">
        <v>0.05</v>
      </c>
    </row>
    <row collapsed="false" customFormat="false" customHeight="true" hidden="false" ht="19.5" outlineLevel="0" r="35">
      <c r="A35" s="15" t="n">
        <v>5000000</v>
      </c>
      <c r="B35" s="16" t="n">
        <v>0.17</v>
      </c>
      <c r="C35" s="20" t="n">
        <v>0.02</v>
      </c>
      <c r="D35" s="20" t="n">
        <v>0</v>
      </c>
      <c r="E35" s="20" t="n">
        <v>0.01</v>
      </c>
      <c r="F35" s="20" t="n">
        <v>0.02</v>
      </c>
      <c r="G35" s="20" t="n">
        <v>0.03</v>
      </c>
      <c r="H35" s="24"/>
      <c r="I35" s="23"/>
      <c r="J35" s="15" t="n">
        <v>3400000</v>
      </c>
      <c r="K35" s="16" t="n">
        <v>0.12</v>
      </c>
      <c r="L35" s="20" t="n">
        <v>0.02</v>
      </c>
      <c r="M35" s="20" t="inlineStr">
        <f aca="false">K35</f>
        <is>
          <t/>
        </is>
      </c>
      <c r="N35" s="20" t="inlineStr">
        <f aca="false">K35+0,01</f>
        <is>
          <t/>
        </is>
      </c>
      <c r="O35" s="20" t="inlineStr">
        <f aca="false">K35+0,02</f>
        <is>
          <t/>
        </is>
      </c>
      <c r="P35" s="20" t="inlineStr">
        <f aca="false">K35+0,03</f>
        <is>
          <t/>
        </is>
      </c>
      <c r="T35" s="15" t="n">
        <v>750000</v>
      </c>
      <c r="U35" s="16" t="n">
        <v>0.07</v>
      </c>
    </row>
    <row collapsed="false" customFormat="false" customHeight="true" hidden="false" ht="19.5" outlineLevel="0" r="36">
      <c r="A36" s="15" t="n">
        <v>7500000</v>
      </c>
      <c r="B36" s="16" t="n">
        <v>0.2</v>
      </c>
      <c r="C36" s="20" t="n">
        <v>0.02</v>
      </c>
      <c r="D36" s="20" t="n">
        <v>0</v>
      </c>
      <c r="E36" s="20" t="n">
        <v>0.01</v>
      </c>
      <c r="F36" s="20" t="n">
        <v>0.02</v>
      </c>
      <c r="G36" s="20" t="n">
        <v>0.03</v>
      </c>
      <c r="H36" s="24"/>
      <c r="I36" s="23"/>
      <c r="J36" s="15" t="n">
        <v>5500000</v>
      </c>
      <c r="K36" s="16" t="n">
        <v>0.14</v>
      </c>
      <c r="L36" s="20" t="n">
        <v>0.02</v>
      </c>
      <c r="M36" s="20" t="inlineStr">
        <f aca="false">K36</f>
        <is>
          <t/>
        </is>
      </c>
      <c r="N36" s="20" t="inlineStr">
        <f aca="false">K36+0,01</f>
        <is>
          <t/>
        </is>
      </c>
      <c r="O36" s="20" t="inlineStr">
        <f aca="false">K36+0,02</f>
        <is>
          <t/>
        </is>
      </c>
      <c r="P36" s="20" t="inlineStr">
        <f aca="false">K36+0,03</f>
        <is>
          <t/>
        </is>
      </c>
      <c r="T36" s="15" t="n">
        <v>1500000</v>
      </c>
      <c r="U36" s="16" t="n">
        <v>0.1</v>
      </c>
    </row>
    <row collapsed="false" customFormat="false" customHeight="true" hidden="false" ht="19.5" outlineLevel="0" r="37">
      <c r="A37" s="15" t="n">
        <v>7500001</v>
      </c>
      <c r="B37" s="16" t="n">
        <v>0.2</v>
      </c>
      <c r="C37" s="20" t="n">
        <v>0.02</v>
      </c>
      <c r="D37" s="20" t="n">
        <v>0</v>
      </c>
      <c r="E37" s="20" t="n">
        <v>0.01</v>
      </c>
      <c r="F37" s="20" t="n">
        <v>0.02</v>
      </c>
      <c r="G37" s="20" t="n">
        <v>0.03</v>
      </c>
      <c r="H37" s="24"/>
      <c r="I37" s="23"/>
      <c r="J37" s="15" t="n">
        <v>8500000</v>
      </c>
      <c r="K37" s="16" t="n">
        <v>0.16</v>
      </c>
      <c r="L37" s="20" t="n">
        <v>0.02</v>
      </c>
      <c r="M37" s="20" t="inlineStr">
        <f aca="false">K37</f>
        <is>
          <t/>
        </is>
      </c>
      <c r="N37" s="20" t="inlineStr">
        <f aca="false">K37+0,01</f>
        <is>
          <t/>
        </is>
      </c>
      <c r="O37" s="20" t="inlineStr">
        <f aca="false">K37+0,02</f>
        <is>
          <t/>
        </is>
      </c>
      <c r="P37" s="20" t="inlineStr">
        <f aca="false">K37+0,03</f>
        <is>
          <t/>
        </is>
      </c>
      <c r="T37" s="15" t="n">
        <v>3400000</v>
      </c>
      <c r="U37" s="16" t="n">
        <v>0.12</v>
      </c>
    </row>
    <row collapsed="false" customFormat="false" customHeight="true" hidden="false" ht="19.5" outlineLevel="0" r="38">
      <c r="A38" s="15" t="n">
        <v>7500002</v>
      </c>
      <c r="B38" s="16" t="n">
        <v>0.2</v>
      </c>
      <c r="C38" s="20" t="n">
        <v>0.02</v>
      </c>
      <c r="D38" s="20" t="n">
        <v>0</v>
      </c>
      <c r="E38" s="20" t="n">
        <v>0.01</v>
      </c>
      <c r="F38" s="20" t="n">
        <v>0.02</v>
      </c>
      <c r="G38" s="20" t="n">
        <v>0.03</v>
      </c>
      <c r="H38" s="26"/>
      <c r="I38" s="27"/>
      <c r="J38" s="15" t="n">
        <v>8500000</v>
      </c>
      <c r="K38" s="16" t="n">
        <v>0.16</v>
      </c>
      <c r="L38" s="20" t="n">
        <v>0.02</v>
      </c>
      <c r="M38" s="20" t="inlineStr">
        <f aca="false">K38</f>
        <is>
          <t/>
        </is>
      </c>
      <c r="N38" s="20" t="inlineStr">
        <f aca="false">K38+0,01</f>
        <is>
          <t/>
        </is>
      </c>
      <c r="O38" s="20" t="inlineStr">
        <f aca="false">K38+0,02</f>
        <is>
          <t/>
        </is>
      </c>
      <c r="P38" s="20" t="inlineStr">
        <f aca="false">K38+0,03</f>
        <is>
          <t/>
        </is>
      </c>
      <c r="T38" s="15" t="n">
        <v>5500000</v>
      </c>
      <c r="U38" s="16" t="n">
        <v>0.15</v>
      </c>
    </row>
    <row collapsed="false" customFormat="false" customHeight="true" hidden="true" ht="19.5" outlineLevel="0" r="39">
      <c r="T39" s="28" t="n">
        <v>10000000</v>
      </c>
      <c r="U39" s="29" t="n">
        <v>0.17</v>
      </c>
    </row>
    <row collapsed="false" customFormat="false" customHeight="true" hidden="true" ht="19.5" outlineLevel="0" r="40">
      <c r="A40" s="25"/>
      <c r="C40" s="30"/>
      <c r="J40" s="2" t="s">
        <v>38</v>
      </c>
    </row>
    <row collapsed="false" customFormat="false" customHeight="true" hidden="true" ht="19.5" outlineLevel="0" r="41">
      <c r="A41" s="22"/>
      <c r="B41" s="22"/>
      <c r="C41" s="22"/>
      <c r="J41" s="17" t="s">
        <v>21</v>
      </c>
      <c r="K41" s="18" t="s">
        <v>22</v>
      </c>
      <c r="L41" s="17" t="s">
        <v>23</v>
      </c>
      <c r="M41" s="17" t="s">
        <v>24</v>
      </c>
      <c r="N41" s="17" t="s">
        <v>25</v>
      </c>
      <c r="O41" s="17" t="s">
        <v>26</v>
      </c>
      <c r="P41" s="17" t="s">
        <v>27</v>
      </c>
    </row>
    <row collapsed="false" customFormat="false" customHeight="true" hidden="true" ht="19.5" outlineLevel="0" r="42">
      <c r="A42" s="24"/>
      <c r="B42" s="23"/>
      <c r="C42" s="23"/>
      <c r="J42" s="15" t="n">
        <v>750000</v>
      </c>
      <c r="K42" s="19" t="n">
        <v>0.1</v>
      </c>
      <c r="L42" s="20" t="n">
        <v>0.02</v>
      </c>
      <c r="M42" s="20" t="inlineStr">
        <f aca="false">K42</f>
        <is>
          <t/>
        </is>
      </c>
      <c r="N42" s="20" t="inlineStr">
        <f aca="false">K42+0,01</f>
        <is>
          <t/>
        </is>
      </c>
      <c r="O42" s="20" t="inlineStr">
        <f aca="false">K42+0,02</f>
        <is>
          <t/>
        </is>
      </c>
      <c r="P42" s="20" t="inlineStr">
        <f aca="false">K42+0,03</f>
        <is>
          <t/>
        </is>
      </c>
    </row>
    <row collapsed="false" customFormat="false" customHeight="true" hidden="true" ht="19.5" outlineLevel="0" r="43">
      <c r="A43" s="24"/>
      <c r="B43" s="23"/>
      <c r="C43" s="23"/>
      <c r="J43" s="15" t="n">
        <v>1500000</v>
      </c>
      <c r="K43" s="16" t="n">
        <v>0.13</v>
      </c>
      <c r="L43" s="20" t="n">
        <v>0.02</v>
      </c>
      <c r="M43" s="20" t="inlineStr">
        <f aca="false">K43</f>
        <is>
          <t/>
        </is>
      </c>
      <c r="N43" s="20" t="inlineStr">
        <f aca="false">K43+0,01</f>
        <is>
          <t/>
        </is>
      </c>
      <c r="O43" s="20" t="inlineStr">
        <f aca="false">K43+0,02</f>
        <is>
          <t/>
        </is>
      </c>
      <c r="P43" s="20" t="inlineStr">
        <f aca="false">K43+0,03</f>
        <is>
          <t/>
        </is>
      </c>
    </row>
    <row collapsed="false" customFormat="false" customHeight="true" hidden="true" ht="19.5" outlineLevel="0" r="44">
      <c r="A44" s="24"/>
      <c r="B44" s="23"/>
      <c r="C44" s="23"/>
      <c r="J44" s="15" t="n">
        <v>2500000</v>
      </c>
      <c r="K44" s="16" t="n">
        <v>0.15</v>
      </c>
      <c r="L44" s="20" t="n">
        <v>0.02</v>
      </c>
      <c r="M44" s="20" t="inlineStr">
        <f aca="false">K44</f>
        <is>
          <t/>
        </is>
      </c>
      <c r="N44" s="20" t="inlineStr">
        <f aca="false">K44+0,01</f>
        <is>
          <t/>
        </is>
      </c>
      <c r="O44" s="20" t="inlineStr">
        <f aca="false">K44+0,02</f>
        <is>
          <t/>
        </is>
      </c>
      <c r="P44" s="20" t="inlineStr">
        <f aca="false">K44+0,03</f>
        <is>
          <t/>
        </is>
      </c>
    </row>
    <row collapsed="false" customFormat="false" customHeight="true" hidden="true" ht="19.5" outlineLevel="0" r="45">
      <c r="A45" s="24"/>
      <c r="B45" s="23"/>
      <c r="C45" s="23"/>
      <c r="J45" s="15" t="n">
        <v>5000000</v>
      </c>
      <c r="K45" s="16" t="n">
        <v>0.17</v>
      </c>
      <c r="L45" s="20" t="n">
        <v>0.02</v>
      </c>
      <c r="M45" s="20" t="inlineStr">
        <f aca="false">K45</f>
        <is>
          <t/>
        </is>
      </c>
      <c r="N45" s="20" t="inlineStr">
        <f aca="false">K45+0,01</f>
        <is>
          <t/>
        </is>
      </c>
      <c r="O45" s="20" t="inlineStr">
        <f aca="false">K45+0,02</f>
        <is>
          <t/>
        </is>
      </c>
      <c r="P45" s="20" t="inlineStr">
        <f aca="false">K45+0,03</f>
        <is>
          <t/>
        </is>
      </c>
    </row>
    <row collapsed="false" customFormat="false" customHeight="true" hidden="true" ht="19.5" outlineLevel="0" r="46">
      <c r="A46" s="24"/>
      <c r="B46" s="23"/>
      <c r="C46" s="23"/>
      <c r="J46" s="15" t="n">
        <v>7500000</v>
      </c>
      <c r="K46" s="16" t="n">
        <v>0.2</v>
      </c>
      <c r="L46" s="20" t="n">
        <v>0.02</v>
      </c>
      <c r="M46" s="20" t="inlineStr">
        <f aca="false">K46</f>
        <is>
          <t/>
        </is>
      </c>
      <c r="N46" s="20" t="inlineStr">
        <f aca="false">K46+0,01</f>
        <is>
          <t/>
        </is>
      </c>
      <c r="O46" s="20" t="inlineStr">
        <f aca="false">K46+0,02</f>
        <is>
          <t/>
        </is>
      </c>
      <c r="P46" s="20" t="inlineStr">
        <f aca="false">K46+0,03</f>
        <is>
          <t/>
        </is>
      </c>
    </row>
    <row collapsed="false" customFormat="false" customHeight="true" hidden="true" ht="19.5" outlineLevel="0" r="47">
      <c r="A47" s="24"/>
      <c r="B47" s="23"/>
      <c r="C47" s="23"/>
      <c r="J47" s="15" t="n">
        <v>7500001</v>
      </c>
      <c r="K47" s="16" t="n">
        <v>0.2</v>
      </c>
      <c r="L47" s="20" t="n">
        <v>0.02</v>
      </c>
      <c r="M47" s="20" t="inlineStr">
        <f aca="false">K47</f>
        <is>
          <t/>
        </is>
      </c>
      <c r="N47" s="20" t="inlineStr">
        <f aca="false">K47+0,01</f>
        <is>
          <t/>
        </is>
      </c>
      <c r="O47" s="20" t="inlineStr">
        <f aca="false">K47+0,02</f>
        <is>
          <t/>
        </is>
      </c>
      <c r="P47" s="20" t="inlineStr">
        <f aca="false">K47+0,03</f>
        <is>
          <t/>
        </is>
      </c>
    </row>
    <row collapsed="false" customFormat="false" customHeight="true" hidden="true" ht="19.5" outlineLevel="0" r="48">
      <c r="A48" s="26"/>
      <c r="B48" s="27"/>
      <c r="C48" s="31"/>
      <c r="J48" s="15" t="n">
        <v>7500002</v>
      </c>
      <c r="K48" s="16" t="n">
        <v>0.2</v>
      </c>
      <c r="L48" s="20" t="n">
        <v>0.02</v>
      </c>
      <c r="M48" s="20" t="inlineStr">
        <f aca="false">K48</f>
        <is>
          <t/>
        </is>
      </c>
      <c r="N48" s="20" t="inlineStr">
        <f aca="false">K48+0,01</f>
        <is>
          <t/>
        </is>
      </c>
      <c r="O48" s="20" t="inlineStr">
        <f aca="false">K48+0,02</f>
        <is>
          <t/>
        </is>
      </c>
      <c r="P48" s="20" t="inlineStr">
        <f aca="false">K48+0,03</f>
        <is>
          <t/>
        </is>
      </c>
    </row>
    <row collapsed="false" customFormat="false" customHeight="true" hidden="true" ht="19.5" outlineLevel="0" r="49"/>
    <row collapsed="false" customFormat="false" customHeight="true" hidden="true" ht="19.5" outlineLevel="0" r="50">
      <c r="B50" s="2" t="s">
        <v>39</v>
      </c>
      <c r="D50" s="2" t="s">
        <v>40</v>
      </c>
    </row>
    <row collapsed="false" customFormat="false" customHeight="true" hidden="true" ht="19.5" outlineLevel="0" r="51">
      <c r="A51" s="2" t="n">
        <v>10</v>
      </c>
      <c r="B51" s="15" t="s">
        <v>18</v>
      </c>
      <c r="C51" s="24" t="n">
        <v>10</v>
      </c>
      <c r="D51" s="2" t="s">
        <v>30</v>
      </c>
    </row>
    <row collapsed="false" customFormat="false" customHeight="true" hidden="true" ht="19.5" outlineLevel="0" r="52">
      <c r="A52" s="2" t="n">
        <v>20</v>
      </c>
      <c r="B52" s="15" t="s">
        <v>19</v>
      </c>
      <c r="C52" s="24" t="n">
        <v>20</v>
      </c>
      <c r="D52" s="2" t="s">
        <v>31</v>
      </c>
    </row>
    <row collapsed="false" customFormat="false" customHeight="true" hidden="true" ht="19.5" outlineLevel="0" r="53">
      <c r="A53" s="2" t="n">
        <v>30</v>
      </c>
      <c r="B53" s="15" t="s">
        <v>20</v>
      </c>
      <c r="C53" s="24" t="n">
        <v>30</v>
      </c>
      <c r="D53" s="2" t="s">
        <v>11</v>
      </c>
    </row>
    <row collapsed="false" customFormat="false" customHeight="true" hidden="true" ht="19.5" outlineLevel="0" r="54">
      <c r="A54" s="2" t="n">
        <v>40</v>
      </c>
      <c r="B54" s="15" t="s">
        <v>10</v>
      </c>
      <c r="C54" s="2" t="n">
        <v>40</v>
      </c>
      <c r="D54" s="2" t="s">
        <v>32</v>
      </c>
    </row>
    <row collapsed="false" customFormat="false" customHeight="true" hidden="true" ht="19.5" outlineLevel="0" r="55">
      <c r="A55" s="2" t="n">
        <v>50</v>
      </c>
      <c r="B55" s="15" t="s">
        <v>28</v>
      </c>
      <c r="C55" s="2" t="n">
        <v>50</v>
      </c>
    </row>
    <row collapsed="false" customFormat="false" customHeight="true" hidden="true" ht="19.5" outlineLevel="0" r="56">
      <c r="A56" s="2" t="n">
        <v>60</v>
      </c>
      <c r="B56" s="10" t="s">
        <v>29</v>
      </c>
      <c r="C56" s="2" t="n">
        <v>60</v>
      </c>
    </row>
    <row collapsed="false" customFormat="false" customHeight="true" hidden="true" ht="19.5" outlineLevel="0" r="57"/>
    <row collapsed="false" customFormat="false" customHeight="true" hidden="true" ht="19.5" outlineLevel="0" r="58"/>
    <row collapsed="false" customFormat="false" customHeight="true" hidden="true" ht="19.5" outlineLevel="0" r="59"/>
    <row collapsed="false" customFormat="false" customHeight="true" hidden="false" ht="19.5" outlineLevel="0" r="60"/>
    <row collapsed="false" customFormat="false" customHeight="true" hidden="false" ht="19.5" outlineLevel="0" r="61">
      <c r="A61" s="32" t="s">
        <v>41</v>
      </c>
      <c r="B61" s="32"/>
      <c r="C61" s="33" t="s">
        <v>42</v>
      </c>
      <c r="D61" s="33"/>
      <c r="E61" s="33"/>
      <c r="F61" s="33"/>
      <c r="G61" s="34"/>
    </row>
    <row collapsed="false" customFormat="false" customHeight="true" hidden="false" ht="19.5" outlineLevel="0" r="62">
      <c r="A62" s="35" t="n">
        <v>99.94</v>
      </c>
      <c r="B62" s="35"/>
      <c r="C62" s="36" t="s">
        <v>43</v>
      </c>
      <c r="D62" s="36" t="s">
        <v>44</v>
      </c>
      <c r="E62" s="36"/>
      <c r="F62" s="37"/>
      <c r="G62" s="34"/>
    </row>
    <row collapsed="false" customFormat="false" customHeight="true" hidden="false" ht="19.5" outlineLevel="0" r="63">
      <c r="A63" s="35"/>
      <c r="B63" s="35"/>
      <c r="C63" s="38" t="n">
        <v>106</v>
      </c>
      <c r="D63" s="38" t="s">
        <v>45</v>
      </c>
      <c r="E63" s="38"/>
      <c r="F63" s="37"/>
      <c r="G63" s="34"/>
    </row>
    <row collapsed="false" customFormat="false" customHeight="true" hidden="false" ht="19.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H4"/>
    <mergeCell ref="A5:B5"/>
    <mergeCell ref="D10:D12"/>
    <mergeCell ref="A61:B61"/>
    <mergeCell ref="C61:F61"/>
    <mergeCell ref="A62:B65"/>
    <mergeCell ref="D62:E62"/>
    <mergeCell ref="D63:E63"/>
    <mergeCell ref="D64:E64"/>
    <mergeCell ref="D65:E65"/>
  </mergeCells>
  <conditionalFormatting sqref="B41;B48:C48">
    <cfRule aboveAverage="0" bottom="0" dxfId="0" operator="duplicateValues" percent="0" priority="2" rank="0" text="" type="duplicateValues">
      <formula>0</formula>
    </cfRule>
  </conditionalFormatting>
  <conditionalFormatting sqref="B61:B65">
    <cfRule aboveAverage="0" bottom="0" dxfId="1" operator="duplicateValues" percent="0" priority="3" rank="0" text="" type="duplicateValues">
      <formula>0</formula>
    </cfRule>
  </conditionalFormatting>
  <conditionalFormatting sqref="B20:G20">
    <cfRule aboveAverage="0" bottom="0" dxfId="2" operator="duplicateValues" percent="0" priority="4" rank="0" text="" type="duplicateValues">
      <formula>0</formula>
    </cfRule>
  </conditionalFormatting>
  <conditionalFormatting sqref="B31:G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41:P41">
    <cfRule aboveAverage="0" bottom="0" dxfId="5" operator="duplicateValues" percent="0" priority="7" rank="0" text="" type="duplicateValues">
      <formula>0</formula>
    </cfRule>
  </conditionalFormatting>
  <conditionalFormatting sqref="K31:R31">
    <cfRule aboveAverage="0" bottom="0" dxfId="6" operator="duplicateValues" percent="0" priority="8" rank="0" text="" type="duplicateValues">
      <formula>0</formula>
    </cfRule>
  </conditionalFormatting>
  <conditionalFormatting sqref="U32;U39">
    <cfRule aboveAverage="0" bottom="0" dxfId="7" operator="duplicateValues" percent="0" priority="9" rank="0" text="" type="duplicateValues">
      <formula>0</formula>
    </cfRule>
  </conditionalFormatting>
  <dataValidations count="2">
    <dataValidation allowBlank="true" operator="between" showDropDown="false" showErrorMessage="true" showInputMessage="true" sqref="A7" type="list">
      <formula1>д</formula1>
      <formula2>0</formula2>
    </dataValidation>
    <dataValidation allowBlank="true" operator="between" showDropDown="false" showErrorMessage="true" showInputMessage="true" sqref="B7" type="list">
      <formula1>со</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T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2" activeCellId="0" pane="topLeft" sqref="B12"/>
    </sheetView>
  </sheetViews>
  <sheetFormatPr defaultRowHeight="15.75"/>
  <cols>
    <col collapsed="false" hidden="false" max="1" min="1" style="1" width="46.993006993007"/>
    <col collapsed="false" hidden="false" max="2" min="2" style="1" width="49.6573426573427"/>
    <col collapsed="false" hidden="false" max="3" min="3" style="1" width="48.6643356643357"/>
    <col collapsed="false" hidden="false" max="5" min="4" style="1" width="40.6713286713287"/>
    <col collapsed="false" hidden="false" max="6" min="6" style="1" width="37.4965034965035"/>
    <col collapsed="false" hidden="false" max="7" min="7" style="1" width="46.993006993007"/>
    <col collapsed="false" hidden="true" max="19" min="8" style="1" width="0"/>
    <col collapsed="false" hidden="false" max="24" min="20" style="1" width="46.993006993007"/>
    <col collapsed="false" hidden="false" max="1025" min="25" style="1" width="9.32867132867133"/>
  </cols>
  <sheetData>
    <row collapsed="false" customFormat="false" customHeight="true" hidden="false" ht="409.5" outlineLevel="0" r="1">
      <c r="G1" s="3" t="s">
        <v>1</v>
      </c>
      <c r="H1" s="3"/>
      <c r="I1" s="3"/>
      <c r="J1" s="3"/>
      <c r="K1" s="3"/>
      <c r="L1" s="3"/>
      <c r="M1" s="3"/>
      <c r="N1" s="3"/>
      <c r="O1" s="3"/>
      <c r="P1" s="3"/>
      <c r="Q1" s="3"/>
      <c r="R1" s="3"/>
      <c r="S1" s="3"/>
      <c r="T1" s="3"/>
    </row>
    <row collapsed="false" customFormat="false" customHeight="true" hidden="true" ht="15.75" outlineLevel="0" r="2">
      <c r="G2" s="3"/>
      <c r="H2" s="3"/>
      <c r="I2" s="3"/>
      <c r="J2" s="3"/>
      <c r="K2" s="3"/>
      <c r="L2" s="3"/>
      <c r="M2" s="3"/>
      <c r="N2" s="3"/>
      <c r="O2" s="3"/>
      <c r="P2" s="3"/>
      <c r="Q2" s="3"/>
      <c r="R2" s="3"/>
      <c r="S2" s="3"/>
      <c r="T2" s="3"/>
    </row>
    <row collapsed="false" customFormat="false" customHeight="true" hidden="true" ht="15.75" outlineLevel="0" r="3">
      <c r="G3" s="3"/>
      <c r="H3" s="3"/>
      <c r="I3" s="3"/>
      <c r="J3" s="3"/>
      <c r="K3" s="3"/>
      <c r="L3" s="3"/>
      <c r="M3" s="3"/>
      <c r="N3" s="3"/>
      <c r="O3" s="3"/>
      <c r="P3" s="3"/>
      <c r="Q3" s="3"/>
      <c r="R3" s="3"/>
      <c r="S3" s="3"/>
      <c r="T3" s="3"/>
    </row>
    <row collapsed="false" customFormat="false" customHeight="true" hidden="false" ht="153" outlineLevel="0" r="4">
      <c r="G4" s="3"/>
      <c r="H4" s="3"/>
      <c r="I4" s="3"/>
      <c r="J4" s="3"/>
      <c r="K4" s="3"/>
      <c r="L4" s="3"/>
      <c r="M4" s="3"/>
      <c r="N4" s="3"/>
      <c r="O4" s="3"/>
      <c r="P4" s="3"/>
      <c r="Q4" s="3"/>
      <c r="R4" s="3"/>
      <c r="S4" s="3"/>
      <c r="T4" s="3"/>
    </row>
    <row collapsed="false" customFormat="false" customHeight="false" hidden="false" ht="36" outlineLevel="0" r="5">
      <c r="A5" s="40" t="s">
        <v>2</v>
      </c>
      <c r="B5" s="40"/>
    </row>
    <row collapsed="false" customFormat="false" customHeight="true" hidden="false" ht="33" outlineLevel="0" r="6">
      <c r="A6" s="41" t="s">
        <v>3</v>
      </c>
      <c r="B6" s="41" t="s">
        <v>4</v>
      </c>
      <c r="I6" s="2" t="s">
        <v>5</v>
      </c>
      <c r="J6" s="2" t="s">
        <v>6</v>
      </c>
      <c r="K6" s="2" t="s">
        <v>7</v>
      </c>
      <c r="L6" s="2" t="s">
        <v>8</v>
      </c>
      <c r="M6" s="2" t="s">
        <v>9</v>
      </c>
    </row>
    <row collapsed="false" customFormat="false" customHeight="true" hidden="false" ht="41.25" outlineLevel="0" r="7">
      <c r="A7" s="42" t="s">
        <v>29</v>
      </c>
      <c r="B7" s="42" t="s">
        <v>30</v>
      </c>
      <c r="I7" s="2" t="n">
        <f aca="false">IF(EXACT(A7,B51),A51,IF(EXACT(A7,B52),A52,IF(EXACT(A7,B53),A53,IF(EXACT(A7,B54),A54,IF(EXACT(A7,B55),A55,IF(EXACT(A7,B56),A56,0))))))</f>
        <v>60</v>
      </c>
      <c r="J7" s="8" t="n">
        <f aca="false">IF(I7=10,0.1,IF(I7=20,0.13,IF(I7=30,0.15,IF(I7=40,0.17,IF(I7=I21,0.2,0)))))</f>
        <v>0</v>
      </c>
      <c r="K7" s="2" t="n">
        <f aca="false">IF(EXACT(B56,A7),0,IF(EXACT(B7,D51),C51,IF(EXACT(B7,D52),C52,IF(EXACT(B7,D53),C53,0))))</f>
        <v>0</v>
      </c>
      <c r="L7" s="8" t="n">
        <f aca="false">IF(K7=I24,K24,IF(K7=I25,K25,IF(K7=I26,K26,0)))</f>
        <v>0</v>
      </c>
      <c r="M7" s="9" t="n">
        <f aca="false">L7+J7+J8+J9+J10+J11+J12</f>
        <v>0</v>
      </c>
    </row>
    <row collapsed="false" customFormat="false" customHeight="false" hidden="false" ht="15.75" outlineLevel="0" r="8">
      <c r="I8" s="2" t="n">
        <f aca="false">IF(EXACT(A7,B56),A56,0)</f>
        <v>60</v>
      </c>
      <c r="J8" s="8" t="n">
        <f aca="false">IF(AND(EXACT(A7,J22),EXACT(B7,J24)),IF(B12&gt;Q39,R39,IF(B12&gt;Q38,R38,IF(B12&gt;Q37,R37,IF(B12&gt;Q36,R36,IF(B12&gt;Q35,R35,IF(B12&gt;Q34,R34,IF(B12&gt;Q33,R33,0))))))))</f>
        <v>0</v>
      </c>
      <c r="K8" s="9"/>
    </row>
    <row collapsed="false" customFormat="false" customHeight="false" hidden="false" ht="21" outlineLevel="0" r="9">
      <c r="A9" s="10"/>
      <c r="B9" s="11" t="s">
        <v>12</v>
      </c>
      <c r="C9" s="11" t="s">
        <v>13</v>
      </c>
      <c r="D9" s="11" t="s">
        <v>14</v>
      </c>
      <c r="J9" s="2" t="b">
        <f aca="false">IF(AND(EXACT(A7,J22),EXACT(B7,J26)),IF(B12&gt;J38,K38,IF(B12&gt;J37,K37,IF(B12&gt;J36,K36,IF(B12&gt;J35,K35,IF(B12&gt;J34,K34,IF(B12&gt;J33,K33,IF(B12&gt;J32,K32,0))))))))</f>
        <v>0</v>
      </c>
    </row>
    <row collapsed="false" customFormat="false" customHeight="false" hidden="false" ht="15.75" outlineLevel="0" r="10">
      <c r="A10" s="10" t="s">
        <v>15</v>
      </c>
      <c r="B10" s="12" t="n">
        <f aca="false">Grayling!Z22+Pride!Z22+Payer!Z22+'7.62'!Z22+'Orion Active'!Z22</f>
        <v>0</v>
      </c>
      <c r="C10" s="12" t="n">
        <f aca="false">B10</f>
        <v>0</v>
      </c>
      <c r="D10" s="13" t="n">
        <f aca="false">M7</f>
        <v>0</v>
      </c>
      <c r="J10" s="2" t="b">
        <f aca="false">IF(AND(EXACT(A7,J22),EXACT(B7,J27)),IF(B11&gt;J38,L38,IF(B11&gt;J37,L37,IF(B11&gt;J36,L36,IF(B11&gt;J35,L35,IF(B11&gt;J34,L34,IF(B11&gt;J33,L33,IF(B11&gt;J32,L32,0))))))))</f>
        <v>0</v>
      </c>
    </row>
    <row collapsed="false" customFormat="false" customHeight="false" hidden="false" ht="15.75" outlineLevel="0" r="11">
      <c r="A11" s="10" t="s">
        <v>16</v>
      </c>
      <c r="B11" s="12" t="n">
        <f aca="false">Grayling!AA22+Pride!AA22+Payer!AA22+'7.62'!AA22+'Orion Active'!AA22</f>
        <v>0</v>
      </c>
      <c r="C11" s="12" t="n">
        <f aca="false">B11*(1-M7)</f>
        <v>0</v>
      </c>
      <c r="D11" s="13"/>
      <c r="J11" s="2" t="b">
        <f aca="false">IF(AND(EXACT(A7,J22),EXACT(B7,J28)),IF(B12&gt;J38,M38,IF(B12&gt;J37,M37,IF(B12&gt;J36,M36,IF(B12&gt;J35,M35,IF(B12&gt;J34,M34,IF(B12&gt;J33,M33,IF(B12&gt;J32,M32,0))))))))</f>
        <v>0</v>
      </c>
    </row>
    <row collapsed="false" customFormat="false" customHeight="false" hidden="false" ht="15.75" outlineLevel="0" r="12">
      <c r="A12" s="10" t="s">
        <v>17</v>
      </c>
      <c r="B12" s="14" t="n">
        <f aca="false">B11+B10</f>
        <v>0</v>
      </c>
      <c r="C12" s="14" t="n">
        <f aca="false">C11+C10</f>
        <v>0</v>
      </c>
      <c r="D12" s="13"/>
      <c r="J12" s="2" t="b">
        <f aca="false">IF(AND(EXACT(A7,J22),EXACT(B7,J29)),IF(B12&gt;J38,N38,IF(B12&gt;J37,N37,IF(B12&gt;J36,N36,IF(B12&gt;J35,N35,IF(B12&gt;J34,N34,IF(B12&gt;J33,N33,IF(B12&gt;J32,N32,0))))))))</f>
        <v>0</v>
      </c>
    </row>
    <row collapsed="false" customFormat="false" customHeight="false" hidden="false" ht="15.75" outlineLevel="0" r="13">
      <c r="J13" s="9"/>
    </row>
    <row collapsed="false" customFormat="false" customHeight="false" hidden="true" ht="15.75" outlineLevel="0" r="14"/>
    <row collapsed="false" customFormat="false" customHeight="false" hidden="true" ht="15.75" outlineLevel="0" r="15"/>
    <row collapsed="false" customFormat="false" customHeight="false" hidden="true" ht="15.75" outlineLevel="0" r="16"/>
    <row collapsed="false" customFormat="false" customHeight="false" hidden="true" ht="15.75" outlineLevel="0" r="17">
      <c r="I17" s="2" t="n">
        <v>10</v>
      </c>
      <c r="J17" s="15" t="s">
        <v>18</v>
      </c>
      <c r="K17" s="16" t="n">
        <v>0.1</v>
      </c>
    </row>
    <row collapsed="false" customFormat="false" customHeight="false" hidden="true" ht="15.75" outlineLevel="0" r="18">
      <c r="I18" s="2" t="n">
        <v>20</v>
      </c>
      <c r="J18" s="15" t="s">
        <v>19</v>
      </c>
      <c r="K18" s="16" t="n">
        <v>0.13</v>
      </c>
    </row>
    <row collapsed="false" customFormat="false" customHeight="false" hidden="true" ht="15.75" outlineLevel="0" r="19">
      <c r="I19" s="2" t="n">
        <v>30</v>
      </c>
      <c r="J19" s="15" t="s">
        <v>20</v>
      </c>
      <c r="K19" s="16" t="n">
        <v>0.15</v>
      </c>
    </row>
    <row collapsed="false" customFormat="false" customHeight="false" hidden="true" ht="15.75" outlineLevel="0" r="20">
      <c r="I20" s="2" t="n">
        <v>40</v>
      </c>
      <c r="J20" s="15" t="s">
        <v>10</v>
      </c>
      <c r="K20" s="16" t="n">
        <v>0.17</v>
      </c>
    </row>
    <row collapsed="false" customFormat="false" customHeight="false" hidden="false" ht="15.75" outlineLevel="0" r="21">
      <c r="A21" s="21" t="s">
        <v>49</v>
      </c>
      <c r="B21" s="21"/>
      <c r="C21" s="21"/>
      <c r="D21" s="21"/>
      <c r="E21" s="21"/>
      <c r="F21" s="21"/>
      <c r="G21" s="21"/>
      <c r="H21" s="21"/>
      <c r="I21" s="2" t="n">
        <v>50</v>
      </c>
      <c r="J21" s="15" t="s">
        <v>28</v>
      </c>
      <c r="K21" s="16" t="n">
        <v>0.2</v>
      </c>
    </row>
    <row collapsed="false" customFormat="false" customHeight="false" hidden="false" ht="15.75" outlineLevel="0" r="22">
      <c r="A22" s="21"/>
      <c r="B22" s="21"/>
      <c r="C22" s="21"/>
      <c r="D22" s="21"/>
      <c r="E22" s="21"/>
      <c r="F22" s="21"/>
      <c r="G22" s="21"/>
      <c r="H22" s="21"/>
      <c r="I22" s="2" t="n">
        <v>60</v>
      </c>
      <c r="J22" s="10" t="s">
        <v>29</v>
      </c>
    </row>
    <row collapsed="false" customFormat="false" customHeight="false" hidden="false" ht="30" outlineLevel="0" r="23">
      <c r="A23" s="17" t="s">
        <v>50</v>
      </c>
      <c r="B23" s="17" t="s">
        <v>51</v>
      </c>
      <c r="C23" s="17" t="s">
        <v>52</v>
      </c>
      <c r="D23" s="17" t="s">
        <v>53</v>
      </c>
      <c r="E23" s="17" t="s">
        <v>54</v>
      </c>
      <c r="F23" s="22"/>
      <c r="G23" s="22"/>
      <c r="H23" s="22"/>
    </row>
    <row collapsed="false" customFormat="false" customHeight="false" hidden="false" ht="15.75" outlineLevel="0" r="24">
      <c r="A24" s="15" t="s">
        <v>18</v>
      </c>
      <c r="B24" s="15" t="n">
        <v>1500000</v>
      </c>
      <c r="C24" s="16" t="n">
        <v>0.1</v>
      </c>
      <c r="D24" s="16" t="n">
        <v>0.02</v>
      </c>
      <c r="E24" s="16" t="n">
        <v>0.04</v>
      </c>
      <c r="F24" s="23"/>
      <c r="G24" s="23"/>
      <c r="H24" s="23"/>
      <c r="I24" s="24" t="n">
        <v>10</v>
      </c>
      <c r="J24" s="2" t="s">
        <v>30</v>
      </c>
      <c r="K24" s="9" t="n">
        <v>0.04</v>
      </c>
    </row>
    <row collapsed="false" customFormat="false" customHeight="false" hidden="false" ht="15.75" outlineLevel="0" r="25">
      <c r="A25" s="15" t="s">
        <v>19</v>
      </c>
      <c r="B25" s="15" t="n">
        <v>3000000</v>
      </c>
      <c r="C25" s="16" t="n">
        <v>0.13</v>
      </c>
      <c r="D25" s="16" t="n">
        <v>0.02</v>
      </c>
      <c r="E25" s="16" t="n">
        <v>0.04</v>
      </c>
      <c r="F25" s="23"/>
      <c r="G25" s="23"/>
      <c r="H25" s="23"/>
      <c r="I25" s="24" t="n">
        <v>20</v>
      </c>
      <c r="J25" s="2" t="s">
        <v>55</v>
      </c>
      <c r="K25" s="9" t="n">
        <v>0.02</v>
      </c>
    </row>
    <row collapsed="false" customFormat="false" customHeight="false" hidden="false" ht="15.75" outlineLevel="0" r="26">
      <c r="A26" s="15" t="s">
        <v>20</v>
      </c>
      <c r="B26" s="15" t="n">
        <v>5000000</v>
      </c>
      <c r="C26" s="16" t="n">
        <v>0.15</v>
      </c>
      <c r="D26" s="16" t="n">
        <v>0.02</v>
      </c>
      <c r="E26" s="16" t="n">
        <v>0.04</v>
      </c>
      <c r="F26" s="23"/>
      <c r="G26" s="23"/>
      <c r="H26" s="23"/>
      <c r="I26" s="24" t="n">
        <v>30</v>
      </c>
      <c r="J26" s="2" t="s">
        <v>56</v>
      </c>
      <c r="K26" s="9" t="n">
        <v>0</v>
      </c>
    </row>
    <row collapsed="false" customFormat="false" customHeight="false" hidden="false" ht="15.75" outlineLevel="0" r="27">
      <c r="A27" s="15" t="s">
        <v>10</v>
      </c>
      <c r="B27" s="15" t="n">
        <v>10000000</v>
      </c>
      <c r="C27" s="16" t="n">
        <v>0.17</v>
      </c>
      <c r="D27" s="16" t="n">
        <v>0.02</v>
      </c>
      <c r="E27" s="16" t="n">
        <v>0.04</v>
      </c>
      <c r="F27" s="23"/>
      <c r="G27" s="23"/>
      <c r="H27" s="23"/>
      <c r="I27" s="2" t="n">
        <v>40</v>
      </c>
      <c r="J27" s="2" t="s">
        <v>57</v>
      </c>
    </row>
    <row collapsed="false" customFormat="false" customHeight="false" hidden="false" ht="15.75" outlineLevel="0" r="28">
      <c r="A28" s="15" t="s">
        <v>28</v>
      </c>
      <c r="B28" s="15" t="n">
        <v>15000000</v>
      </c>
      <c r="C28" s="16" t="n">
        <v>0.2</v>
      </c>
      <c r="D28" s="16" t="n">
        <v>0.02</v>
      </c>
      <c r="E28" s="16" t="n">
        <v>0.04</v>
      </c>
      <c r="F28" s="23"/>
      <c r="G28" s="23"/>
      <c r="H28" s="23"/>
      <c r="I28" s="2" t="n">
        <v>50</v>
      </c>
      <c r="J28" s="2" t="s">
        <v>33</v>
      </c>
    </row>
    <row collapsed="false" customFormat="false" customHeight="false" hidden="false" ht="15.75" outlineLevel="0" r="29">
      <c r="A29" s="24"/>
      <c r="B29" s="24"/>
      <c r="C29" s="23"/>
      <c r="D29" s="23"/>
      <c r="E29" s="23"/>
      <c r="F29" s="23"/>
      <c r="G29" s="23"/>
      <c r="H29" s="23"/>
      <c r="I29" s="2" t="n">
        <v>60</v>
      </c>
      <c r="J29" s="2" t="s">
        <v>34</v>
      </c>
    </row>
    <row collapsed="false" customFormat="false" customHeight="false" hidden="false" ht="15.75" outlineLevel="0" r="30">
      <c r="A30" s="25" t="s">
        <v>35</v>
      </c>
      <c r="B30" s="24"/>
      <c r="C30" s="23"/>
      <c r="D30" s="23"/>
      <c r="E30" s="25"/>
      <c r="F30" s="25"/>
      <c r="G30" s="25"/>
      <c r="H30" s="25"/>
      <c r="J30" s="25" t="s">
        <v>35</v>
      </c>
      <c r="K30" s="24"/>
    </row>
    <row collapsed="false" customFormat="false" customHeight="false" hidden="false" ht="60" outlineLevel="0" r="31">
      <c r="A31" s="17" t="s">
        <v>21</v>
      </c>
      <c r="B31" s="17" t="s">
        <v>58</v>
      </c>
      <c r="C31" s="17" t="s">
        <v>59</v>
      </c>
      <c r="D31" s="17" t="s">
        <v>60</v>
      </c>
      <c r="E31" s="17" t="s">
        <v>61</v>
      </c>
      <c r="F31" s="17" t="s">
        <v>62</v>
      </c>
      <c r="G31" s="22"/>
      <c r="H31" s="22"/>
      <c r="I31" s="22"/>
      <c r="J31" s="17" t="s">
        <v>21</v>
      </c>
      <c r="K31" s="18" t="s">
        <v>63</v>
      </c>
      <c r="L31" s="18" t="s">
        <v>64</v>
      </c>
      <c r="M31" s="18" t="s">
        <v>65</v>
      </c>
      <c r="N31" s="18" t="s">
        <v>66</v>
      </c>
      <c r="Q31" s="25" t="s">
        <v>36</v>
      </c>
    </row>
    <row collapsed="false" customFormat="false" customHeight="false" hidden="false" ht="30" outlineLevel="0" r="32">
      <c r="A32" s="15" t="n">
        <v>50000</v>
      </c>
      <c r="B32" s="16" t="n">
        <v>0</v>
      </c>
      <c r="C32" s="16" t="n">
        <v>0.6</v>
      </c>
      <c r="D32" s="20" t="n">
        <v>-0.01</v>
      </c>
      <c r="E32" s="20" t="n">
        <v>-0.02</v>
      </c>
      <c r="F32" s="20" t="n">
        <v>-0.03</v>
      </c>
      <c r="G32" s="24"/>
      <c r="H32" s="24"/>
      <c r="I32" s="23"/>
      <c r="J32" s="15" t="n">
        <v>50000</v>
      </c>
      <c r="K32" s="19" t="n">
        <v>0</v>
      </c>
      <c r="L32" s="8" t="n">
        <v>-0.01</v>
      </c>
      <c r="M32" s="8" t="n">
        <v>-0.02</v>
      </c>
      <c r="N32" s="8" t="n">
        <v>-0.03</v>
      </c>
      <c r="Q32" s="17" t="s">
        <v>21</v>
      </c>
      <c r="R32" s="18" t="s">
        <v>37</v>
      </c>
    </row>
    <row collapsed="false" customFormat="false" customHeight="false" hidden="false" ht="15.75" outlineLevel="0" r="33">
      <c r="A33" s="15" t="n">
        <v>350000</v>
      </c>
      <c r="B33" s="16" t="n">
        <v>0.03</v>
      </c>
      <c r="C33" s="16" t="n">
        <v>0.65</v>
      </c>
      <c r="D33" s="20" t="n">
        <v>0.02</v>
      </c>
      <c r="E33" s="20" t="n">
        <v>0.01</v>
      </c>
      <c r="F33" s="20" t="n">
        <v>0</v>
      </c>
      <c r="G33" s="24"/>
      <c r="H33" s="24"/>
      <c r="I33" s="23"/>
      <c r="J33" s="15" t="n">
        <v>350000</v>
      </c>
      <c r="K33" s="19" t="n">
        <v>0.03</v>
      </c>
      <c r="L33" s="8" t="n">
        <v>0.02</v>
      </c>
      <c r="M33" s="8" t="n">
        <v>0.01</v>
      </c>
      <c r="N33" s="8" t="n">
        <v>0</v>
      </c>
      <c r="Q33" s="15" t="n">
        <v>50000</v>
      </c>
      <c r="R33" s="16" t="n">
        <v>0.03</v>
      </c>
    </row>
    <row collapsed="false" customFormat="false" customHeight="false" hidden="false" ht="15.75" outlineLevel="0" r="34">
      <c r="A34" s="15" t="n">
        <v>750000</v>
      </c>
      <c r="B34" s="16" t="n">
        <v>0.05</v>
      </c>
      <c r="C34" s="16" t="n">
        <v>0.68</v>
      </c>
      <c r="D34" s="20" t="n">
        <v>0.04</v>
      </c>
      <c r="E34" s="20" t="n">
        <v>0.03</v>
      </c>
      <c r="F34" s="20" t="n">
        <v>0.02</v>
      </c>
      <c r="G34" s="24"/>
      <c r="H34" s="24"/>
      <c r="I34" s="23"/>
      <c r="J34" s="15" t="n">
        <v>750000</v>
      </c>
      <c r="K34" s="19" t="n">
        <v>0.05</v>
      </c>
      <c r="L34" s="8" t="n">
        <v>0.04</v>
      </c>
      <c r="M34" s="8" t="n">
        <v>0.03</v>
      </c>
      <c r="N34" s="8" t="n">
        <v>0.02</v>
      </c>
      <c r="Q34" s="15" t="n">
        <v>350000</v>
      </c>
      <c r="R34" s="16" t="n">
        <v>0.05</v>
      </c>
    </row>
    <row collapsed="false" customFormat="false" customHeight="false" hidden="false" ht="15.75" outlineLevel="0" r="35">
      <c r="A35" s="15" t="n">
        <v>1500000</v>
      </c>
      <c r="B35" s="16" t="n">
        <v>0.08</v>
      </c>
      <c r="C35" s="16" t="n">
        <v>0.74</v>
      </c>
      <c r="D35" s="20" t="n">
        <v>0.07</v>
      </c>
      <c r="E35" s="20" t="n">
        <v>0.06</v>
      </c>
      <c r="F35" s="20" t="n">
        <v>0.05</v>
      </c>
      <c r="G35" s="24"/>
      <c r="H35" s="24"/>
      <c r="I35" s="23"/>
      <c r="J35" s="15" t="n">
        <v>1500000</v>
      </c>
      <c r="K35" s="19" t="n">
        <v>0.08</v>
      </c>
      <c r="L35" s="8" t="n">
        <v>0.07</v>
      </c>
      <c r="M35" s="8" t="n">
        <v>0.06</v>
      </c>
      <c r="N35" s="8" t="n">
        <v>0.05</v>
      </c>
      <c r="Q35" s="15" t="n">
        <v>750000</v>
      </c>
      <c r="R35" s="16" t="n">
        <v>0.07</v>
      </c>
    </row>
    <row collapsed="false" customFormat="false" customHeight="false" hidden="false" ht="15.75" outlineLevel="0" r="36">
      <c r="A36" s="15" t="n">
        <v>3400000</v>
      </c>
      <c r="B36" s="16" t="n">
        <v>0.1</v>
      </c>
      <c r="C36" s="16" t="n">
        <v>0.78</v>
      </c>
      <c r="D36" s="20" t="n">
        <v>0.09</v>
      </c>
      <c r="E36" s="20" t="n">
        <v>0.08</v>
      </c>
      <c r="F36" s="20" t="n">
        <v>0.07</v>
      </c>
      <c r="G36" s="24"/>
      <c r="H36" s="24"/>
      <c r="I36" s="23"/>
      <c r="J36" s="15" t="n">
        <v>3400000</v>
      </c>
      <c r="K36" s="19" t="n">
        <v>0.1</v>
      </c>
      <c r="L36" s="8" t="n">
        <v>0.09</v>
      </c>
      <c r="M36" s="8" t="n">
        <v>0.08</v>
      </c>
      <c r="N36" s="8" t="n">
        <v>0.07</v>
      </c>
      <c r="Q36" s="15" t="n">
        <v>1500000</v>
      </c>
      <c r="R36" s="16" t="n">
        <v>0.1</v>
      </c>
    </row>
    <row collapsed="false" customFormat="false" customHeight="false" hidden="false" ht="15.75" outlineLevel="0" r="37">
      <c r="A37" s="15" t="n">
        <v>5500000</v>
      </c>
      <c r="B37" s="16" t="n">
        <v>0.12</v>
      </c>
      <c r="C37" s="16" t="n">
        <v>0.82</v>
      </c>
      <c r="D37" s="20" t="n">
        <v>0.11</v>
      </c>
      <c r="E37" s="20" t="n">
        <v>0.1</v>
      </c>
      <c r="F37" s="20" t="n">
        <v>0.09</v>
      </c>
      <c r="G37" s="24"/>
      <c r="H37" s="24"/>
      <c r="I37" s="23"/>
      <c r="J37" s="15" t="n">
        <v>5500000</v>
      </c>
      <c r="K37" s="16" t="n">
        <v>0.12</v>
      </c>
      <c r="L37" s="8" t="n">
        <v>0.11</v>
      </c>
      <c r="M37" s="8" t="n">
        <v>0.1</v>
      </c>
      <c r="N37" s="8" t="n">
        <v>0.09</v>
      </c>
      <c r="Q37" s="15" t="n">
        <v>3400000</v>
      </c>
      <c r="R37" s="16" t="n">
        <v>0.12</v>
      </c>
    </row>
    <row collapsed="false" customFormat="false" customHeight="false" hidden="false" ht="15.75" outlineLevel="0" r="38">
      <c r="A38" s="28" t="n">
        <v>10000000</v>
      </c>
      <c r="B38" s="29" t="n">
        <v>0.15</v>
      </c>
      <c r="C38" s="43" t="n">
        <v>0.88</v>
      </c>
      <c r="D38" s="20" t="n">
        <v>0.14</v>
      </c>
      <c r="E38" s="20" t="n">
        <v>0.13</v>
      </c>
      <c r="F38" s="20" t="n">
        <v>0.12</v>
      </c>
      <c r="G38" s="26"/>
      <c r="H38" s="26"/>
      <c r="I38" s="27"/>
      <c r="J38" s="28" t="n">
        <v>10000000</v>
      </c>
      <c r="K38" s="29" t="n">
        <v>0.15</v>
      </c>
      <c r="L38" s="8" t="n">
        <v>0.14</v>
      </c>
      <c r="M38" s="8" t="n">
        <v>0.13</v>
      </c>
      <c r="N38" s="8" t="n">
        <v>0.12</v>
      </c>
      <c r="Q38" s="15" t="n">
        <v>5500000</v>
      </c>
      <c r="R38" s="16" t="n">
        <v>0.15</v>
      </c>
    </row>
    <row collapsed="false" customFormat="false" customHeight="false" hidden="false" ht="15.75" outlineLevel="0" r="39">
      <c r="Q39" s="28" t="n">
        <v>10000000</v>
      </c>
      <c r="R39" s="29" t="n">
        <v>0.17</v>
      </c>
    </row>
    <row collapsed="false" customFormat="false" customHeight="false" hidden="false" ht="15.75" outlineLevel="0" r="40">
      <c r="A40" s="25" t="s">
        <v>36</v>
      </c>
      <c r="C40" s="30"/>
    </row>
    <row collapsed="false" customFormat="false" customHeight="false" hidden="false" ht="30" outlineLevel="0" r="41">
      <c r="A41" s="17" t="s">
        <v>21</v>
      </c>
      <c r="B41" s="18" t="s">
        <v>67</v>
      </c>
      <c r="C41" s="17" t="s">
        <v>59</v>
      </c>
    </row>
    <row collapsed="false" customFormat="false" customHeight="false" hidden="false" ht="15.75" outlineLevel="0" r="42">
      <c r="A42" s="15" t="n">
        <v>50000</v>
      </c>
      <c r="B42" s="16" t="n">
        <v>0.03</v>
      </c>
      <c r="C42" s="16" t="n">
        <v>0.65</v>
      </c>
    </row>
    <row collapsed="false" customFormat="false" customHeight="false" hidden="false" ht="15.75" outlineLevel="0" r="43">
      <c r="A43" s="15" t="n">
        <v>350000</v>
      </c>
      <c r="B43" s="16" t="n">
        <v>0.05</v>
      </c>
      <c r="C43" s="16" t="n">
        <v>0.68</v>
      </c>
    </row>
    <row collapsed="false" customFormat="false" customHeight="false" hidden="false" ht="15.75" outlineLevel="0" r="44">
      <c r="A44" s="15" t="n">
        <v>750000</v>
      </c>
      <c r="B44" s="16" t="n">
        <v>0.07</v>
      </c>
      <c r="C44" s="16" t="n">
        <v>0.72</v>
      </c>
    </row>
    <row collapsed="false" customFormat="false" customHeight="false" hidden="false" ht="15.75" outlineLevel="0" r="45">
      <c r="A45" s="15" t="n">
        <v>1500000</v>
      </c>
      <c r="B45" s="16" t="n">
        <v>0.1</v>
      </c>
      <c r="C45" s="16" t="n">
        <v>0.78</v>
      </c>
    </row>
    <row collapsed="false" customFormat="false" customHeight="false" hidden="false" ht="15.75" outlineLevel="0" r="46">
      <c r="A46" s="15" t="n">
        <v>3400000</v>
      </c>
      <c r="B46" s="16" t="n">
        <v>0.12</v>
      </c>
      <c r="C46" s="16" t="n">
        <v>0.82</v>
      </c>
    </row>
    <row collapsed="false" customFormat="false" customHeight="false" hidden="false" ht="15.75" outlineLevel="0" r="47">
      <c r="A47" s="15" t="n">
        <v>5500000</v>
      </c>
      <c r="B47" s="16" t="n">
        <v>0.15</v>
      </c>
      <c r="C47" s="16" t="n">
        <v>0.88</v>
      </c>
    </row>
    <row collapsed="false" customFormat="false" customHeight="false" hidden="false" ht="15.75" outlineLevel="0" r="48">
      <c r="A48" s="28" t="n">
        <v>10000000</v>
      </c>
      <c r="B48" s="29" t="n">
        <v>0.17</v>
      </c>
      <c r="C48" s="43" t="n">
        <v>0.93</v>
      </c>
    </row>
    <row collapsed="false" customFormat="false" customHeight="false" hidden="true" ht="15.75" outlineLevel="0" r="49"/>
    <row collapsed="false" customFormat="false" customHeight="false" hidden="true" ht="15.75" outlineLevel="0" r="50">
      <c r="B50" s="2" t="s">
        <v>39</v>
      </c>
      <c r="D50" s="2" t="s">
        <v>40</v>
      </c>
    </row>
    <row collapsed="false" customFormat="false" customHeight="false" hidden="true" ht="15.75" outlineLevel="0" r="51">
      <c r="A51" s="2" t="n">
        <v>10</v>
      </c>
      <c r="B51" s="15" t="s">
        <v>18</v>
      </c>
      <c r="C51" s="24" t="n">
        <v>10</v>
      </c>
      <c r="D51" s="2" t="s">
        <v>30</v>
      </c>
    </row>
    <row collapsed="false" customFormat="false" customHeight="false" hidden="true" ht="15.75" outlineLevel="0" r="52">
      <c r="A52" s="2" t="n">
        <v>20</v>
      </c>
      <c r="B52" s="15" t="s">
        <v>19</v>
      </c>
      <c r="C52" s="24" t="n">
        <v>20</v>
      </c>
      <c r="D52" s="2" t="s">
        <v>55</v>
      </c>
    </row>
    <row collapsed="false" customFormat="false" customHeight="false" hidden="true" ht="15.75" outlineLevel="0" r="53">
      <c r="A53" s="2" t="n">
        <v>30</v>
      </c>
      <c r="B53" s="15" t="s">
        <v>20</v>
      </c>
      <c r="C53" s="24" t="n">
        <v>30</v>
      </c>
      <c r="D53" s="2" t="s">
        <v>56</v>
      </c>
    </row>
    <row collapsed="false" customFormat="false" customHeight="false" hidden="true" ht="15.75" outlineLevel="0" r="54">
      <c r="A54" s="2" t="n">
        <v>40</v>
      </c>
      <c r="B54" s="15" t="s">
        <v>10</v>
      </c>
      <c r="C54" s="2" t="n">
        <v>40</v>
      </c>
      <c r="D54" s="2" t="s">
        <v>57</v>
      </c>
    </row>
    <row collapsed="false" customFormat="false" customHeight="false" hidden="true" ht="15.75" outlineLevel="0" r="55">
      <c r="A55" s="2" t="n">
        <v>50</v>
      </c>
      <c r="B55" s="15" t="s">
        <v>28</v>
      </c>
      <c r="C55" s="2" t="n">
        <v>50</v>
      </c>
      <c r="D55" s="2" t="s">
        <v>33</v>
      </c>
    </row>
    <row collapsed="false" customFormat="false" customHeight="false" hidden="true" ht="15.75" outlineLevel="0" r="56">
      <c r="A56" s="2" t="n">
        <v>60</v>
      </c>
      <c r="B56" s="10" t="s">
        <v>29</v>
      </c>
      <c r="C56" s="2" t="n">
        <v>60</v>
      </c>
      <c r="D56" s="2" t="s">
        <v>34</v>
      </c>
    </row>
    <row collapsed="false" customFormat="false" customHeight="false" hidden="true" ht="15.75" outlineLevel="0" r="57"/>
    <row collapsed="false" customFormat="false" customHeight="false" hidden="true" ht="15.75" outlineLevel="0" r="58"/>
    <row collapsed="false" customFormat="false" customHeight="false" hidden="true" ht="15.75" outlineLevel="0" r="59"/>
    <row collapsed="false" customFormat="false" customHeight="true" hidden="false" ht="18.75" outlineLevel="0" r="61">
      <c r="A61" s="32" t="s">
        <v>41</v>
      </c>
      <c r="B61" s="32"/>
      <c r="C61" s="33" t="s">
        <v>42</v>
      </c>
      <c r="D61" s="33"/>
      <c r="E61" s="33"/>
      <c r="F61" s="33"/>
      <c r="G61" s="34"/>
    </row>
    <row collapsed="false" customFormat="false" customHeight="true" hidden="false" ht="18.75" outlineLevel="0" r="62">
      <c r="A62" s="35" t="n">
        <v>99.94</v>
      </c>
      <c r="B62" s="35"/>
      <c r="C62" s="36" t="s">
        <v>43</v>
      </c>
      <c r="D62" s="36" t="s">
        <v>44</v>
      </c>
      <c r="E62" s="36"/>
      <c r="F62" s="37"/>
      <c r="G62" s="34"/>
    </row>
    <row collapsed="false" customFormat="false" customHeight="true" hidden="false" ht="18.75" outlineLevel="0" r="63">
      <c r="A63" s="35"/>
      <c r="B63" s="35"/>
      <c r="C63" s="38" t="n">
        <v>106</v>
      </c>
      <c r="D63" s="38" t="s">
        <v>45</v>
      </c>
      <c r="E63" s="38"/>
      <c r="F63" s="37"/>
      <c r="G63" s="34"/>
    </row>
    <row collapsed="false" customFormat="false" customHeight="true" hidden="false" ht="18.7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T4"/>
    <mergeCell ref="A5:B5"/>
    <mergeCell ref="D10:D12"/>
    <mergeCell ref="A61:B61"/>
    <mergeCell ref="C61:F61"/>
    <mergeCell ref="A62:B65"/>
    <mergeCell ref="D62:E62"/>
    <mergeCell ref="D63:E63"/>
    <mergeCell ref="D64:E64"/>
    <mergeCell ref="D65:E65"/>
  </mergeCells>
  <conditionalFormatting sqref="B31;B38;B21:B23">
    <cfRule aboveAverage="0" bottom="0" dxfId="0" operator="duplicateValues" percent="0" priority="2" rank="0" text="" type="duplicateValues">
      <formula>0</formula>
    </cfRule>
  </conditionalFormatting>
  <conditionalFormatting sqref="B41;B48:C48">
    <cfRule aboveAverage="0" bottom="0" dxfId="1" operator="duplicateValues" percent="0" priority="3" rank="0" text="" type="duplicateValues">
      <formula>0</formula>
    </cfRule>
  </conditionalFormatting>
  <conditionalFormatting sqref="B61:B65">
    <cfRule aboveAverage="0" bottom="0" dxfId="2" operator="duplicateValues" percent="0" priority="4" rank="0" text="" type="duplicateValues">
      <formula>0</formula>
    </cfRule>
  </conditionalFormatting>
  <conditionalFormatting sqref="D31:F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38;K31:N31">
    <cfRule aboveAverage="0" bottom="0" dxfId="5" operator="duplicateValues" percent="0" priority="7" rank="0" text="" type="duplicateValues">
      <formula>0</formula>
    </cfRule>
  </conditionalFormatting>
  <conditionalFormatting sqref="R32;R39">
    <cfRule aboveAverage="0" bottom="0" dxfId="6" operator="duplicateValues" percent="0" priority="8" rank="0" text="" type="duplicateValues">
      <formula>0</formula>
    </cfRule>
  </conditionalFormatting>
  <dataValidations count="2">
    <dataValidation allowBlank="true" operator="between" showDropDown="false" showErrorMessage="true" showInputMessage="true" sqref="A7" type="list">
      <formula1>ДилерГГ</formula1>
      <formula2>0</formula2>
    </dataValidation>
    <dataValidation allowBlank="true" operator="between" showDropDown="false" showErrorMessage="true" showInputMessage="true" sqref="B7" type="list">
      <formula1>ОплатаГГ</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AC167"/>
  <sheetViews>
    <sheetView colorId="64" defaultGridColor="true" rightToLeft="false" showFormulas="false" showGridLines="true" showOutlineSymbols="true" showRowColHeaders="true" showZeros="true" tabSelected="true" topLeftCell="A22" view="normal" windowProtection="false" workbookViewId="0" zoomScale="30" zoomScaleNormal="30" zoomScalePageLayoutView="40">
      <selection activeCell="C24" activeCellId="0" pane="topLeft" sqref="C24"/>
    </sheetView>
  </sheetViews>
  <sheetFormatPr defaultRowHeight="24.8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2" min="12" style="44" width="40.8251748251748"/>
    <col collapsed="false" hidden="false" max="13" min="13" style="45"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6" width="0"/>
    <col collapsed="false" hidden="false" max="24" min="23" style="46" width="57.8391608391608"/>
    <col collapsed="false" hidden="true" max="25" min="25" style="47" width="0"/>
    <col collapsed="false" hidden="true" max="27" min="26" style="48" width="0"/>
    <col collapsed="false" hidden="true" max="28" min="28" style="44" width="0"/>
    <col collapsed="false" hidden="false" max="1025" min="29" style="44" width="25.8321678321678"/>
  </cols>
  <sheetData>
    <row collapsed="false" customFormat="false" customHeight="true" hidden="false" ht="408" outlineLevel="0" r="1">
      <c r="A1" s="49"/>
      <c r="B1" s="50"/>
      <c r="C1" s="50"/>
      <c r="D1" s="50"/>
      <c r="E1" s="50"/>
      <c r="F1" s="50"/>
      <c r="G1" s="50"/>
      <c r="I1" s="50"/>
      <c r="J1" s="50"/>
      <c r="K1" s="51"/>
      <c r="L1" s="51"/>
      <c r="M1" s="52"/>
      <c r="N1" s="51"/>
      <c r="O1" s="51"/>
      <c r="P1" s="51"/>
      <c r="Q1" s="51"/>
      <c r="R1" s="51"/>
      <c r="S1" s="51"/>
      <c r="T1" s="51"/>
    </row>
    <row collapsed="false" customFormat="false" customHeight="true" hidden="false" ht="83.25" outlineLevel="0" r="2">
      <c r="A2" s="53"/>
      <c r="B2" s="51"/>
      <c r="C2" s="51"/>
      <c r="D2" s="51"/>
      <c r="E2" s="51"/>
      <c r="F2" s="51"/>
      <c r="G2" s="51"/>
      <c r="H2" s="51"/>
      <c r="I2" s="51"/>
      <c r="J2" s="51"/>
      <c r="K2" s="51"/>
      <c r="L2" s="51"/>
      <c r="M2" s="52"/>
      <c r="N2" s="51"/>
      <c r="O2" s="51"/>
      <c r="P2" s="51"/>
      <c r="Q2" s="51"/>
      <c r="R2" s="51"/>
      <c r="S2" s="51"/>
      <c r="T2" s="51"/>
    </row>
    <row collapsed="false" customFormat="false" customHeight="true" hidden="false" ht="83.25" outlineLevel="0" r="3">
      <c r="A3" s="53"/>
      <c r="B3" s="51"/>
      <c r="C3" s="51"/>
      <c r="D3" s="51"/>
      <c r="E3" s="51"/>
      <c r="F3" s="51"/>
      <c r="G3" s="51"/>
      <c r="H3" s="51"/>
      <c r="I3" s="51"/>
      <c r="J3" s="51"/>
      <c r="K3" s="51"/>
      <c r="L3" s="51"/>
      <c r="M3" s="52"/>
      <c r="N3" s="51"/>
      <c r="O3" s="51"/>
      <c r="P3" s="51"/>
      <c r="Q3" s="51"/>
      <c r="R3" s="51"/>
      <c r="S3" s="51"/>
      <c r="T3" s="51"/>
      <c r="AA3" s="51" t="e">
        <f aca="false">IF(O24=сторцена,M24*P24,0)</f>
        <v>#NAME?</v>
      </c>
    </row>
    <row collapsed="false" customFormat="false" customHeight="true" hidden="false" ht="83.25" outlineLevel="0" r="4">
      <c r="A4" s="53"/>
      <c r="B4" s="51"/>
      <c r="C4" s="51"/>
      <c r="D4" s="51"/>
      <c r="E4" s="51"/>
      <c r="F4" s="51"/>
      <c r="G4" s="51"/>
      <c r="H4" s="51"/>
      <c r="I4" s="51"/>
      <c r="J4" s="51"/>
      <c r="K4" s="51"/>
      <c r="L4" s="51"/>
      <c r="M4" s="52"/>
      <c r="N4" s="51"/>
      <c r="O4" s="51"/>
      <c r="P4" s="51"/>
      <c r="Q4" s="51"/>
      <c r="R4" s="51"/>
      <c r="S4" s="51"/>
      <c r="T4" s="51"/>
    </row>
    <row collapsed="false" customFormat="false" customHeight="true" hidden="false" ht="108" outlineLevel="0" r="5">
      <c r="A5" s="53"/>
      <c r="B5" s="54"/>
      <c r="C5" s="54"/>
      <c r="D5" s="54"/>
      <c r="E5" s="54"/>
      <c r="F5" s="54"/>
      <c r="G5" s="51"/>
      <c r="H5" s="51"/>
      <c r="I5" s="54"/>
      <c r="J5" s="55"/>
      <c r="K5" s="51"/>
      <c r="L5" s="51"/>
      <c r="M5" s="52"/>
      <c r="N5" s="51"/>
      <c r="O5" s="51"/>
      <c r="P5" s="51"/>
      <c r="Q5" s="51"/>
      <c r="R5" s="51"/>
      <c r="S5" s="51"/>
      <c r="T5" s="51"/>
    </row>
    <row collapsed="false" customFormat="false" customHeight="false" hidden="false" ht="27.25" outlineLevel="0" r="6">
      <c r="A6" s="53"/>
      <c r="B6" s="54"/>
      <c r="C6" s="54"/>
      <c r="D6" s="54"/>
      <c r="E6" s="54"/>
      <c r="F6" s="54"/>
      <c r="G6" s="51"/>
      <c r="H6" s="51"/>
      <c r="I6" s="54"/>
      <c r="J6" s="55"/>
      <c r="K6" s="51"/>
    </row>
    <row collapsed="false" customFormat="false" customHeight="true" hidden="false" ht="8.25" outlineLevel="0" r="7">
      <c r="A7" s="53"/>
      <c r="B7" s="54"/>
      <c r="C7" s="54"/>
      <c r="D7" s="54"/>
      <c r="E7" s="54"/>
      <c r="F7" s="54"/>
      <c r="G7" s="51"/>
      <c r="H7" s="51"/>
      <c r="I7" s="54"/>
      <c r="J7" s="55"/>
      <c r="K7" s="51"/>
      <c r="L7" s="51"/>
      <c r="M7" s="52"/>
      <c r="N7" s="51"/>
      <c r="O7" s="51"/>
      <c r="P7" s="51"/>
      <c r="Q7" s="51"/>
      <c r="R7" s="51"/>
      <c r="S7" s="51"/>
      <c r="T7" s="51"/>
    </row>
    <row collapsed="false" customFormat="false" customHeight="true" hidden="false" ht="49.5" outlineLevel="0" r="8">
      <c r="A8" s="53"/>
      <c r="B8" s="56"/>
      <c r="C8" s="56"/>
      <c r="D8" s="56"/>
      <c r="E8" s="56"/>
      <c r="F8" s="56"/>
      <c r="G8" s="51"/>
      <c r="H8" s="51"/>
      <c r="I8" s="57"/>
      <c r="J8" s="58"/>
      <c r="K8" s="51"/>
      <c r="L8" s="51"/>
      <c r="M8" s="52"/>
      <c r="N8" s="51"/>
      <c r="O8" s="51"/>
      <c r="P8" s="51"/>
      <c r="Q8" s="51"/>
      <c r="R8" s="51"/>
      <c r="S8" s="51"/>
      <c r="T8" s="51"/>
    </row>
    <row collapsed="false" customFormat="false" customHeight="true" hidden="false" ht="50.1" outlineLevel="0" r="9">
      <c r="A9" s="53"/>
      <c r="B9" s="59"/>
      <c r="C9" s="59"/>
      <c r="D9" s="59"/>
      <c r="E9" s="60"/>
      <c r="F9" s="60"/>
      <c r="G9" s="51"/>
      <c r="H9" s="51"/>
      <c r="I9" s="57"/>
      <c r="J9" s="61"/>
      <c r="K9" s="51"/>
      <c r="L9" s="51"/>
      <c r="M9" s="52"/>
      <c r="N9" s="51"/>
      <c r="O9" s="51"/>
      <c r="P9" s="51"/>
      <c r="Q9" s="51"/>
      <c r="R9" s="51"/>
      <c r="S9" s="51"/>
      <c r="T9" s="51"/>
    </row>
    <row collapsed="false" customFormat="false" customHeight="true" hidden="false" ht="409.5" outlineLevel="0" r="10">
      <c r="A10" s="53"/>
      <c r="B10" s="59"/>
      <c r="C10" s="59"/>
      <c r="D10" s="59"/>
      <c r="E10" s="60"/>
      <c r="F10" s="60"/>
      <c r="G10" s="51"/>
      <c r="H10" s="51"/>
      <c r="I10" s="62"/>
      <c r="J10" s="63"/>
      <c r="K10" s="51"/>
      <c r="L10" s="51"/>
      <c r="M10" s="52"/>
      <c r="N10" s="51"/>
      <c r="O10" s="51"/>
      <c r="P10" s="51"/>
      <c r="Q10" s="51"/>
      <c r="R10" s="51"/>
      <c r="S10" s="51"/>
      <c r="T10" s="51"/>
    </row>
    <row collapsed="false" customFormat="false" customHeight="true" hidden="false" ht="50.1" outlineLevel="0" r="11">
      <c r="A11" s="53"/>
      <c r="B11" s="59"/>
      <c r="C11" s="59"/>
      <c r="D11" s="59"/>
      <c r="E11" s="60"/>
      <c r="F11" s="60"/>
      <c r="G11" s="51"/>
      <c r="H11" s="51"/>
      <c r="I11" s="57"/>
      <c r="J11" s="63"/>
      <c r="K11" s="51"/>
      <c r="L11" s="51"/>
      <c r="M11" s="52"/>
      <c r="N11" s="51"/>
      <c r="O11" s="51"/>
      <c r="P11" s="51"/>
      <c r="Q11" s="51"/>
      <c r="R11" s="51"/>
      <c r="S11" s="51"/>
      <c r="T11" s="51"/>
    </row>
    <row collapsed="false" customFormat="false" customHeight="true" hidden="false" ht="50.1" outlineLevel="0" r="12">
      <c r="A12" s="53"/>
      <c r="B12" s="59"/>
      <c r="C12" s="59"/>
      <c r="D12" s="59"/>
      <c r="E12" s="60"/>
      <c r="F12" s="60"/>
      <c r="G12" s="51"/>
      <c r="H12" s="51"/>
      <c r="I12" s="64"/>
      <c r="J12" s="63"/>
      <c r="K12" s="51"/>
      <c r="L12" s="51"/>
      <c r="M12" s="52"/>
      <c r="N12" s="51"/>
      <c r="O12" s="51"/>
      <c r="P12" s="51"/>
      <c r="Q12" s="51"/>
      <c r="R12" s="51"/>
      <c r="S12" s="51"/>
      <c r="T12" s="51"/>
    </row>
    <row collapsed="false" customFormat="false" customHeight="true" hidden="false" ht="50.1" outlineLevel="0" r="13">
      <c r="A13" s="53"/>
      <c r="B13" s="59"/>
      <c r="C13" s="59"/>
      <c r="D13" s="59"/>
      <c r="E13" s="60"/>
      <c r="F13" s="60"/>
      <c r="G13" s="51"/>
      <c r="H13" s="51"/>
      <c r="I13" s="64"/>
      <c r="J13" s="63"/>
      <c r="K13" s="51"/>
      <c r="L13" s="51"/>
      <c r="M13" s="52"/>
      <c r="N13" s="51"/>
      <c r="O13" s="51"/>
      <c r="P13" s="51"/>
      <c r="Q13" s="51"/>
      <c r="R13" s="51"/>
      <c r="S13" s="51"/>
      <c r="T13" s="51"/>
    </row>
    <row collapsed="false" customFormat="false" customHeight="true" hidden="false" ht="50.1" outlineLevel="0" r="14">
      <c r="A14" s="53"/>
      <c r="B14" s="51"/>
      <c r="C14" s="51"/>
      <c r="D14" s="51"/>
      <c r="E14" s="51"/>
      <c r="F14" s="51"/>
      <c r="G14" s="51"/>
      <c r="H14" s="51"/>
      <c r="I14" s="65"/>
      <c r="J14" s="61"/>
      <c r="K14" s="51"/>
      <c r="L14" s="51"/>
      <c r="M14" s="52"/>
      <c r="N14" s="51"/>
      <c r="O14" s="51"/>
      <c r="P14" s="51"/>
      <c r="Q14" s="51"/>
      <c r="R14" s="51"/>
      <c r="S14" s="51"/>
      <c r="T14" s="51"/>
    </row>
    <row collapsed="false" customFormat="false" customHeight="true" hidden="false" ht="50.1" outlineLevel="0" r="15">
      <c r="A15" s="53"/>
      <c r="B15" s="51"/>
      <c r="C15" s="51"/>
      <c r="D15" s="51"/>
      <c r="E15" s="51"/>
      <c r="F15" s="51"/>
      <c r="G15" s="51"/>
      <c r="H15" s="51"/>
      <c r="I15" s="65"/>
      <c r="J15" s="66"/>
      <c r="K15" s="51"/>
      <c r="L15" s="51"/>
      <c r="M15" s="52"/>
      <c r="N15" s="51"/>
      <c r="O15" s="51"/>
      <c r="P15" s="51"/>
      <c r="Q15" s="51"/>
      <c r="R15" s="51"/>
      <c r="S15" s="51"/>
      <c r="T15" s="51"/>
    </row>
    <row collapsed="false" customFormat="false" customHeight="true" hidden="false" ht="50.1" outlineLevel="0" r="16">
      <c r="A16" s="53"/>
      <c r="B16" s="51"/>
      <c r="C16" s="67"/>
      <c r="D16" s="67"/>
      <c r="E16" s="67"/>
      <c r="F16" s="67"/>
      <c r="G16" s="68"/>
      <c r="H16" s="69"/>
      <c r="I16" s="65"/>
      <c r="J16" s="70"/>
      <c r="K16" s="51"/>
      <c r="L16" s="51"/>
      <c r="M16" s="52"/>
      <c r="N16" s="51"/>
      <c r="O16" s="51"/>
      <c r="P16" s="51"/>
      <c r="Q16" s="51"/>
      <c r="R16" s="51"/>
      <c r="S16" s="51"/>
      <c r="T16" s="51"/>
    </row>
    <row collapsed="false" customFormat="false" customHeight="true" hidden="false" ht="409.5" outlineLevel="0" r="17">
      <c r="A17" s="53"/>
      <c r="B17" s="71"/>
      <c r="C17" s="71"/>
      <c r="D17" s="72"/>
      <c r="E17" s="51"/>
      <c r="F17" s="69"/>
      <c r="G17" s="51"/>
      <c r="H17" s="69"/>
      <c r="I17" s="54"/>
      <c r="J17" s="73"/>
      <c r="K17" s="51"/>
      <c r="L17" s="51"/>
      <c r="M17" s="52"/>
      <c r="N17" s="51"/>
      <c r="O17" s="51"/>
      <c r="P17" s="51"/>
      <c r="Q17" s="51"/>
      <c r="R17" s="51"/>
      <c r="S17" s="51"/>
      <c r="T17" s="51"/>
    </row>
    <row collapsed="false" customFormat="false" customHeight="true" hidden="false" ht="50.1" outlineLevel="0" r="18">
      <c r="A18" s="53"/>
      <c r="B18" s="74"/>
      <c r="C18" s="74"/>
      <c r="D18" s="75"/>
      <c r="E18" s="76"/>
      <c r="F18" s="76"/>
      <c r="G18" s="51"/>
      <c r="H18" s="51"/>
      <c r="I18" s="65"/>
      <c r="J18" s="77"/>
      <c r="K18" s="51"/>
      <c r="L18" s="51"/>
      <c r="M18" s="52"/>
      <c r="N18" s="51"/>
      <c r="O18" s="51"/>
      <c r="P18" s="51"/>
      <c r="Q18" s="51"/>
      <c r="R18" s="51"/>
      <c r="S18" s="51"/>
      <c r="T18" s="51"/>
    </row>
    <row collapsed="false" customFormat="false" customHeight="true" hidden="false" ht="409.5" outlineLevel="0" r="19">
      <c r="A19" s="53"/>
      <c r="B19" s="74"/>
      <c r="C19" s="74"/>
      <c r="D19" s="78"/>
      <c r="E19" s="79"/>
      <c r="F19" s="79"/>
      <c r="G19" s="51"/>
      <c r="H19" s="51"/>
      <c r="I19" s="65"/>
      <c r="J19" s="80"/>
      <c r="K19" s="51"/>
      <c r="L19" s="51"/>
      <c r="M19" s="52"/>
      <c r="N19" s="51"/>
      <c r="O19" s="51"/>
      <c r="P19" s="51"/>
      <c r="Q19" s="51"/>
      <c r="R19" s="51"/>
      <c r="S19" s="51"/>
      <c r="T19" s="51"/>
    </row>
    <row collapsed="false" customFormat="false" customHeight="true" hidden="false" ht="50.1" outlineLevel="0" r="20">
      <c r="A20" s="53"/>
      <c r="B20" s="74"/>
      <c r="C20" s="74"/>
      <c r="D20" s="78"/>
      <c r="E20" s="79"/>
      <c r="F20" s="79"/>
      <c r="G20" s="51"/>
      <c r="H20" s="51"/>
      <c r="I20" s="81"/>
      <c r="J20" s="82"/>
      <c r="K20" s="51"/>
      <c r="L20" s="51"/>
      <c r="M20" s="52"/>
      <c r="N20" s="51"/>
      <c r="O20" s="51"/>
      <c r="P20" s="51"/>
      <c r="Q20" s="51"/>
      <c r="R20" s="51"/>
      <c r="S20" s="51"/>
      <c r="T20" s="51"/>
    </row>
    <row collapsed="false" customFormat="false" customHeight="true" hidden="false" ht="49.5" outlineLevel="0" r="21">
      <c r="A21" s="53"/>
      <c r="B21" s="74"/>
      <c r="C21" s="74"/>
      <c r="D21" s="78"/>
      <c r="E21" s="83"/>
      <c r="F21" s="83"/>
      <c r="G21" s="51"/>
      <c r="H21" s="51"/>
      <c r="I21" s="65"/>
      <c r="J21" s="77"/>
      <c r="K21" s="51"/>
      <c r="L21" s="51"/>
      <c r="M21" s="52"/>
      <c r="N21" s="51"/>
      <c r="O21" s="51"/>
      <c r="P21" s="51"/>
      <c r="Q21" s="51"/>
      <c r="R21" s="51"/>
      <c r="S21" s="51"/>
      <c r="T21" s="51"/>
    </row>
    <row collapsed="false" customFormat="false" customHeight="true" hidden="false" ht="263.25" outlineLevel="0" r="22">
      <c r="A22" s="53"/>
      <c r="B22" s="51"/>
      <c r="C22" s="67"/>
      <c r="D22" s="67"/>
      <c r="E22" s="67"/>
      <c r="F22" s="67"/>
      <c r="G22" s="68"/>
      <c r="H22" s="51"/>
      <c r="I22" s="84"/>
      <c r="J22" s="85"/>
      <c r="K22" s="51"/>
      <c r="L22" s="51"/>
      <c r="M22" s="52"/>
      <c r="N22" s="51"/>
      <c r="O22" s="51"/>
      <c r="P22" s="51"/>
      <c r="Q22" s="51"/>
      <c r="R22" s="51"/>
      <c r="S22" s="51"/>
      <c r="T22" s="51"/>
      <c r="Z22" s="51" t="n">
        <f aca="false">SUM(Z24:Z983495)</f>
        <v>0</v>
      </c>
      <c r="AA22" s="51" t="n">
        <f aca="false">SUM(AA24:AA983495)</f>
        <v>0</v>
      </c>
    </row>
    <row collapsed="false" customFormat="true" customHeight="true" hidden="false" ht="129.75" outlineLevel="0" r="23" s="97">
      <c r="A23" s="86" t="s">
        <v>68</v>
      </c>
      <c r="B23" s="87" t="s">
        <v>69</v>
      </c>
      <c r="C23" s="87" t="s">
        <v>70</v>
      </c>
      <c r="D23" s="88" t="s">
        <v>71</v>
      </c>
      <c r="E23" s="88" t="s">
        <v>72</v>
      </c>
      <c r="F23" s="88" t="s">
        <v>73</v>
      </c>
      <c r="G23" s="89" t="s">
        <v>74</v>
      </c>
      <c r="H23" s="88" t="s">
        <v>75</v>
      </c>
      <c r="I23" s="88" t="s">
        <v>76</v>
      </c>
      <c r="J23" s="88" t="s">
        <v>77</v>
      </c>
      <c r="K23" s="88" t="s">
        <v>78</v>
      </c>
      <c r="L23" s="90" t="s">
        <v>79</v>
      </c>
      <c r="M23" s="91" t="s">
        <v>80</v>
      </c>
      <c r="N23" s="90" t="s">
        <v>81</v>
      </c>
      <c r="O23" s="90" t="s">
        <v>82</v>
      </c>
      <c r="P23" s="92" t="s">
        <v>83</v>
      </c>
      <c r="Q23" s="92" t="s">
        <v>84</v>
      </c>
      <c r="R23" s="92"/>
      <c r="S23" s="88" t="s">
        <v>85</v>
      </c>
      <c r="T23" s="92"/>
      <c r="U23" s="93" t="s">
        <v>86</v>
      </c>
      <c r="V23" s="92" t="s">
        <v>87</v>
      </c>
      <c r="W23" s="94" t="s">
        <v>86</v>
      </c>
      <c r="X23" s="95" t="s">
        <v>87</v>
      </c>
      <c r="Y23" s="96"/>
      <c r="Z23" s="96" t="s">
        <v>88</v>
      </c>
      <c r="AA23" s="96" t="s">
        <v>89</v>
      </c>
      <c r="AB23" s="95" t="s">
        <v>90</v>
      </c>
      <c r="AC23" s="95" t="s">
        <v>90</v>
      </c>
    </row>
    <row collapsed="false" customFormat="false" customHeight="true" hidden="false" ht="50.1" outlineLevel="0" r="24">
      <c r="A24" s="98" t="n">
        <v>57</v>
      </c>
      <c r="B24" s="98" t="s">
        <v>91</v>
      </c>
      <c r="C24" s="99" t="s">
        <v>92</v>
      </c>
      <c r="D24" s="99" t="s">
        <v>93</v>
      </c>
      <c r="E24" s="100" t="s">
        <v>93</v>
      </c>
      <c r="F24" s="101" t="s">
        <v>94</v>
      </c>
      <c r="G24" s="102" t="s">
        <v>95</v>
      </c>
      <c r="H24" s="103" t="s">
        <v>96</v>
      </c>
      <c r="I24" s="103" t="s">
        <v>97</v>
      </c>
      <c r="J24" s="104" t="s">
        <v>98</v>
      </c>
      <c r="K24" s="105" t="s">
        <v>99</v>
      </c>
      <c r="L24" s="106" t="n">
        <v>6550</v>
      </c>
      <c r="M24" s="107" t="n">
        <v>4090</v>
      </c>
      <c r="N24" s="108" t="s">
        <v>100</v>
      </c>
      <c r="O24" s="109"/>
      <c r="P24" s="110"/>
      <c r="Q24" s="106" t="n">
        <f aca="false">P24*M24</f>
        <v>0</v>
      </c>
      <c r="R24" s="111"/>
      <c r="S24" s="112" t="n">
        <v>30</v>
      </c>
      <c r="T24" s="113"/>
      <c r="U24" s="114" t="n">
        <f aca="false">IF(EXACT(O24,Y24),M24,M24*(1-'Расчет ПРЕДЗАКАЗ'!$D$10))</f>
        <v>4008.2</v>
      </c>
      <c r="V24" s="114" t="n">
        <f aca="false">P24*U24</f>
        <v>0</v>
      </c>
      <c r="W24" s="114" t="n">
        <f aca="false">IF(EXACT(O24,Y24),M24,M24*(1-'Расчет Прайс'!$D$10))</f>
        <v>4090</v>
      </c>
      <c r="X24" s="115" t="n">
        <f aca="false">P24*W24</f>
        <v>0</v>
      </c>
      <c r="Y24" s="116" t="s">
        <v>101</v>
      </c>
      <c r="Z24" s="117" t="n">
        <f aca="false">IF(EXACT(O24;Y24);Q24;0)</f>
        <v>0</v>
      </c>
      <c r="AA24" s="117" t="n">
        <f aca="false">IF(Z24=0;Q24;0)</f>
        <v>0</v>
      </c>
      <c r="AB24" s="118" t="n">
        <f aca="false">IF(U24=0,"",L24/U24-1)</f>
        <v>0.634149992515344</v>
      </c>
      <c r="AC24" s="118" t="n">
        <f aca="false">IF(W24=0,"",L24/W24-1)</f>
        <v>0.601466992665037</v>
      </c>
    </row>
    <row collapsed="false" customFormat="false" customHeight="true" hidden="false" ht="50.1" outlineLevel="0" r="25">
      <c r="A25" s="98"/>
      <c r="B25" s="98"/>
      <c r="C25" s="99"/>
      <c r="D25" s="99"/>
      <c r="E25" s="100"/>
      <c r="F25" s="101"/>
      <c r="G25" s="102"/>
      <c r="H25" s="103"/>
      <c r="I25" s="103"/>
      <c r="J25" s="104"/>
      <c r="K25" s="105" t="s">
        <v>102</v>
      </c>
      <c r="L25" s="106" t="n">
        <v>6550</v>
      </c>
      <c r="M25" s="107" t="n">
        <v>4090</v>
      </c>
      <c r="N25" s="108" t="s">
        <v>103</v>
      </c>
      <c r="O25" s="109"/>
      <c r="P25" s="110"/>
      <c r="Q25" s="106" t="n">
        <f aca="false">P25*M25</f>
        <v>0</v>
      </c>
      <c r="R25" s="111"/>
      <c r="S25" s="112" t="n">
        <v>71</v>
      </c>
      <c r="T25" s="113"/>
      <c r="U25" s="114" t="n">
        <f aca="false">IF(EXACT(O25,Y25),M25,M25*(1-'Расчет ПРЕДЗАКАЗ'!$D$10))</f>
        <v>4008.2</v>
      </c>
      <c r="V25" s="114" t="n">
        <f aca="false">P25*U25</f>
        <v>0</v>
      </c>
      <c r="W25" s="114" t="n">
        <f aca="false">IF(EXACT(O25,Y25),M25,M25*(1-'Расчет Прайс'!$D$10))</f>
        <v>4090</v>
      </c>
      <c r="X25" s="114" t="n">
        <f aca="false">P25*W25</f>
        <v>0</v>
      </c>
      <c r="Y25" s="119" t="s">
        <v>101</v>
      </c>
      <c r="Z25" s="117" t="n">
        <f aca="false">IF(EXACT(O25;Y25);Q25;0)</f>
        <v>0</v>
      </c>
      <c r="AA25" s="117" t="n">
        <f aca="false">IF(Z25=0;Q25;0)</f>
        <v>0</v>
      </c>
      <c r="AB25" s="118" t="n">
        <f aca="false">IF(U25=0;"";L25/U25-1)</f>
        <v>0.634149992515344</v>
      </c>
      <c r="AC25" s="118" t="n">
        <f aca="false">IF(W25=0;"";L25/W25-1)</f>
        <v>0.601466992665037</v>
      </c>
    </row>
    <row collapsed="false" customFormat="false" customHeight="true" hidden="false" ht="50.1" outlineLevel="0" r="26">
      <c r="A26" s="98"/>
      <c r="B26" s="98"/>
      <c r="C26" s="99"/>
      <c r="D26" s="99"/>
      <c r="E26" s="100"/>
      <c r="F26" s="101"/>
      <c r="G26" s="102"/>
      <c r="H26" s="103"/>
      <c r="I26" s="103"/>
      <c r="J26" s="104"/>
      <c r="K26" s="105" t="s">
        <v>104</v>
      </c>
      <c r="L26" s="106" t="n">
        <v>6550</v>
      </c>
      <c r="M26" s="107" t="n">
        <v>4090</v>
      </c>
      <c r="N26" s="108" t="s">
        <v>105</v>
      </c>
      <c r="O26" s="109"/>
      <c r="P26" s="110"/>
      <c r="Q26" s="106" t="n">
        <f aca="false">P26*M26</f>
        <v>0</v>
      </c>
      <c r="R26" s="111"/>
      <c r="S26" s="112" t="n">
        <v>144</v>
      </c>
      <c r="T26" s="113"/>
      <c r="U26" s="114" t="n">
        <f aca="false">IF(EXACT(O26,Y26),M26,M26*(1-'Расчет ПРЕДЗАКАЗ'!$D$10))</f>
        <v>4008.2</v>
      </c>
      <c r="V26" s="114" t="n">
        <f aca="false">P26*U26</f>
        <v>0</v>
      </c>
      <c r="W26" s="114" t="n">
        <f aca="false">IF(EXACT(O26,Y26),M26,M26*(1-'Расчет Прайс'!$D$10))</f>
        <v>4090</v>
      </c>
      <c r="X26" s="114" t="n">
        <f aca="false">P26*W26</f>
        <v>0</v>
      </c>
      <c r="Y26" s="119" t="s">
        <v>101</v>
      </c>
      <c r="Z26" s="117" t="n">
        <f aca="false">IF(EXACT(O26;Y26);Q26;0)</f>
        <v>0</v>
      </c>
      <c r="AA26" s="117" t="n">
        <f aca="false">IF(Z26=0;Q26;0)</f>
        <v>0</v>
      </c>
      <c r="AB26" s="118" t="n">
        <f aca="false">IF(U26=0;"";L26/U26-1)</f>
        <v>0.634149992515344</v>
      </c>
      <c r="AC26" s="118" t="n">
        <f aca="false">IF(W26=0;"";L26/W26-1)</f>
        <v>0.601466992665037</v>
      </c>
    </row>
    <row collapsed="false" customFormat="false" customHeight="true" hidden="false" ht="50.1" outlineLevel="0" r="27">
      <c r="A27" s="98"/>
      <c r="B27" s="98"/>
      <c r="C27" s="99"/>
      <c r="D27" s="99"/>
      <c r="E27" s="100"/>
      <c r="F27" s="101"/>
      <c r="G27" s="102"/>
      <c r="H27" s="103"/>
      <c r="I27" s="103"/>
      <c r="J27" s="104"/>
      <c r="K27" s="105" t="s">
        <v>106</v>
      </c>
      <c r="L27" s="106" t="n">
        <v>6550</v>
      </c>
      <c r="M27" s="107" t="n">
        <v>4090</v>
      </c>
      <c r="N27" s="108" t="s">
        <v>107</v>
      </c>
      <c r="O27" s="109"/>
      <c r="P27" s="110"/>
      <c r="Q27" s="106" t="n">
        <f aca="false">P27*M27</f>
        <v>0</v>
      </c>
      <c r="R27" s="111"/>
      <c r="S27" s="112" t="n">
        <v>155</v>
      </c>
      <c r="T27" s="113"/>
      <c r="U27" s="114" t="n">
        <f aca="false">IF(EXACT(O27,Y27),M27,M27*(1-'Расчет ПРЕДЗАКАЗ'!$D$10))</f>
        <v>4008.2</v>
      </c>
      <c r="V27" s="114" t="n">
        <f aca="false">P27*U27</f>
        <v>0</v>
      </c>
      <c r="W27" s="114" t="n">
        <f aca="false">IF(EXACT(O27,Y27),M27,M27*(1-'Расчет Прайс'!$D$10))</f>
        <v>4090</v>
      </c>
      <c r="X27" s="114" t="n">
        <f aca="false">P27*W27</f>
        <v>0</v>
      </c>
      <c r="Y27" s="119" t="s">
        <v>101</v>
      </c>
      <c r="Z27" s="117" t="n">
        <f aca="false">IF(EXACT(O27;Y27);Q27;0)</f>
        <v>0</v>
      </c>
      <c r="AA27" s="117" t="n">
        <f aca="false">IF(Z27=0;Q27;0)</f>
        <v>0</v>
      </c>
      <c r="AB27" s="118" t="n">
        <f aca="false">IF(U27=0;"";L27/U27-1)</f>
        <v>0.634149992515344</v>
      </c>
      <c r="AC27" s="118" t="n">
        <f aca="false">IF(W27=0;"";L27/W27-1)</f>
        <v>0.601466992665037</v>
      </c>
    </row>
    <row collapsed="false" customFormat="false" customHeight="true" hidden="false" ht="50.1" outlineLevel="0" r="28">
      <c r="A28" s="98"/>
      <c r="B28" s="98"/>
      <c r="C28" s="99"/>
      <c r="D28" s="99"/>
      <c r="E28" s="100"/>
      <c r="F28" s="101"/>
      <c r="G28" s="102"/>
      <c r="H28" s="103"/>
      <c r="I28" s="103"/>
      <c r="J28" s="104"/>
      <c r="K28" s="105" t="s">
        <v>108</v>
      </c>
      <c r="L28" s="106" t="n">
        <v>6550</v>
      </c>
      <c r="M28" s="107" t="n">
        <v>4090</v>
      </c>
      <c r="N28" s="108" t="s">
        <v>109</v>
      </c>
      <c r="O28" s="109"/>
      <c r="P28" s="110"/>
      <c r="Q28" s="106" t="n">
        <f aca="false">P28*M28</f>
        <v>0</v>
      </c>
      <c r="R28" s="111"/>
      <c r="S28" s="112" t="n">
        <v>90</v>
      </c>
      <c r="T28" s="113"/>
      <c r="U28" s="114" t="n">
        <f aca="false">IF(EXACT(O28,Y28),M28,M28*(1-'Расчет ПРЕДЗАКАЗ'!$D$10))</f>
        <v>4008.2</v>
      </c>
      <c r="V28" s="114" t="n">
        <f aca="false">P28*U28</f>
        <v>0</v>
      </c>
      <c r="W28" s="114" t="n">
        <f aca="false">IF(EXACT(O28,Y28),M28,M28*(1-'Расчет Прайс'!$D$10))</f>
        <v>4090</v>
      </c>
      <c r="X28" s="114" t="n">
        <f aca="false">P28*W28</f>
        <v>0</v>
      </c>
      <c r="Y28" s="119" t="s">
        <v>101</v>
      </c>
      <c r="Z28" s="117" t="n">
        <f aca="false">IF(EXACT(O28;Y28);Q28;0)</f>
        <v>0</v>
      </c>
      <c r="AA28" s="117" t="n">
        <f aca="false">IF(Z28=0;Q28;0)</f>
        <v>0</v>
      </c>
      <c r="AB28" s="118" t="n">
        <f aca="false">IF(U28=0;"";L28/U28-1)</f>
        <v>0.634149992515344</v>
      </c>
      <c r="AC28" s="118" t="n">
        <f aca="false">IF(W28=0;"";L28/W28-1)</f>
        <v>0.601466992665037</v>
      </c>
    </row>
    <row collapsed="false" customFormat="false" customHeight="true" hidden="false" ht="50.1" outlineLevel="0" r="29">
      <c r="A29" s="98"/>
      <c r="B29" s="98"/>
      <c r="C29" s="99"/>
      <c r="D29" s="99"/>
      <c r="E29" s="100"/>
      <c r="F29" s="101"/>
      <c r="G29" s="102"/>
      <c r="H29" s="103"/>
      <c r="I29" s="103"/>
      <c r="J29" s="104"/>
      <c r="K29" s="105" t="s">
        <v>110</v>
      </c>
      <c r="L29" s="106" t="n">
        <v>6550</v>
      </c>
      <c r="M29" s="107" t="n">
        <v>4090</v>
      </c>
      <c r="N29" s="108" t="s">
        <v>111</v>
      </c>
      <c r="O29" s="109"/>
      <c r="P29" s="110"/>
      <c r="Q29" s="106" t="n">
        <f aca="false">P29*M29</f>
        <v>0</v>
      </c>
      <c r="R29" s="111"/>
      <c r="S29" s="112" t="n">
        <v>48</v>
      </c>
      <c r="T29" s="113"/>
      <c r="U29" s="114" t="n">
        <f aca="false">IF(EXACT(O29,Y29),M29,M29*(1-'Расчет ПРЕДЗАКАЗ'!$D$10))</f>
        <v>4008.2</v>
      </c>
      <c r="V29" s="114" t="n">
        <f aca="false">P29*U29</f>
        <v>0</v>
      </c>
      <c r="W29" s="114" t="n">
        <f aca="false">IF(EXACT(O29,Y29),M29,M29*(1-'Расчет Прайс'!$D$10))</f>
        <v>4090</v>
      </c>
      <c r="X29" s="114" t="n">
        <f aca="false">P29*W29</f>
        <v>0</v>
      </c>
      <c r="Y29" s="119" t="s">
        <v>101</v>
      </c>
      <c r="Z29" s="117" t="n">
        <f aca="false">IF(EXACT(O29;Y29);Q29;0)</f>
        <v>0</v>
      </c>
      <c r="AA29" s="117" t="n">
        <f aca="false">IF(Z29=0;Q29;0)</f>
        <v>0</v>
      </c>
      <c r="AB29" s="118" t="n">
        <f aca="false">IF(U29=0;"";L29/U29-1)</f>
        <v>0.634149992515344</v>
      </c>
      <c r="AC29" s="118" t="n">
        <f aca="false">IF(W29=0;"";L29/W29-1)</f>
        <v>0.601466992665037</v>
      </c>
    </row>
    <row collapsed="false" customFormat="false" customHeight="true" hidden="false" ht="50.1" outlineLevel="0" r="30">
      <c r="A30" s="98"/>
      <c r="B30" s="98"/>
      <c r="C30" s="99"/>
      <c r="D30" s="99"/>
      <c r="E30" s="100"/>
      <c r="F30" s="101"/>
      <c r="G30" s="102"/>
      <c r="H30" s="103"/>
      <c r="I30" s="103"/>
      <c r="J30" s="104"/>
      <c r="K30" s="105" t="s">
        <v>112</v>
      </c>
      <c r="L30" s="106" t="n">
        <v>6550</v>
      </c>
      <c r="M30" s="107" t="n">
        <v>4090</v>
      </c>
      <c r="N30" s="108" t="s">
        <v>113</v>
      </c>
      <c r="O30" s="109"/>
      <c r="P30" s="110"/>
      <c r="Q30" s="106" t="n">
        <f aca="false">P30*M30</f>
        <v>0</v>
      </c>
      <c r="R30" s="111"/>
      <c r="S30" s="112" t="n">
        <v>19</v>
      </c>
      <c r="T30" s="113"/>
      <c r="U30" s="114" t="n">
        <f aca="false">IF(EXACT(O30,Y30),M30,M30*(1-'Расчет ПРЕДЗАКАЗ'!$D$10))</f>
        <v>4008.2</v>
      </c>
      <c r="V30" s="114" t="n">
        <f aca="false">P30*U30</f>
        <v>0</v>
      </c>
      <c r="W30" s="114" t="n">
        <f aca="false">IF(EXACT(O30,Y30),M30,M30*(1-'Расчет Прайс'!$D$10))</f>
        <v>4090</v>
      </c>
      <c r="X30" s="114" t="n">
        <f aca="false">P30*W30</f>
        <v>0</v>
      </c>
      <c r="Y30" s="119" t="s">
        <v>101</v>
      </c>
      <c r="Z30" s="117" t="n">
        <f aca="false">IF(EXACT(O30;Y30);Q30;0)</f>
        <v>0</v>
      </c>
      <c r="AA30" s="117" t="n">
        <f aca="false">IF(Z30=0;Q30;0)</f>
        <v>0</v>
      </c>
      <c r="AB30" s="118" t="n">
        <f aca="false">IF(U30=0;"";L30/U30-1)</f>
        <v>0.634149992515344</v>
      </c>
      <c r="AC30" s="118" t="n">
        <f aca="false">IF(W30=0;"";L30/W30-1)</f>
        <v>0.601466992665037</v>
      </c>
    </row>
    <row collapsed="false" customFormat="false" customHeight="true" hidden="false" ht="50.1" outlineLevel="0" r="31">
      <c r="A31" s="98"/>
      <c r="B31" s="98"/>
      <c r="C31" s="99"/>
      <c r="D31" s="99"/>
      <c r="E31" s="100"/>
      <c r="F31" s="101"/>
      <c r="G31" s="102"/>
      <c r="H31" s="103"/>
      <c r="I31" s="103"/>
      <c r="J31" s="104"/>
      <c r="K31" s="105"/>
      <c r="L31" s="106" t="n">
        <f aca="false">M31-M31*0,3</f>
        <v>0</v>
      </c>
      <c r="M31" s="107"/>
      <c r="N31" s="106"/>
      <c r="O31" s="109"/>
      <c r="P31" s="110"/>
      <c r="Q31" s="106" t="n">
        <f aca="false">P31*M31</f>
        <v>0</v>
      </c>
      <c r="R31" s="111"/>
      <c r="S31" s="112"/>
      <c r="T31" s="113"/>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7"/>
      <c r="N32" s="106"/>
      <c r="O32" s="109"/>
      <c r="P32" s="110"/>
      <c r="Q32" s="106" t="n">
        <f aca="false">P32*M32</f>
        <v>0</v>
      </c>
      <c r="R32" s="111"/>
      <c r="S32" s="112"/>
      <c r="T32" s="113"/>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7"/>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7"/>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7"/>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7"/>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7"/>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7"/>
      <c r="N38" s="120"/>
      <c r="O38" s="109"/>
      <c r="P38" s="110"/>
      <c r="Q38" s="106" t="n">
        <f aca="false">P38*M38</f>
        <v>0</v>
      </c>
      <c r="R38" s="120"/>
      <c r="S38" s="112"/>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50.1" outlineLevel="0" r="40">
      <c r="A40" s="98" t="n">
        <v>58</v>
      </c>
      <c r="B40" s="98" t="s">
        <v>114</v>
      </c>
      <c r="C40" s="99" t="s">
        <v>115</v>
      </c>
      <c r="D40" s="99" t="s">
        <v>93</v>
      </c>
      <c r="E40" s="100" t="s">
        <v>93</v>
      </c>
      <c r="F40" s="101" t="s">
        <v>116</v>
      </c>
      <c r="G40" s="102" t="s">
        <v>117</v>
      </c>
      <c r="H40" s="103" t="s">
        <v>118</v>
      </c>
      <c r="I40" s="103" t="s">
        <v>119</v>
      </c>
      <c r="J40" s="104" t="s">
        <v>98</v>
      </c>
      <c r="K40" s="105" t="s">
        <v>99</v>
      </c>
      <c r="L40" s="106" t="n">
        <v>7260</v>
      </c>
      <c r="M40" s="107" t="n">
        <v>4536</v>
      </c>
      <c r="N40" s="108" t="s">
        <v>120</v>
      </c>
      <c r="O40" s="109" t="s">
        <v>101</v>
      </c>
      <c r="P40" s="110"/>
      <c r="Q40" s="106" t="n">
        <f aca="false">P40*M40</f>
        <v>0</v>
      </c>
      <c r="R40" s="111"/>
      <c r="S40" s="112" t="n">
        <v>24</v>
      </c>
      <c r="T40" s="113"/>
      <c r="U40" s="114" t="n">
        <f aca="false">IF(EXACT(O40,Y40),M40,M40*(1-'Расчет ПРЕДЗАКАЗ'!$D$10))</f>
        <v>4536</v>
      </c>
      <c r="V40" s="114" t="n">
        <f aca="false">P40*U40</f>
        <v>0</v>
      </c>
      <c r="W40" s="114" t="n">
        <f aca="false">IF(EXACT(O40,Y40),M40,M40*(1-'Расчет Прайс'!$D$10))</f>
        <v>4536</v>
      </c>
      <c r="X40" s="115" t="n">
        <f aca="false">P40*W40</f>
        <v>0</v>
      </c>
      <c r="Y40" s="116" t="s">
        <v>101</v>
      </c>
      <c r="Z40" s="117" t="n">
        <f aca="false">IF(EXACT(O40;Y40);Q40;0)</f>
        <v>0</v>
      </c>
      <c r="AA40" s="117" t="n">
        <f aca="false">IF(Z40=0;Q40;0)</f>
        <v>0</v>
      </c>
      <c r="AB40" s="118" t="n">
        <f aca="false">IF(U40=0,"",L40/U40-1)</f>
        <v>0.600529100529101</v>
      </c>
      <c r="AC40" s="118" t="n">
        <f aca="false">IF(W40=0,"",L40/W40-1)</f>
        <v>0.600529100529101</v>
      </c>
    </row>
    <row collapsed="false" customFormat="false" customHeight="true" hidden="false" ht="50.1" outlineLevel="0" r="41">
      <c r="A41" s="98"/>
      <c r="B41" s="98"/>
      <c r="C41" s="99"/>
      <c r="D41" s="99"/>
      <c r="E41" s="100"/>
      <c r="F41" s="101"/>
      <c r="G41" s="102"/>
      <c r="H41" s="103"/>
      <c r="I41" s="103"/>
      <c r="J41" s="104"/>
      <c r="K41" s="105" t="s">
        <v>102</v>
      </c>
      <c r="L41" s="106" t="n">
        <v>7260</v>
      </c>
      <c r="M41" s="107" t="n">
        <v>4536</v>
      </c>
      <c r="N41" s="108" t="s">
        <v>121</v>
      </c>
      <c r="O41" s="109" t="s">
        <v>101</v>
      </c>
      <c r="P41" s="110"/>
      <c r="Q41" s="106" t="n">
        <f aca="false">P41*M41</f>
        <v>0</v>
      </c>
      <c r="R41" s="111"/>
      <c r="S41" s="112" t="n">
        <v>14</v>
      </c>
      <c r="T41" s="113"/>
      <c r="U41" s="114" t="n">
        <f aca="false">IF(EXACT(O41,Y41),M41,M41*(1-'Расчет ПРЕДЗАКАЗ'!$D$10))</f>
        <v>4536</v>
      </c>
      <c r="V41" s="114" t="n">
        <f aca="false">P41*U41</f>
        <v>0</v>
      </c>
      <c r="W41" s="114" t="n">
        <f aca="false">IF(EXACT(O41,Y41),M41,M41*(1-'Расчет Прайс'!$D$10))</f>
        <v>4536</v>
      </c>
      <c r="X41" s="114" t="n">
        <f aca="false">P41*W41</f>
        <v>0</v>
      </c>
      <c r="Y41" s="119" t="s">
        <v>101</v>
      </c>
      <c r="Z41" s="117" t="n">
        <f aca="false">IF(EXACT(O41;Y41);Q41;0)</f>
        <v>0</v>
      </c>
      <c r="AA41" s="117" t="n">
        <f aca="false">IF(Z41=0;Q41;0)</f>
        <v>0</v>
      </c>
      <c r="AB41" s="118" t="n">
        <f aca="false">IF(U41=0;"";L41/U41-1)</f>
        <v>0.600529100529101</v>
      </c>
      <c r="AC41" s="118" t="n">
        <f aca="false">IF(W41=0;"";L41/W41-1)</f>
        <v>0.600529100529101</v>
      </c>
    </row>
    <row collapsed="false" customFormat="false" customHeight="true" hidden="false" ht="50.1" outlineLevel="0" r="42">
      <c r="A42" s="98"/>
      <c r="B42" s="98"/>
      <c r="C42" s="99"/>
      <c r="D42" s="99"/>
      <c r="E42" s="100"/>
      <c r="F42" s="101"/>
      <c r="G42" s="102"/>
      <c r="H42" s="103"/>
      <c r="I42" s="103"/>
      <c r="J42" s="104"/>
      <c r="K42" s="105" t="s">
        <v>104</v>
      </c>
      <c r="L42" s="106" t="n">
        <v>7260</v>
      </c>
      <c r="M42" s="107" t="n">
        <v>4536</v>
      </c>
      <c r="N42" s="108" t="s">
        <v>122</v>
      </c>
      <c r="O42" s="109" t="s">
        <v>101</v>
      </c>
      <c r="P42" s="110"/>
      <c r="Q42" s="106" t="n">
        <f aca="false">P42*M42</f>
        <v>0</v>
      </c>
      <c r="R42" s="111"/>
      <c r="S42" s="112" t="n">
        <v>54</v>
      </c>
      <c r="T42" s="113"/>
      <c r="U42" s="114" t="n">
        <f aca="false">IF(EXACT(O42,Y42),M42,M42*(1-'Расчет ПРЕДЗАКАЗ'!$D$10))</f>
        <v>4536</v>
      </c>
      <c r="V42" s="114" t="n">
        <f aca="false">P42*U42</f>
        <v>0</v>
      </c>
      <c r="W42" s="114" t="n">
        <f aca="false">IF(EXACT(O42,Y42),M42,M42*(1-'Расчет Прайс'!$D$10))</f>
        <v>4536</v>
      </c>
      <c r="X42" s="114" t="n">
        <f aca="false">P42*W42</f>
        <v>0</v>
      </c>
      <c r="Y42" s="119" t="s">
        <v>101</v>
      </c>
      <c r="Z42" s="117" t="n">
        <f aca="false">IF(EXACT(O42;Y42);Q42;0)</f>
        <v>0</v>
      </c>
      <c r="AA42" s="117" t="n">
        <f aca="false">IF(Z42=0;Q42;0)</f>
        <v>0</v>
      </c>
      <c r="AB42" s="118" t="n">
        <f aca="false">IF(U42=0;"";L42/U42-1)</f>
        <v>0.600529100529101</v>
      </c>
      <c r="AC42" s="118" t="n">
        <f aca="false">IF(W42=0;"";L42/W42-1)</f>
        <v>0.600529100529101</v>
      </c>
    </row>
    <row collapsed="false" customFormat="false" customHeight="true" hidden="false" ht="50.1" outlineLevel="0" r="43">
      <c r="A43" s="98"/>
      <c r="B43" s="98"/>
      <c r="C43" s="99"/>
      <c r="D43" s="99"/>
      <c r="E43" s="100"/>
      <c r="F43" s="101"/>
      <c r="G43" s="102"/>
      <c r="H43" s="103"/>
      <c r="I43" s="103"/>
      <c r="J43" s="104"/>
      <c r="K43" s="105" t="s">
        <v>106</v>
      </c>
      <c r="L43" s="106" t="n">
        <v>7260</v>
      </c>
      <c r="M43" s="107" t="n">
        <v>4536</v>
      </c>
      <c r="N43" s="108" t="s">
        <v>123</v>
      </c>
      <c r="O43" s="109" t="s">
        <v>101</v>
      </c>
      <c r="P43" s="110"/>
      <c r="Q43" s="106" t="n">
        <f aca="false">P43*M43</f>
        <v>0</v>
      </c>
      <c r="R43" s="111"/>
      <c r="S43" s="112" t="n">
        <v>85</v>
      </c>
      <c r="T43" s="113"/>
      <c r="U43" s="114" t="n">
        <f aca="false">IF(EXACT(O43,Y43),M43,M43*(1-'Расчет ПРЕДЗАКАЗ'!$D$10))</f>
        <v>4536</v>
      </c>
      <c r="V43" s="114" t="n">
        <f aca="false">P43*U43</f>
        <v>0</v>
      </c>
      <c r="W43" s="114" t="n">
        <f aca="false">IF(EXACT(O43,Y43),M43,M43*(1-'Расчет Прайс'!$D$10))</f>
        <v>4536</v>
      </c>
      <c r="X43" s="114" t="n">
        <f aca="false">P43*W43</f>
        <v>0</v>
      </c>
      <c r="Y43" s="119" t="s">
        <v>101</v>
      </c>
      <c r="Z43" s="117" t="n">
        <f aca="false">IF(EXACT(O43;Y43);Q43;0)</f>
        <v>0</v>
      </c>
      <c r="AA43" s="117" t="n">
        <f aca="false">IF(Z43=0;Q43;0)</f>
        <v>0</v>
      </c>
      <c r="AB43" s="118" t="n">
        <f aca="false">IF(U43=0;"";L43/U43-1)</f>
        <v>0.600529100529101</v>
      </c>
      <c r="AC43" s="118" t="n">
        <f aca="false">IF(W43=0;"";L43/W43-1)</f>
        <v>0.600529100529101</v>
      </c>
    </row>
    <row collapsed="false" customFormat="false" customHeight="true" hidden="false" ht="50.1" outlineLevel="0" r="44">
      <c r="A44" s="98"/>
      <c r="B44" s="98"/>
      <c r="C44" s="99"/>
      <c r="D44" s="99"/>
      <c r="E44" s="100"/>
      <c r="F44" s="101"/>
      <c r="G44" s="102"/>
      <c r="H44" s="103"/>
      <c r="I44" s="103"/>
      <c r="J44" s="104"/>
      <c r="K44" s="105" t="s">
        <v>108</v>
      </c>
      <c r="L44" s="106" t="n">
        <v>7260</v>
      </c>
      <c r="M44" s="107" t="n">
        <v>4536</v>
      </c>
      <c r="N44" s="108" t="s">
        <v>124</v>
      </c>
      <c r="O44" s="109" t="s">
        <v>101</v>
      </c>
      <c r="P44" s="110"/>
      <c r="Q44" s="106" t="n">
        <f aca="false">P44*M44</f>
        <v>0</v>
      </c>
      <c r="R44" s="111"/>
      <c r="S44" s="112" t="n">
        <v>65</v>
      </c>
      <c r="T44" s="113"/>
      <c r="U44" s="114" t="n">
        <f aca="false">IF(EXACT(O44,Y44),M44,M44*(1-'Расчет ПРЕДЗАКАЗ'!$D$10))</f>
        <v>4536</v>
      </c>
      <c r="V44" s="114" t="n">
        <f aca="false">P44*U44</f>
        <v>0</v>
      </c>
      <c r="W44" s="114" t="n">
        <f aca="false">IF(EXACT(O44,Y44),M44,M44*(1-'Расчет Прайс'!$D$10))</f>
        <v>4536</v>
      </c>
      <c r="X44" s="114" t="n">
        <f aca="false">P44*W44</f>
        <v>0</v>
      </c>
      <c r="Y44" s="119" t="s">
        <v>101</v>
      </c>
      <c r="Z44" s="117" t="n">
        <f aca="false">IF(EXACT(O44;Y44);Q44;0)</f>
        <v>0</v>
      </c>
      <c r="AA44" s="117" t="n">
        <f aca="false">IF(Z44=0;Q44;0)</f>
        <v>0</v>
      </c>
      <c r="AB44" s="118" t="n">
        <f aca="false">IF(U44=0;"";L44/U44-1)</f>
        <v>0.600529100529101</v>
      </c>
      <c r="AC44" s="118" t="n">
        <f aca="false">IF(W44=0;"";L44/W44-1)</f>
        <v>0.600529100529101</v>
      </c>
    </row>
    <row collapsed="false" customFormat="false" customHeight="true" hidden="false" ht="50.1" outlineLevel="0" r="45">
      <c r="A45" s="98"/>
      <c r="B45" s="98"/>
      <c r="C45" s="99"/>
      <c r="D45" s="99"/>
      <c r="E45" s="100"/>
      <c r="F45" s="101"/>
      <c r="G45" s="102"/>
      <c r="H45" s="103"/>
      <c r="I45" s="103"/>
      <c r="J45" s="104"/>
      <c r="K45" s="105" t="s">
        <v>110</v>
      </c>
      <c r="L45" s="106" t="n">
        <v>7260</v>
      </c>
      <c r="M45" s="107" t="n">
        <v>4536</v>
      </c>
      <c r="N45" s="108" t="s">
        <v>125</v>
      </c>
      <c r="O45" s="109" t="s">
        <v>101</v>
      </c>
      <c r="P45" s="110"/>
      <c r="Q45" s="106" t="n">
        <f aca="false">P45*M45</f>
        <v>0</v>
      </c>
      <c r="R45" s="111"/>
      <c r="S45" s="112" t="n">
        <v>66</v>
      </c>
      <c r="T45" s="113"/>
      <c r="U45" s="114" t="n">
        <f aca="false">IF(EXACT(O45,Y45),M45,M45*(1-'Расчет ПРЕДЗАКАЗ'!$D$10))</f>
        <v>4536</v>
      </c>
      <c r="V45" s="114" t="n">
        <f aca="false">P45*U45</f>
        <v>0</v>
      </c>
      <c r="W45" s="114" t="n">
        <f aca="false">IF(EXACT(O45,Y45),M45,M45*(1-'Расчет Прайс'!$D$10))</f>
        <v>4536</v>
      </c>
      <c r="X45" s="114" t="n">
        <f aca="false">P45*W45</f>
        <v>0</v>
      </c>
      <c r="Y45" s="119" t="s">
        <v>101</v>
      </c>
      <c r="Z45" s="117" t="n">
        <f aca="false">IF(EXACT(O45;Y45);Q45;0)</f>
        <v>0</v>
      </c>
      <c r="AA45" s="117" t="n">
        <f aca="false">IF(Z45=0;Q45;0)</f>
        <v>0</v>
      </c>
      <c r="AB45" s="118" t="n">
        <f aca="false">IF(U45=0;"";L45/U45-1)</f>
        <v>0.600529100529101</v>
      </c>
      <c r="AC45" s="118" t="n">
        <f aca="false">IF(W45=0;"";L45/W45-1)</f>
        <v>0.600529100529101</v>
      </c>
    </row>
    <row collapsed="false" customFormat="false" customHeight="true" hidden="false" ht="50.1" outlineLevel="0" r="46">
      <c r="A46" s="98"/>
      <c r="B46" s="98"/>
      <c r="C46" s="99"/>
      <c r="D46" s="99"/>
      <c r="E46" s="100"/>
      <c r="F46" s="101"/>
      <c r="G46" s="102"/>
      <c r="H46" s="103"/>
      <c r="I46" s="103"/>
      <c r="J46" s="104"/>
      <c r="K46" s="105"/>
      <c r="L46" s="106"/>
      <c r="M46" s="107"/>
      <c r="N46" s="108"/>
      <c r="O46" s="109"/>
      <c r="P46" s="110"/>
      <c r="Q46" s="106" t="n">
        <f aca="false">P46*M46</f>
        <v>0</v>
      </c>
      <c r="R46" s="111"/>
      <c r="S46" s="112"/>
      <c r="T46" s="113"/>
      <c r="U46" s="114" t="n">
        <f aca="false">IF(EXACT(O46,Y46),M46,M46*(1-'Расчет ПРЕДЗАКАЗ'!$D$10))</f>
        <v>0</v>
      </c>
      <c r="V46" s="114" t="n">
        <f aca="false">P46*U46</f>
        <v>0</v>
      </c>
      <c r="W46" s="114" t="n">
        <f aca="false">IF(EXACT(O46,Y46),M46,M46*(1-'Расчет Прайс'!$D$10))</f>
        <v>0</v>
      </c>
      <c r="X46" s="114" t="n">
        <f aca="false">P46*W46</f>
        <v>0</v>
      </c>
      <c r="Y46" s="119" t="s">
        <v>101</v>
      </c>
      <c r="Z46" s="117" t="n">
        <f aca="false">IF(EXACT(O46;Y46);Q46;0)</f>
        <v>0</v>
      </c>
      <c r="AA46" s="117" t="n">
        <f aca="false">IF(Z46=0;Q46;0)</f>
        <v>0</v>
      </c>
      <c r="AB46" s="118" t="str">
        <f aca="false">IF(U46=0;"";L46/U46-1)</f>
        <v/>
      </c>
      <c r="AC46" s="118" t="str">
        <f aca="false">IF(W46=0;"";L46/W46-1)</f>
        <v/>
      </c>
    </row>
    <row collapsed="false" customFormat="false" customHeight="true" hidden="false" ht="50.1" outlineLevel="0" r="47">
      <c r="A47" s="98"/>
      <c r="B47" s="98"/>
      <c r="C47" s="99"/>
      <c r="D47" s="99"/>
      <c r="E47" s="100"/>
      <c r="F47" s="101"/>
      <c r="G47" s="102"/>
      <c r="H47" s="103"/>
      <c r="I47" s="103"/>
      <c r="J47" s="104"/>
      <c r="K47" s="105"/>
      <c r="L47" s="106"/>
      <c r="M47" s="107"/>
      <c r="N47" s="106"/>
      <c r="O47" s="109"/>
      <c r="P47" s="110"/>
      <c r="Q47" s="106" t="n">
        <f aca="false">P47*M47</f>
        <v>0</v>
      </c>
      <c r="R47" s="111"/>
      <c r="S47" s="112"/>
      <c r="T47" s="113"/>
      <c r="U47" s="114" t="n">
        <f aca="false">IF(EXACT(O47,Y47),M47,M47*(1-'Расчет ПРЕДЗАКАЗ'!$D$10))</f>
        <v>0</v>
      </c>
      <c r="V47" s="114" t="n">
        <f aca="false">P47*U47</f>
        <v>0</v>
      </c>
      <c r="W47" s="114" t="n">
        <f aca="false">IF(EXACT(O47,Y47),M47,M47*(1-'Расчет Прайс'!$D$10))</f>
        <v>0</v>
      </c>
      <c r="X47" s="114" t="n">
        <f aca="false">P47*W47</f>
        <v>0</v>
      </c>
      <c r="Y47" s="119" t="s">
        <v>101</v>
      </c>
      <c r="Z47" s="117" t="n">
        <f aca="false">IF(EXACT(O47;Y47);Q47;0)</f>
        <v>0</v>
      </c>
      <c r="AA47" s="117" t="n">
        <f aca="false">IF(Z47=0;Q47;0)</f>
        <v>0</v>
      </c>
      <c r="AB47" s="118" t="str">
        <f aca="false">IF(U47=0;"";L47/U47-1)</f>
        <v/>
      </c>
      <c r="AC47" s="118" t="str">
        <f aca="false">IF(W47=0;"";L47/W47-1)</f>
        <v/>
      </c>
    </row>
    <row collapsed="false" customFormat="false" customHeight="true" hidden="false" ht="50.1" outlineLevel="0" r="48">
      <c r="A48" s="98"/>
      <c r="B48" s="98"/>
      <c r="C48" s="99"/>
      <c r="D48" s="99"/>
      <c r="E48" s="100"/>
      <c r="F48" s="101"/>
      <c r="G48" s="102"/>
      <c r="H48" s="103"/>
      <c r="I48" s="103"/>
      <c r="J48" s="104"/>
      <c r="K48" s="105"/>
      <c r="L48" s="106"/>
      <c r="M48" s="107"/>
      <c r="N48" s="106"/>
      <c r="O48" s="109"/>
      <c r="P48" s="110"/>
      <c r="Q48" s="106" t="n">
        <f aca="false">P48*M48</f>
        <v>0</v>
      </c>
      <c r="R48" s="111"/>
      <c r="S48" s="112"/>
      <c r="T48" s="113"/>
      <c r="U48" s="114" t="n">
        <f aca="false">IF(EXACT(O48,Y48),M48,M48*(1-'Расчет ПРЕДЗАКАЗ'!$D$10))</f>
        <v>0</v>
      </c>
      <c r="V48" s="114" t="n">
        <f aca="false">P48*U48</f>
        <v>0</v>
      </c>
      <c r="W48" s="114" t="n">
        <f aca="false">IF(EXACT(O48,Y48),M48,M48*(1-'Расчет Прайс'!$D$10))</f>
        <v>0</v>
      </c>
      <c r="X48" s="114" t="n">
        <f aca="false">P48*W48</f>
        <v>0</v>
      </c>
      <c r="Y48" s="119" t="s">
        <v>101</v>
      </c>
      <c r="Z48" s="117" t="n">
        <f aca="false">IF(EXACT(O48;Y48);Q48;0)</f>
        <v>0</v>
      </c>
      <c r="AA48" s="117" t="n">
        <f aca="false">IF(Z48=0;Q48;0)</f>
        <v>0</v>
      </c>
      <c r="AB48" s="118" t="str">
        <f aca="false">IF(U48=0;"";L48/U48-1)</f>
        <v/>
      </c>
      <c r="AC48" s="118" t="str">
        <f aca="false">IF(W48=0;"";L48/W48-1)</f>
        <v/>
      </c>
    </row>
    <row collapsed="false" customFormat="false" customHeight="true" hidden="false" ht="50.1" outlineLevel="0" r="49">
      <c r="A49" s="98"/>
      <c r="B49" s="98"/>
      <c r="C49" s="99"/>
      <c r="D49" s="99"/>
      <c r="E49" s="100"/>
      <c r="F49" s="101"/>
      <c r="G49" s="102"/>
      <c r="H49" s="103"/>
      <c r="I49" s="103"/>
      <c r="J49" s="104"/>
      <c r="K49" s="105"/>
      <c r="L49" s="106"/>
      <c r="M49" s="107"/>
      <c r="N49" s="120"/>
      <c r="O49" s="109"/>
      <c r="P49" s="110"/>
      <c r="Q49" s="106" t="n">
        <f aca="false">P49*M49</f>
        <v>0</v>
      </c>
      <c r="R49" s="120"/>
      <c r="S49" s="112"/>
      <c r="T49" s="121"/>
      <c r="U49" s="114" t="n">
        <f aca="false">IF(EXACT(O49,Y49),M49,M49*(1-'Расчет ПРЕДЗАКАЗ'!$D$10))</f>
        <v>0</v>
      </c>
      <c r="V49" s="114" t="n">
        <f aca="false">P49*U49</f>
        <v>0</v>
      </c>
      <c r="W49" s="114" t="n">
        <f aca="false">IF(EXACT(O49,Y49),M49,M49*(1-'Расчет Прайс'!$D$10))</f>
        <v>0</v>
      </c>
      <c r="X49" s="114" t="n">
        <f aca="false">P49*W49</f>
        <v>0</v>
      </c>
      <c r="Y49" s="119" t="s">
        <v>101</v>
      </c>
      <c r="Z49" s="117" t="n">
        <f aca="false">IF(EXACT(O49;Y49);Q49;0)</f>
        <v>0</v>
      </c>
      <c r="AA49" s="117" t="n">
        <f aca="false">IF(Z49=0;Q49;0)</f>
        <v>0</v>
      </c>
      <c r="AB49" s="118" t="str">
        <f aca="false">IF(U49=0;"";L49/U49-1)</f>
        <v/>
      </c>
      <c r="AC49" s="118" t="str">
        <f aca="false">IF(W49=0;"";L49/W49-1)</f>
        <v/>
      </c>
    </row>
    <row collapsed="false" customFormat="false" customHeight="true" hidden="false" ht="50.1" outlineLevel="0" r="50">
      <c r="A50" s="98"/>
      <c r="B50" s="98"/>
      <c r="C50" s="99"/>
      <c r="D50" s="99"/>
      <c r="E50" s="100"/>
      <c r="F50" s="101"/>
      <c r="G50" s="102"/>
      <c r="H50" s="103"/>
      <c r="I50" s="103"/>
      <c r="J50" s="104"/>
      <c r="K50" s="105"/>
      <c r="L50" s="106"/>
      <c r="M50" s="107"/>
      <c r="N50" s="120"/>
      <c r="O50" s="109"/>
      <c r="P50" s="110"/>
      <c r="Q50" s="106" t="n">
        <f aca="false">P50*M50</f>
        <v>0</v>
      </c>
      <c r="R50" s="120"/>
      <c r="S50" s="112"/>
      <c r="T50" s="121"/>
      <c r="U50" s="114" t="n">
        <f aca="false">IF(EXACT(O50,Y50),M50,M50*(1-'Расчет ПРЕДЗАКАЗ'!$D$10))</f>
        <v>0</v>
      </c>
      <c r="V50" s="114" t="n">
        <f aca="false">P50*U50</f>
        <v>0</v>
      </c>
      <c r="W50" s="114" t="n">
        <f aca="false">IF(EXACT(O50,Y50),M50,M50*(1-'Расчет Прайс'!$D$10))</f>
        <v>0</v>
      </c>
      <c r="X50" s="114" t="n">
        <f aca="false">P50*W50</f>
        <v>0</v>
      </c>
      <c r="Y50" s="119" t="s">
        <v>101</v>
      </c>
      <c r="Z50" s="117" t="n">
        <f aca="false">IF(EXACT(O50;Y50);Q50;0)</f>
        <v>0</v>
      </c>
      <c r="AA50" s="117" t="n">
        <f aca="false">IF(Z50=0;Q50;0)</f>
        <v>0</v>
      </c>
      <c r="AB50" s="118" t="str">
        <f aca="false">IF(U50=0;"";L50/U50-1)</f>
        <v/>
      </c>
      <c r="AC50" s="118" t="str">
        <f aca="false">IF(W50=0;"";L50/W50-1)</f>
        <v/>
      </c>
    </row>
    <row collapsed="false" customFormat="false" customHeight="true" hidden="false" ht="50.1" outlineLevel="0" r="51">
      <c r="A51" s="98"/>
      <c r="B51" s="98"/>
      <c r="C51" s="99"/>
      <c r="D51" s="99"/>
      <c r="E51" s="100"/>
      <c r="F51" s="101"/>
      <c r="G51" s="102"/>
      <c r="H51" s="103"/>
      <c r="I51" s="103"/>
      <c r="J51" s="104"/>
      <c r="K51" s="105"/>
      <c r="L51" s="106"/>
      <c r="M51" s="107"/>
      <c r="N51" s="120"/>
      <c r="O51" s="109"/>
      <c r="P51" s="110"/>
      <c r="Q51" s="106" t="n">
        <f aca="false">P51*M51</f>
        <v>0</v>
      </c>
      <c r="R51" s="120"/>
      <c r="S51" s="112"/>
      <c r="T51" s="121"/>
      <c r="U51" s="114" t="n">
        <f aca="false">IF(EXACT(O51,Y51),M51,M51*(1-'Расчет ПРЕДЗАКАЗ'!$D$10))</f>
        <v>0</v>
      </c>
      <c r="V51" s="114" t="n">
        <f aca="false">P51*U51</f>
        <v>0</v>
      </c>
      <c r="W51" s="114" t="n">
        <f aca="false">IF(EXACT(O51,Y51),M51,M51*(1-'Расчет Прайс'!$D$10))</f>
        <v>0</v>
      </c>
      <c r="X51" s="114" t="n">
        <f aca="false">P51*W51</f>
        <v>0</v>
      </c>
      <c r="Y51" s="119" t="s">
        <v>101</v>
      </c>
      <c r="Z51" s="117" t="n">
        <f aca="false">IF(EXACT(O51;Y51);Q51;0)</f>
        <v>0</v>
      </c>
      <c r="AA51" s="117" t="n">
        <f aca="false">IF(Z51=0;Q51;0)</f>
        <v>0</v>
      </c>
      <c r="AB51" s="118" t="str">
        <f aca="false">IF(U51=0;"";L51/U51-1)</f>
        <v/>
      </c>
      <c r="AC51" s="118" t="str">
        <f aca="false">IF(W51=0;"";L51/W51-1)</f>
        <v/>
      </c>
    </row>
    <row collapsed="false" customFormat="false" customHeight="true" hidden="false" ht="50.1" outlineLevel="0" r="52">
      <c r="A52" s="98"/>
      <c r="B52" s="98"/>
      <c r="C52" s="99"/>
      <c r="D52" s="99"/>
      <c r="E52" s="100"/>
      <c r="F52" s="101"/>
      <c r="G52" s="102"/>
      <c r="H52" s="103"/>
      <c r="I52" s="103"/>
      <c r="J52" s="104"/>
      <c r="K52" s="105"/>
      <c r="L52" s="106"/>
      <c r="M52" s="107"/>
      <c r="N52" s="120"/>
      <c r="O52" s="109"/>
      <c r="P52" s="110"/>
      <c r="Q52" s="106" t="n">
        <f aca="false">P52*M52</f>
        <v>0</v>
      </c>
      <c r="R52" s="120"/>
      <c r="S52" s="112"/>
      <c r="T52" s="121"/>
      <c r="U52" s="114" t="n">
        <f aca="false">IF(EXACT(O52,Y52),M52,M52*(1-'Расчет ПРЕДЗАКАЗ'!$D$10))</f>
        <v>0</v>
      </c>
      <c r="V52" s="114" t="n">
        <f aca="false">P52*U52</f>
        <v>0</v>
      </c>
      <c r="W52" s="114" t="n">
        <f aca="false">IF(EXACT(O52,Y52),M52,M52*(1-'Расчет Прайс'!$D$10))</f>
        <v>0</v>
      </c>
      <c r="X52" s="114" t="n">
        <f aca="false">P52*W52</f>
        <v>0</v>
      </c>
      <c r="Y52" s="119" t="s">
        <v>101</v>
      </c>
      <c r="Z52" s="117" t="n">
        <f aca="false">IF(EXACT(O52;Y52);Q52;0)</f>
        <v>0</v>
      </c>
      <c r="AA52" s="117" t="n">
        <f aca="false">IF(Z52=0;Q52;0)</f>
        <v>0</v>
      </c>
      <c r="AB52" s="118" t="str">
        <f aca="false">IF(U52=0;"";L52/U52-1)</f>
        <v/>
      </c>
      <c r="AC52" s="118" t="str">
        <f aca="false">IF(W52=0;"";L52/W52-1)</f>
        <v/>
      </c>
    </row>
    <row collapsed="false" customFormat="false" customHeight="true" hidden="false" ht="50.1" outlineLevel="0" r="53">
      <c r="A53" s="98"/>
      <c r="B53" s="98"/>
      <c r="C53" s="99"/>
      <c r="D53" s="99"/>
      <c r="E53" s="100"/>
      <c r="F53" s="101"/>
      <c r="G53" s="102"/>
      <c r="H53" s="103"/>
      <c r="I53" s="103"/>
      <c r="J53" s="104"/>
      <c r="K53" s="105"/>
      <c r="L53" s="106"/>
      <c r="M53" s="107"/>
      <c r="N53" s="120"/>
      <c r="O53" s="109"/>
      <c r="P53" s="110"/>
      <c r="Q53" s="106" t="n">
        <f aca="false">P53*M53</f>
        <v>0</v>
      </c>
      <c r="R53" s="120"/>
      <c r="S53" s="112"/>
      <c r="T53" s="121"/>
      <c r="U53" s="114" t="n">
        <f aca="false">IF(EXACT(O53,Y53),M53,M53*(1-'Расчет ПРЕДЗАКАЗ'!$D$10))</f>
        <v>0</v>
      </c>
      <c r="V53" s="114" t="n">
        <f aca="false">P53*U53</f>
        <v>0</v>
      </c>
      <c r="W53" s="114" t="n">
        <f aca="false">IF(EXACT(O53,Y53),M53,M53*(1-'Расчет Прайс'!$D$10))</f>
        <v>0</v>
      </c>
      <c r="X53" s="114" t="n">
        <f aca="false">P53*W53</f>
        <v>0</v>
      </c>
      <c r="Y53" s="119" t="s">
        <v>101</v>
      </c>
      <c r="Z53" s="117" t="n">
        <f aca="false">IF(EXACT(O53;Y53);Q53;0)</f>
        <v>0</v>
      </c>
      <c r="AA53" s="117" t="n">
        <f aca="false">IF(Z53=0;Q53;0)</f>
        <v>0</v>
      </c>
      <c r="AB53" s="118" t="str">
        <f aca="false">IF(U53=0;"";L53/U53-1)</f>
        <v/>
      </c>
      <c r="AC53" s="118" t="str">
        <f aca="false">IF(W53=0;"";L53/W53-1)</f>
        <v/>
      </c>
    </row>
    <row collapsed="false" customFormat="false" customHeight="true" hidden="false" ht="50.1" outlineLevel="0" r="54">
      <c r="A54" s="98"/>
      <c r="B54" s="98"/>
      <c r="C54" s="99"/>
      <c r="D54" s="99"/>
      <c r="E54" s="100"/>
      <c r="F54" s="101"/>
      <c r="G54" s="102"/>
      <c r="H54" s="103"/>
      <c r="I54" s="103"/>
      <c r="J54" s="104"/>
      <c r="K54" s="105"/>
      <c r="L54" s="106"/>
      <c r="M54" s="107"/>
      <c r="N54" s="120"/>
      <c r="O54" s="109"/>
      <c r="P54" s="110"/>
      <c r="Q54" s="106" t="n">
        <f aca="false">P54*M54</f>
        <v>0</v>
      </c>
      <c r="R54" s="120"/>
      <c r="S54" s="112"/>
      <c r="T54" s="121"/>
      <c r="U54" s="114" t="n">
        <f aca="false">IF(EXACT(O54,Y54),M54,M54*(1-'Расчет ПРЕДЗАКАЗ'!$D$10))</f>
        <v>0</v>
      </c>
      <c r="V54" s="114" t="n">
        <f aca="false">P54*U54</f>
        <v>0</v>
      </c>
      <c r="W54" s="114" t="n">
        <f aca="false">IF(EXACT(O54,Y54),M54,M54*(1-'Расчет Прайс'!$D$10))</f>
        <v>0</v>
      </c>
      <c r="X54" s="114" t="n">
        <f aca="false">P54*W54</f>
        <v>0</v>
      </c>
      <c r="Y54" s="119" t="s">
        <v>101</v>
      </c>
      <c r="Z54" s="117" t="n">
        <f aca="false">IF(EXACT(O54;Y54);Q54;0)</f>
        <v>0</v>
      </c>
      <c r="AA54" s="117" t="n">
        <f aca="false">IF(Z54=0;Q54;0)</f>
        <v>0</v>
      </c>
      <c r="AB54" s="118" t="str">
        <f aca="false">IF(U54=0;"";L54/U54-1)</f>
        <v/>
      </c>
      <c r="AC54" s="118" t="str">
        <f aca="false">IF(W54=0;"";L54/W54-1)</f>
        <v/>
      </c>
    </row>
    <row collapsed="false" customFormat="false" customHeight="true" hidden="false" ht="11.25" outlineLevel="0" r="55"/>
    <row collapsed="false" customFormat="false" customHeight="true" hidden="false" ht="50.1" outlineLevel="0" r="56">
      <c r="A56" s="98" t="n">
        <v>59</v>
      </c>
      <c r="B56" s="98" t="s">
        <v>126</v>
      </c>
      <c r="C56" s="99" t="s">
        <v>127</v>
      </c>
      <c r="D56" s="99" t="s">
        <v>93</v>
      </c>
      <c r="E56" s="100" t="s">
        <v>93</v>
      </c>
      <c r="F56" s="101" t="s">
        <v>128</v>
      </c>
      <c r="G56" s="102" t="s">
        <v>129</v>
      </c>
      <c r="H56" s="103" t="s">
        <v>130</v>
      </c>
      <c r="I56" s="103" t="s">
        <v>131</v>
      </c>
      <c r="J56" s="104" t="s">
        <v>98</v>
      </c>
      <c r="K56" s="105" t="s">
        <v>102</v>
      </c>
      <c r="L56" s="106" t="n">
        <v>9060</v>
      </c>
      <c r="M56" s="107" t="n">
        <v>5659</v>
      </c>
      <c r="N56" s="108" t="s">
        <v>132</v>
      </c>
      <c r="O56" s="109" t="s">
        <v>101</v>
      </c>
      <c r="P56" s="110"/>
      <c r="Q56" s="106" t="n">
        <f aca="false">P56*M56</f>
        <v>0</v>
      </c>
      <c r="R56" s="111"/>
      <c r="S56" s="112" t="n">
        <v>49</v>
      </c>
      <c r="T56" s="113"/>
      <c r="U56" s="114" t="n">
        <f aca="false">IF(EXACT(O56,Y56),M56,M56*(1-'Расчет ПРЕДЗАКАЗ'!$D$10))</f>
        <v>5659</v>
      </c>
      <c r="V56" s="114" t="n">
        <f aca="false">P56*U56</f>
        <v>0</v>
      </c>
      <c r="W56" s="114" t="n">
        <f aca="false">IF(EXACT(O56,Y56),M56,M56*(1-'Расчет Прайс'!$D$10))</f>
        <v>5659</v>
      </c>
      <c r="X56" s="115" t="n">
        <f aca="false">P56*W56</f>
        <v>0</v>
      </c>
      <c r="Y56" s="116" t="s">
        <v>101</v>
      </c>
      <c r="Z56" s="117" t="n">
        <f aca="false">IF(EXACT(O56;Y56);Q56;0)</f>
        <v>0</v>
      </c>
      <c r="AA56" s="117" t="n">
        <f aca="false">IF(Z56=0;Q56;0)</f>
        <v>0</v>
      </c>
      <c r="AB56" s="118" t="n">
        <f aca="false">IF(U56=0,"",L56/U56-1)</f>
        <v>0.600989574129705</v>
      </c>
      <c r="AC56" s="118" t="n">
        <f aca="false">IF(W56=0,"",L56/W56-1)</f>
        <v>0.600989574129705</v>
      </c>
    </row>
    <row collapsed="false" customFormat="false" customHeight="true" hidden="false" ht="50.1" outlineLevel="0" r="57">
      <c r="A57" s="98"/>
      <c r="B57" s="98"/>
      <c r="C57" s="99"/>
      <c r="D57" s="99"/>
      <c r="E57" s="100"/>
      <c r="F57" s="101"/>
      <c r="G57" s="102"/>
      <c r="H57" s="103"/>
      <c r="I57" s="103"/>
      <c r="J57" s="104"/>
      <c r="K57" s="105" t="s">
        <v>104</v>
      </c>
      <c r="L57" s="106" t="n">
        <v>9060</v>
      </c>
      <c r="M57" s="107" t="n">
        <v>5659</v>
      </c>
      <c r="N57" s="108" t="s">
        <v>133</v>
      </c>
      <c r="O57" s="109" t="s">
        <v>101</v>
      </c>
      <c r="P57" s="110"/>
      <c r="Q57" s="106" t="n">
        <f aca="false">P57*M57</f>
        <v>0</v>
      </c>
      <c r="R57" s="111"/>
      <c r="S57" s="112" t="n">
        <v>34</v>
      </c>
      <c r="T57" s="113"/>
      <c r="U57" s="114" t="n">
        <f aca="false">IF(EXACT(O57,Y57),M57,M57*(1-'Расчет ПРЕДЗАКАЗ'!$D$10))</f>
        <v>5659</v>
      </c>
      <c r="V57" s="114" t="n">
        <f aca="false">P57*U57</f>
        <v>0</v>
      </c>
      <c r="W57" s="114" t="n">
        <f aca="false">IF(EXACT(O57,Y57),M57,M57*(1-'Расчет Прайс'!$D$10))</f>
        <v>5659</v>
      </c>
      <c r="X57" s="114" t="n">
        <f aca="false">P57*W57</f>
        <v>0</v>
      </c>
      <c r="Y57" s="119" t="s">
        <v>101</v>
      </c>
      <c r="Z57" s="117" t="n">
        <f aca="false">IF(EXACT(O57;Y57);Q57;0)</f>
        <v>0</v>
      </c>
      <c r="AA57" s="117" t="n">
        <f aca="false">IF(Z57=0;Q57;0)</f>
        <v>0</v>
      </c>
      <c r="AB57" s="118" t="n">
        <f aca="false">IF(U57=0;"";L57/U57-1)</f>
        <v>0.600989574129705</v>
      </c>
      <c r="AC57" s="118" t="n">
        <f aca="false">IF(W57=0;"";L57/W57-1)</f>
        <v>0.600989574129705</v>
      </c>
    </row>
    <row collapsed="false" customFormat="false" customHeight="true" hidden="false" ht="50.1" outlineLevel="0" r="58">
      <c r="A58" s="98"/>
      <c r="B58" s="98"/>
      <c r="C58" s="99"/>
      <c r="D58" s="99"/>
      <c r="E58" s="100"/>
      <c r="F58" s="101"/>
      <c r="G58" s="102"/>
      <c r="H58" s="103"/>
      <c r="I58" s="103"/>
      <c r="J58" s="104"/>
      <c r="K58" s="105"/>
      <c r="L58" s="106"/>
      <c r="M58" s="107"/>
      <c r="N58" s="108"/>
      <c r="O58" s="109"/>
      <c r="P58" s="110"/>
      <c r="Q58" s="106" t="n">
        <f aca="false">P58*M58</f>
        <v>0</v>
      </c>
      <c r="R58" s="111"/>
      <c r="S58" s="112"/>
      <c r="T58" s="113"/>
      <c r="U58" s="114" t="n">
        <f aca="false">IF(EXACT(O58,Y58),M58,M58*(1-'Расчет ПРЕДЗАКАЗ'!$D$10))</f>
        <v>0</v>
      </c>
      <c r="V58" s="114" t="n">
        <f aca="false">P58*U58</f>
        <v>0</v>
      </c>
      <c r="W58" s="114" t="n">
        <f aca="false">IF(EXACT(O58,Y58),M58,M58*(1-'Расчет Прайс'!$D$10))</f>
        <v>0</v>
      </c>
      <c r="X58" s="114" t="n">
        <f aca="false">P58*W58</f>
        <v>0</v>
      </c>
      <c r="Y58" s="119" t="s">
        <v>101</v>
      </c>
      <c r="Z58" s="117" t="n">
        <f aca="false">IF(EXACT(O58;Y58);Q58;0)</f>
        <v>0</v>
      </c>
      <c r="AA58" s="117" t="n">
        <f aca="false">IF(Z58=0;Q58;0)</f>
        <v>0</v>
      </c>
      <c r="AB58" s="118" t="str">
        <f aca="false">IF(U58=0;"";L58/U58-1)</f>
        <v/>
      </c>
      <c r="AC58" s="118" t="str">
        <f aca="false">IF(W58=0;"";L58/W58-1)</f>
        <v/>
      </c>
    </row>
    <row collapsed="false" customFormat="false" customHeight="true" hidden="false" ht="50.1" outlineLevel="0" r="59">
      <c r="A59" s="98"/>
      <c r="B59" s="98"/>
      <c r="C59" s="99"/>
      <c r="D59" s="99"/>
      <c r="E59" s="100"/>
      <c r="F59" s="101"/>
      <c r="G59" s="102"/>
      <c r="H59" s="103"/>
      <c r="I59" s="103"/>
      <c r="J59" s="104"/>
      <c r="K59" s="105"/>
      <c r="L59" s="106"/>
      <c r="M59" s="107"/>
      <c r="N59" s="108"/>
      <c r="O59" s="109"/>
      <c r="P59" s="110"/>
      <c r="Q59" s="106" t="n">
        <f aca="false">P59*M59</f>
        <v>0</v>
      </c>
      <c r="R59" s="111"/>
      <c r="S59" s="112"/>
      <c r="T59" s="113"/>
      <c r="U59" s="114" t="n">
        <f aca="false">IF(EXACT(O59,Y59),M59,M59*(1-'Расчет ПРЕДЗАКАЗ'!$D$10))</f>
        <v>0</v>
      </c>
      <c r="V59" s="114" t="n">
        <f aca="false">P59*U59</f>
        <v>0</v>
      </c>
      <c r="W59" s="114" t="n">
        <f aca="false">IF(EXACT(O59,Y59),M59,M59*(1-'Расчет Прайс'!$D$10))</f>
        <v>0</v>
      </c>
      <c r="X59" s="114" t="n">
        <f aca="false">P59*W59</f>
        <v>0</v>
      </c>
      <c r="Y59" s="119" t="s">
        <v>101</v>
      </c>
      <c r="Z59" s="117" t="n">
        <f aca="false">IF(EXACT(O59;Y59);Q59;0)</f>
        <v>0</v>
      </c>
      <c r="AA59" s="117" t="n">
        <f aca="false">IF(Z59=0;Q59;0)</f>
        <v>0</v>
      </c>
      <c r="AB59" s="118" t="str">
        <f aca="false">IF(U59=0;"";L59/U59-1)</f>
        <v/>
      </c>
      <c r="AC59" s="118" t="str">
        <f aca="false">IF(W59=0;"";L59/W59-1)</f>
        <v/>
      </c>
    </row>
    <row collapsed="false" customFormat="false" customHeight="true" hidden="false" ht="50.1" outlineLevel="0" r="60">
      <c r="A60" s="98"/>
      <c r="B60" s="98"/>
      <c r="C60" s="99"/>
      <c r="D60" s="99"/>
      <c r="E60" s="100"/>
      <c r="F60" s="101"/>
      <c r="G60" s="102"/>
      <c r="H60" s="103"/>
      <c r="I60" s="103"/>
      <c r="J60" s="104"/>
      <c r="K60" s="105"/>
      <c r="L60" s="106"/>
      <c r="M60" s="107"/>
      <c r="N60" s="108"/>
      <c r="O60" s="109"/>
      <c r="P60" s="110"/>
      <c r="Q60" s="106" t="n">
        <f aca="false">P60*M60</f>
        <v>0</v>
      </c>
      <c r="R60" s="111"/>
      <c r="S60" s="112"/>
      <c r="T60" s="113"/>
      <c r="U60" s="114" t="n">
        <f aca="false">IF(EXACT(O60,Y60),M60,M60*(1-'Расчет ПРЕДЗАКАЗ'!$D$10))</f>
        <v>0</v>
      </c>
      <c r="V60" s="114" t="n">
        <f aca="false">P60*U60</f>
        <v>0</v>
      </c>
      <c r="W60" s="114" t="n">
        <f aca="false">IF(EXACT(O60,Y60),M60,M60*(1-'Расчет Прайс'!$D$10))</f>
        <v>0</v>
      </c>
      <c r="X60" s="114" t="n">
        <f aca="false">P60*W60</f>
        <v>0</v>
      </c>
      <c r="Y60" s="119" t="s">
        <v>101</v>
      </c>
      <c r="Z60" s="117" t="n">
        <f aca="false">IF(EXACT(O60;Y60);Q60;0)</f>
        <v>0</v>
      </c>
      <c r="AA60" s="117" t="n">
        <f aca="false">IF(Z60=0;Q60;0)</f>
        <v>0</v>
      </c>
      <c r="AB60" s="118" t="str">
        <f aca="false">IF(U60=0;"";L60/U60-1)</f>
        <v/>
      </c>
      <c r="AC60" s="118" t="str">
        <f aca="false">IF(W60=0;"";L60/W60-1)</f>
        <v/>
      </c>
    </row>
    <row collapsed="false" customFormat="false" customHeight="true" hidden="false" ht="50.1" outlineLevel="0" r="61">
      <c r="A61" s="98"/>
      <c r="B61" s="98"/>
      <c r="C61" s="99"/>
      <c r="D61" s="99"/>
      <c r="E61" s="100"/>
      <c r="F61" s="101"/>
      <c r="G61" s="102"/>
      <c r="H61" s="103"/>
      <c r="I61" s="103"/>
      <c r="J61" s="104"/>
      <c r="K61" s="105"/>
      <c r="L61" s="106"/>
      <c r="M61" s="107"/>
      <c r="N61" s="108"/>
      <c r="O61" s="109"/>
      <c r="P61" s="110"/>
      <c r="Q61" s="106" t="n">
        <f aca="false">P61*M61</f>
        <v>0</v>
      </c>
      <c r="R61" s="111"/>
      <c r="S61" s="112"/>
      <c r="T61" s="113"/>
      <c r="U61" s="114" t="n">
        <f aca="false">IF(EXACT(O61,Y61),M61,M61*(1-'Расчет ПРЕДЗАКАЗ'!$D$10))</f>
        <v>0</v>
      </c>
      <c r="V61" s="114" t="n">
        <f aca="false">P61*U61</f>
        <v>0</v>
      </c>
      <c r="W61" s="114" t="n">
        <f aca="false">IF(EXACT(O61,Y61),M61,M61*(1-'Расчет Прайс'!$D$10))</f>
        <v>0</v>
      </c>
      <c r="X61" s="114" t="n">
        <f aca="false">P61*W61</f>
        <v>0</v>
      </c>
      <c r="Y61" s="119" t="s">
        <v>101</v>
      </c>
      <c r="Z61" s="117" t="n">
        <f aca="false">IF(EXACT(O61;Y61);Q61;0)</f>
        <v>0</v>
      </c>
      <c r="AA61" s="117" t="n">
        <f aca="false">IF(Z61=0;Q61;0)</f>
        <v>0</v>
      </c>
      <c r="AB61" s="118" t="str">
        <f aca="false">IF(U61=0;"";L61/U61-1)</f>
        <v/>
      </c>
      <c r="AC61" s="118" t="str">
        <f aca="false">IF(W61=0;"";L61/W61-1)</f>
        <v/>
      </c>
    </row>
    <row collapsed="false" customFormat="false" customHeight="true" hidden="false" ht="50.1" outlineLevel="0" r="62">
      <c r="A62" s="98"/>
      <c r="B62" s="98"/>
      <c r="C62" s="99"/>
      <c r="D62" s="99"/>
      <c r="E62" s="100"/>
      <c r="F62" s="101"/>
      <c r="G62" s="102"/>
      <c r="H62" s="103"/>
      <c r="I62" s="103"/>
      <c r="J62" s="104"/>
      <c r="K62" s="105"/>
      <c r="L62" s="106"/>
      <c r="M62" s="107"/>
      <c r="N62" s="108"/>
      <c r="O62" s="109"/>
      <c r="P62" s="110"/>
      <c r="Q62" s="106" t="n">
        <f aca="false">P62*M62</f>
        <v>0</v>
      </c>
      <c r="R62" s="111"/>
      <c r="S62" s="112"/>
      <c r="T62" s="113"/>
      <c r="U62" s="114" t="n">
        <f aca="false">IF(EXACT(O62,Y62),M62,M62*(1-'Расчет ПРЕДЗАКАЗ'!$D$10))</f>
        <v>0</v>
      </c>
      <c r="V62" s="114" t="n">
        <f aca="false">P62*U62</f>
        <v>0</v>
      </c>
      <c r="W62" s="114" t="n">
        <f aca="false">IF(EXACT(O62,Y62),M62,M62*(1-'Расчет Прайс'!$D$10))</f>
        <v>0</v>
      </c>
      <c r="X62" s="114" t="n">
        <f aca="false">P62*W62</f>
        <v>0</v>
      </c>
      <c r="Y62" s="119" t="s">
        <v>101</v>
      </c>
      <c r="Z62" s="117" t="n">
        <f aca="false">IF(EXACT(O62;Y62);Q62;0)</f>
        <v>0</v>
      </c>
      <c r="AA62" s="117" t="n">
        <f aca="false">IF(Z62=0;Q62;0)</f>
        <v>0</v>
      </c>
      <c r="AB62" s="118" t="str">
        <f aca="false">IF(U62=0;"";L62/U62-1)</f>
        <v/>
      </c>
      <c r="AC62" s="118" t="str">
        <f aca="false">IF(W62=0;"";L62/W62-1)</f>
        <v/>
      </c>
    </row>
    <row collapsed="false" customFormat="false" customHeight="true" hidden="false" ht="50.1" outlineLevel="0" r="63">
      <c r="A63" s="98"/>
      <c r="B63" s="98"/>
      <c r="C63" s="99"/>
      <c r="D63" s="99"/>
      <c r="E63" s="100"/>
      <c r="F63" s="101"/>
      <c r="G63" s="102"/>
      <c r="H63" s="103"/>
      <c r="I63" s="103"/>
      <c r="J63" s="104"/>
      <c r="K63" s="105"/>
      <c r="L63" s="106"/>
      <c r="M63" s="107"/>
      <c r="N63" s="106"/>
      <c r="O63" s="109"/>
      <c r="P63" s="110"/>
      <c r="Q63" s="106" t="n">
        <f aca="false">P63*M63</f>
        <v>0</v>
      </c>
      <c r="R63" s="111"/>
      <c r="S63" s="112"/>
      <c r="T63" s="113"/>
      <c r="U63" s="114" t="n">
        <f aca="false">IF(EXACT(O63,Y63),M63,M63*(1-'Расчет ПРЕДЗАКАЗ'!$D$10))</f>
        <v>0</v>
      </c>
      <c r="V63" s="114" t="n">
        <f aca="false">P63*U63</f>
        <v>0</v>
      </c>
      <c r="W63" s="114" t="n">
        <f aca="false">IF(EXACT(O63,Y63),M63,M63*(1-'Расчет Прайс'!$D$10))</f>
        <v>0</v>
      </c>
      <c r="X63" s="114" t="n">
        <f aca="false">P63*W63</f>
        <v>0</v>
      </c>
      <c r="Y63" s="119" t="s">
        <v>101</v>
      </c>
      <c r="Z63" s="117" t="n">
        <f aca="false">IF(EXACT(O63;Y63);Q63;0)</f>
        <v>0</v>
      </c>
      <c r="AA63" s="117" t="n">
        <f aca="false">IF(Z63=0;Q63;0)</f>
        <v>0</v>
      </c>
      <c r="AB63" s="118" t="str">
        <f aca="false">IF(U63=0;"";L63/U63-1)</f>
        <v/>
      </c>
      <c r="AC63" s="118" t="str">
        <f aca="false">IF(W63=0;"";L63/W63-1)</f>
        <v/>
      </c>
    </row>
    <row collapsed="false" customFormat="false" customHeight="true" hidden="false" ht="50.1" outlineLevel="0" r="64">
      <c r="A64" s="98"/>
      <c r="B64" s="98"/>
      <c r="C64" s="99"/>
      <c r="D64" s="99"/>
      <c r="E64" s="100"/>
      <c r="F64" s="101"/>
      <c r="G64" s="102"/>
      <c r="H64" s="103"/>
      <c r="I64" s="103"/>
      <c r="J64" s="104"/>
      <c r="K64" s="105"/>
      <c r="L64" s="106"/>
      <c r="M64" s="107"/>
      <c r="N64" s="106"/>
      <c r="O64" s="109"/>
      <c r="P64" s="110"/>
      <c r="Q64" s="106" t="n">
        <f aca="false">P64*M64</f>
        <v>0</v>
      </c>
      <c r="R64" s="111"/>
      <c r="S64" s="112"/>
      <c r="T64" s="113"/>
      <c r="U64" s="114" t="n">
        <f aca="false">IF(EXACT(O64,Y64),M64,M64*(1-'Расчет ПРЕДЗАКАЗ'!$D$10))</f>
        <v>0</v>
      </c>
      <c r="V64" s="114" t="n">
        <f aca="false">P64*U64</f>
        <v>0</v>
      </c>
      <c r="W64" s="114" t="n">
        <f aca="false">IF(EXACT(O64,Y64),M64,M64*(1-'Расчет Прайс'!$D$10))</f>
        <v>0</v>
      </c>
      <c r="X64" s="114" t="n">
        <f aca="false">P64*W64</f>
        <v>0</v>
      </c>
      <c r="Y64" s="119" t="s">
        <v>101</v>
      </c>
      <c r="Z64" s="117" t="n">
        <f aca="false">IF(EXACT(O64;Y64);Q64;0)</f>
        <v>0</v>
      </c>
      <c r="AA64" s="117" t="n">
        <f aca="false">IF(Z64=0;Q64;0)</f>
        <v>0</v>
      </c>
      <c r="AB64" s="118" t="str">
        <f aca="false">IF(U64=0;"";L64/U64-1)</f>
        <v/>
      </c>
      <c r="AC64" s="118" t="str">
        <f aca="false">IF(W64=0;"";L64/W64-1)</f>
        <v/>
      </c>
    </row>
    <row collapsed="false" customFormat="false" customHeight="true" hidden="false" ht="50.1" outlineLevel="0" r="65">
      <c r="A65" s="98"/>
      <c r="B65" s="98"/>
      <c r="C65" s="99"/>
      <c r="D65" s="99"/>
      <c r="E65" s="100"/>
      <c r="F65" s="101"/>
      <c r="G65" s="102"/>
      <c r="H65" s="103"/>
      <c r="I65" s="103"/>
      <c r="J65" s="104"/>
      <c r="K65" s="105"/>
      <c r="L65" s="106"/>
      <c r="M65" s="107"/>
      <c r="N65" s="120"/>
      <c r="O65" s="109"/>
      <c r="P65" s="110"/>
      <c r="Q65" s="106" t="n">
        <f aca="false">P65*M65</f>
        <v>0</v>
      </c>
      <c r="R65" s="120"/>
      <c r="S65" s="112"/>
      <c r="T65" s="121"/>
      <c r="U65" s="114" t="n">
        <f aca="false">IF(EXACT(O65,Y65),M65,M65*(1-'Расчет ПРЕДЗАКАЗ'!$D$10))</f>
        <v>0</v>
      </c>
      <c r="V65" s="114" t="n">
        <f aca="false">P65*U65</f>
        <v>0</v>
      </c>
      <c r="W65" s="114" t="n">
        <f aca="false">IF(EXACT(O65,Y65),M65,M65*(1-'Расчет Прайс'!$D$10))</f>
        <v>0</v>
      </c>
      <c r="X65" s="114" t="n">
        <f aca="false">P65*W65</f>
        <v>0</v>
      </c>
      <c r="Y65" s="119" t="s">
        <v>101</v>
      </c>
      <c r="Z65" s="117" t="n">
        <f aca="false">IF(EXACT(O65;Y65);Q65;0)</f>
        <v>0</v>
      </c>
      <c r="AA65" s="117" t="n">
        <f aca="false">IF(Z65=0;Q65;0)</f>
        <v>0</v>
      </c>
      <c r="AB65" s="118" t="str">
        <f aca="false">IF(U65=0;"";L65/U65-1)</f>
        <v/>
      </c>
      <c r="AC65" s="118" t="str">
        <f aca="false">IF(W65=0;"";L65/W65-1)</f>
        <v/>
      </c>
    </row>
    <row collapsed="false" customFormat="false" customHeight="true" hidden="false" ht="50.1" outlineLevel="0" r="66">
      <c r="A66" s="98"/>
      <c r="B66" s="98"/>
      <c r="C66" s="99"/>
      <c r="D66" s="99"/>
      <c r="E66" s="100"/>
      <c r="F66" s="101"/>
      <c r="G66" s="102"/>
      <c r="H66" s="103"/>
      <c r="I66" s="103"/>
      <c r="J66" s="104"/>
      <c r="K66" s="105"/>
      <c r="L66" s="106"/>
      <c r="M66" s="107"/>
      <c r="N66" s="120"/>
      <c r="O66" s="109"/>
      <c r="P66" s="110"/>
      <c r="Q66" s="106" t="n">
        <f aca="false">P66*M66</f>
        <v>0</v>
      </c>
      <c r="R66" s="120"/>
      <c r="S66" s="112"/>
      <c r="T66" s="121"/>
      <c r="U66" s="114" t="n">
        <f aca="false">IF(EXACT(O66,Y66),M66,M66*(1-'Расчет ПРЕДЗАКАЗ'!$D$10))</f>
        <v>0</v>
      </c>
      <c r="V66" s="114" t="n">
        <f aca="false">P66*U66</f>
        <v>0</v>
      </c>
      <c r="W66" s="114" t="n">
        <f aca="false">IF(EXACT(O66,Y66),M66,M66*(1-'Расчет Прайс'!$D$10))</f>
        <v>0</v>
      </c>
      <c r="X66" s="114" t="n">
        <f aca="false">P66*W66</f>
        <v>0</v>
      </c>
      <c r="Y66" s="119" t="s">
        <v>101</v>
      </c>
      <c r="Z66" s="117" t="n">
        <f aca="false">IF(EXACT(O66;Y66);Q66;0)</f>
        <v>0</v>
      </c>
      <c r="AA66" s="117" t="n">
        <f aca="false">IF(Z66=0;Q66;0)</f>
        <v>0</v>
      </c>
      <c r="AB66" s="118" t="str">
        <f aca="false">IF(U66=0;"";L66/U66-1)</f>
        <v/>
      </c>
      <c r="AC66" s="118" t="str">
        <f aca="false">IF(W66=0;"";L66/W66-1)</f>
        <v/>
      </c>
    </row>
    <row collapsed="false" customFormat="false" customHeight="true" hidden="false" ht="50.1" outlineLevel="0" r="67">
      <c r="A67" s="98"/>
      <c r="B67" s="98"/>
      <c r="C67" s="99"/>
      <c r="D67" s="99"/>
      <c r="E67" s="100"/>
      <c r="F67" s="101"/>
      <c r="G67" s="102"/>
      <c r="H67" s="103"/>
      <c r="I67" s="103"/>
      <c r="J67" s="104"/>
      <c r="K67" s="105"/>
      <c r="L67" s="106"/>
      <c r="M67" s="107"/>
      <c r="N67" s="120"/>
      <c r="O67" s="109"/>
      <c r="P67" s="110"/>
      <c r="Q67" s="106" t="n">
        <f aca="false">P67*M67</f>
        <v>0</v>
      </c>
      <c r="R67" s="120"/>
      <c r="S67" s="112"/>
      <c r="T67" s="121"/>
      <c r="U67" s="114" t="n">
        <f aca="false">IF(EXACT(O67,Y67),M67,M67*(1-'Расчет ПРЕДЗАКАЗ'!$D$10))</f>
        <v>0</v>
      </c>
      <c r="V67" s="114" t="n">
        <f aca="false">P67*U67</f>
        <v>0</v>
      </c>
      <c r="W67" s="114" t="n">
        <f aca="false">IF(EXACT(O67,Y67),M67,M67*(1-'Расчет Прайс'!$D$10))</f>
        <v>0</v>
      </c>
      <c r="X67" s="114" t="n">
        <f aca="false">P67*W67</f>
        <v>0</v>
      </c>
      <c r="Y67" s="119" t="s">
        <v>101</v>
      </c>
      <c r="Z67" s="117" t="n">
        <f aca="false">IF(EXACT(O67;Y67);Q67;0)</f>
        <v>0</v>
      </c>
      <c r="AA67" s="117" t="n">
        <f aca="false">IF(Z67=0;Q67;0)</f>
        <v>0</v>
      </c>
      <c r="AB67" s="118" t="str">
        <f aca="false">IF(U67=0;"";L67/U67-1)</f>
        <v/>
      </c>
      <c r="AC67" s="118" t="str">
        <f aca="false">IF(W67=0;"";L67/W67-1)</f>
        <v/>
      </c>
    </row>
    <row collapsed="false" customFormat="false" customHeight="true" hidden="false" ht="50.1" outlineLevel="0" r="68">
      <c r="A68" s="98"/>
      <c r="B68" s="98"/>
      <c r="C68" s="99"/>
      <c r="D68" s="99"/>
      <c r="E68" s="100"/>
      <c r="F68" s="101"/>
      <c r="G68" s="102"/>
      <c r="H68" s="103"/>
      <c r="I68" s="103"/>
      <c r="J68" s="104"/>
      <c r="K68" s="105"/>
      <c r="L68" s="106"/>
      <c r="M68" s="107"/>
      <c r="N68" s="120"/>
      <c r="O68" s="109"/>
      <c r="P68" s="110"/>
      <c r="Q68" s="106" t="n">
        <f aca="false">P68*M68</f>
        <v>0</v>
      </c>
      <c r="R68" s="120"/>
      <c r="S68" s="112"/>
      <c r="T68" s="121"/>
      <c r="U68" s="114" t="n">
        <f aca="false">IF(EXACT(O68,Y68),M68,M68*(1-'Расчет ПРЕДЗАКАЗ'!$D$10))</f>
        <v>0</v>
      </c>
      <c r="V68" s="114" t="n">
        <f aca="false">P68*U68</f>
        <v>0</v>
      </c>
      <c r="W68" s="114" t="n">
        <f aca="false">IF(EXACT(O68,Y68),M68,M68*(1-'Расчет Прайс'!$D$10))</f>
        <v>0</v>
      </c>
      <c r="X68" s="114" t="n">
        <f aca="false">P68*W68</f>
        <v>0</v>
      </c>
      <c r="Y68" s="119" t="s">
        <v>101</v>
      </c>
      <c r="Z68" s="117" t="n">
        <f aca="false">IF(EXACT(O68;Y68);Q68;0)</f>
        <v>0</v>
      </c>
      <c r="AA68" s="117" t="n">
        <f aca="false">IF(Z68=0;Q68;0)</f>
        <v>0</v>
      </c>
      <c r="AB68" s="118" t="str">
        <f aca="false">IF(U68=0;"";L68/U68-1)</f>
        <v/>
      </c>
      <c r="AC68" s="118" t="str">
        <f aca="false">IF(W68=0;"";L68/W68-1)</f>
        <v/>
      </c>
    </row>
    <row collapsed="false" customFormat="false" customHeight="true" hidden="false" ht="50.1" outlineLevel="0" r="69">
      <c r="A69" s="98"/>
      <c r="B69" s="98"/>
      <c r="C69" s="99"/>
      <c r="D69" s="99"/>
      <c r="E69" s="100"/>
      <c r="F69" s="101"/>
      <c r="G69" s="102"/>
      <c r="H69" s="103"/>
      <c r="I69" s="103"/>
      <c r="J69" s="104"/>
      <c r="K69" s="105"/>
      <c r="L69" s="106"/>
      <c r="M69" s="107"/>
      <c r="N69" s="120"/>
      <c r="O69" s="109"/>
      <c r="P69" s="110"/>
      <c r="Q69" s="106" t="n">
        <f aca="false">P69*M69</f>
        <v>0</v>
      </c>
      <c r="R69" s="120"/>
      <c r="S69" s="112"/>
      <c r="T69" s="121"/>
      <c r="U69" s="114" t="n">
        <f aca="false">IF(EXACT(O69,Y69),M69,M69*(1-'Расчет ПРЕДЗАКАЗ'!$D$10))</f>
        <v>0</v>
      </c>
      <c r="V69" s="114" t="n">
        <f aca="false">P69*U69</f>
        <v>0</v>
      </c>
      <c r="W69" s="114" t="n">
        <f aca="false">IF(EXACT(O69,Y69),M69,M69*(1-'Расчет Прайс'!$D$10))</f>
        <v>0</v>
      </c>
      <c r="X69" s="114" t="n">
        <f aca="false">P69*W69</f>
        <v>0</v>
      </c>
      <c r="Y69" s="119" t="s">
        <v>101</v>
      </c>
      <c r="Z69" s="117" t="n">
        <f aca="false">IF(EXACT(O69;Y69);Q69;0)</f>
        <v>0</v>
      </c>
      <c r="AA69" s="117" t="n">
        <f aca="false">IF(Z69=0;Q69;0)</f>
        <v>0</v>
      </c>
      <c r="AB69" s="118" t="str">
        <f aca="false">IF(U69=0;"";L69/U69-1)</f>
        <v/>
      </c>
      <c r="AC69" s="118" t="str">
        <f aca="false">IF(W69=0;"";L69/W69-1)</f>
        <v/>
      </c>
    </row>
    <row collapsed="false" customFormat="false" customHeight="true" hidden="false" ht="50.1" outlineLevel="0" r="70">
      <c r="A70" s="98"/>
      <c r="B70" s="98"/>
      <c r="C70" s="99"/>
      <c r="D70" s="99"/>
      <c r="E70" s="100"/>
      <c r="F70" s="101"/>
      <c r="G70" s="102"/>
      <c r="H70" s="103"/>
      <c r="I70" s="103"/>
      <c r="J70" s="104"/>
      <c r="K70" s="105"/>
      <c r="L70" s="106"/>
      <c r="M70" s="107"/>
      <c r="N70" s="120"/>
      <c r="O70" s="109"/>
      <c r="P70" s="110"/>
      <c r="Q70" s="106" t="n">
        <f aca="false">P70*M70</f>
        <v>0</v>
      </c>
      <c r="R70" s="120"/>
      <c r="S70" s="112"/>
      <c r="T70" s="121"/>
      <c r="U70" s="114" t="n">
        <f aca="false">IF(EXACT(O70,Y70),M70,M70*(1-'Расчет ПРЕДЗАКАЗ'!$D$10))</f>
        <v>0</v>
      </c>
      <c r="V70" s="114" t="n">
        <f aca="false">P70*U70</f>
        <v>0</v>
      </c>
      <c r="W70" s="114" t="n">
        <f aca="false">IF(EXACT(O70,Y70),M70,M70*(1-'Расчет Прайс'!$D$10))</f>
        <v>0</v>
      </c>
      <c r="X70" s="114" t="n">
        <f aca="false">P70*W70</f>
        <v>0</v>
      </c>
      <c r="Y70" s="119" t="s">
        <v>101</v>
      </c>
      <c r="Z70" s="117" t="n">
        <f aca="false">IF(EXACT(O70;Y70);Q70;0)</f>
        <v>0</v>
      </c>
      <c r="AA70" s="117" t="n">
        <f aca="false">IF(Z70=0;Q70;0)</f>
        <v>0</v>
      </c>
      <c r="AB70" s="118" t="str">
        <f aca="false">IF(U70=0;"";L70/U70-1)</f>
        <v/>
      </c>
      <c r="AC70" s="118" t="str">
        <f aca="false">IF(W70=0;"";L70/W70-1)</f>
        <v/>
      </c>
    </row>
    <row collapsed="false" customFormat="false" customHeight="true" hidden="false" ht="11.25" outlineLevel="0" r="71"/>
    <row collapsed="false" customFormat="false" customHeight="true" hidden="false" ht="50.1" outlineLevel="0" r="72">
      <c r="A72" s="98" t="n">
        <v>60</v>
      </c>
      <c r="B72" s="98" t="s">
        <v>134</v>
      </c>
      <c r="C72" s="99" t="s">
        <v>135</v>
      </c>
      <c r="D72" s="99" t="s">
        <v>93</v>
      </c>
      <c r="E72" s="100" t="s">
        <v>93</v>
      </c>
      <c r="F72" s="101" t="s">
        <v>136</v>
      </c>
      <c r="G72" s="102" t="s">
        <v>137</v>
      </c>
      <c r="H72" s="103"/>
      <c r="I72" s="103" t="s">
        <v>138</v>
      </c>
      <c r="J72" s="104" t="s">
        <v>98</v>
      </c>
      <c r="K72" s="105" t="s">
        <v>102</v>
      </c>
      <c r="L72" s="106" t="n">
        <v>8560</v>
      </c>
      <c r="M72" s="107" t="n">
        <v>4755</v>
      </c>
      <c r="N72" s="108" t="s">
        <v>139</v>
      </c>
      <c r="O72" s="109" t="s">
        <v>101</v>
      </c>
      <c r="P72" s="110"/>
      <c r="Q72" s="106" t="n">
        <f aca="false">P72*M72</f>
        <v>0</v>
      </c>
      <c r="R72" s="111"/>
      <c r="S72" s="112" t="n">
        <v>22</v>
      </c>
      <c r="T72" s="113"/>
      <c r="U72" s="114" t="n">
        <f aca="false">IF(EXACT(O72,Y72),M72,M72*(1-'Расчет ПРЕДЗАКАЗ'!$D$10))</f>
        <v>4755</v>
      </c>
      <c r="V72" s="114" t="n">
        <f aca="false">P72*U72</f>
        <v>0</v>
      </c>
      <c r="W72" s="114" t="n">
        <f aca="false">IF(EXACT(O72,Y72),M72,M72*(1-'Расчет Прайс'!$D$10))</f>
        <v>4755</v>
      </c>
      <c r="X72" s="115" t="n">
        <f aca="false">P72*W72</f>
        <v>0</v>
      </c>
      <c r="Y72" s="116" t="s">
        <v>101</v>
      </c>
      <c r="Z72" s="117" t="n">
        <f aca="false">IF(EXACT(O72;Y72);Q72;0)</f>
        <v>0</v>
      </c>
      <c r="AA72" s="117" t="n">
        <f aca="false">IF(Z72=0;Q72;0)</f>
        <v>0</v>
      </c>
      <c r="AB72" s="118" t="n">
        <f aca="false">IF(U72=0,"",L72/U72-1)</f>
        <v>0.800210304942166</v>
      </c>
      <c r="AC72" s="118" t="n">
        <f aca="false">IF(W72=0,"",L72/W72-1)</f>
        <v>0.800210304942166</v>
      </c>
    </row>
    <row collapsed="false" customFormat="false" customHeight="true" hidden="false" ht="50.1" outlineLevel="0" r="73">
      <c r="A73" s="98"/>
      <c r="B73" s="98"/>
      <c r="C73" s="99"/>
      <c r="D73" s="99"/>
      <c r="E73" s="100"/>
      <c r="F73" s="101"/>
      <c r="G73" s="102"/>
      <c r="H73" s="103"/>
      <c r="I73" s="103"/>
      <c r="J73" s="104"/>
      <c r="K73" s="105" t="s">
        <v>104</v>
      </c>
      <c r="L73" s="106" t="n">
        <v>8560</v>
      </c>
      <c r="M73" s="107" t="n">
        <v>4755</v>
      </c>
      <c r="N73" s="108" t="s">
        <v>140</v>
      </c>
      <c r="O73" s="109" t="s">
        <v>101</v>
      </c>
      <c r="P73" s="110"/>
      <c r="Q73" s="106" t="n">
        <f aca="false">P73*M73</f>
        <v>0</v>
      </c>
      <c r="R73" s="111"/>
      <c r="S73" s="112" t="n">
        <v>1</v>
      </c>
      <c r="T73" s="113"/>
      <c r="U73" s="114" t="n">
        <f aca="false">IF(EXACT(O73,Y73),M73,M73*(1-'Расчет ПРЕДЗАКАЗ'!$D$10))</f>
        <v>4755</v>
      </c>
      <c r="V73" s="114" t="n">
        <f aca="false">P73*U73</f>
        <v>0</v>
      </c>
      <c r="W73" s="114" t="n">
        <f aca="false">IF(EXACT(O73,Y73),M73,M73*(1-'Расчет Прайс'!$D$10))</f>
        <v>4755</v>
      </c>
      <c r="X73" s="114" t="n">
        <f aca="false">P73*W73</f>
        <v>0</v>
      </c>
      <c r="Y73" s="119" t="s">
        <v>101</v>
      </c>
      <c r="Z73" s="117" t="n">
        <f aca="false">IF(EXACT(O73;Y73);Q73;0)</f>
        <v>0</v>
      </c>
      <c r="AA73" s="117" t="n">
        <f aca="false">IF(Z73=0;Q73;0)</f>
        <v>0</v>
      </c>
      <c r="AB73" s="118" t="n">
        <f aca="false">IF(U73=0;"";L73/U73-1)</f>
        <v>0.800210304942166</v>
      </c>
      <c r="AC73" s="118" t="n">
        <f aca="false">IF(W73=0;"";L73/W73-1)</f>
        <v>0.800210304942166</v>
      </c>
    </row>
    <row collapsed="false" customFormat="false" customHeight="true" hidden="false" ht="50.1" outlineLevel="0" r="74">
      <c r="A74" s="98"/>
      <c r="B74" s="98"/>
      <c r="C74" s="99"/>
      <c r="D74" s="99"/>
      <c r="E74" s="100"/>
      <c r="F74" s="101"/>
      <c r="G74" s="102"/>
      <c r="H74" s="103"/>
      <c r="I74" s="103"/>
      <c r="J74" s="104"/>
      <c r="K74" s="105"/>
      <c r="L74" s="106"/>
      <c r="M74" s="107"/>
      <c r="N74" s="108"/>
      <c r="O74" s="109"/>
      <c r="P74" s="110"/>
      <c r="Q74" s="106" t="n">
        <f aca="false">P74*M74</f>
        <v>0</v>
      </c>
      <c r="R74" s="111"/>
      <c r="S74" s="112"/>
      <c r="T74" s="113"/>
      <c r="U74" s="114" t="n">
        <f aca="false">IF(EXACT(O74,Y74),M74,M74*(1-'Расчет ПРЕДЗАКАЗ'!$D$10))</f>
        <v>0</v>
      </c>
      <c r="V74" s="114" t="n">
        <f aca="false">P74*U74</f>
        <v>0</v>
      </c>
      <c r="W74" s="114" t="n">
        <f aca="false">IF(EXACT(O74,Y74),M74,M74*(1-'Расчет Прайс'!$D$10))</f>
        <v>0</v>
      </c>
      <c r="X74" s="114" t="n">
        <f aca="false">P74*W74</f>
        <v>0</v>
      </c>
      <c r="Y74" s="119" t="s">
        <v>101</v>
      </c>
      <c r="Z74" s="117" t="n">
        <f aca="false">IF(EXACT(O74;Y74);Q74;0)</f>
        <v>0</v>
      </c>
      <c r="AA74" s="117" t="n">
        <f aca="false">IF(Z74=0;Q74;0)</f>
        <v>0</v>
      </c>
      <c r="AB74" s="118" t="str">
        <f aca="false">IF(U74=0;"";L74/U74-1)</f>
        <v/>
      </c>
      <c r="AC74" s="118" t="str">
        <f aca="false">IF(W74=0;"";L74/W74-1)</f>
        <v/>
      </c>
    </row>
    <row collapsed="false" customFormat="false" customHeight="true" hidden="false" ht="50.1" outlineLevel="0" r="75">
      <c r="A75" s="98"/>
      <c r="B75" s="98"/>
      <c r="C75" s="99"/>
      <c r="D75" s="99"/>
      <c r="E75" s="100"/>
      <c r="F75" s="101"/>
      <c r="G75" s="102"/>
      <c r="H75" s="103"/>
      <c r="I75" s="103"/>
      <c r="J75" s="104"/>
      <c r="K75" s="105"/>
      <c r="L75" s="106"/>
      <c r="M75" s="107"/>
      <c r="N75" s="108"/>
      <c r="O75" s="109"/>
      <c r="P75" s="110"/>
      <c r="Q75" s="106" t="n">
        <f aca="false">P75*M75</f>
        <v>0</v>
      </c>
      <c r="R75" s="111"/>
      <c r="S75" s="112"/>
      <c r="T75" s="113"/>
      <c r="U75" s="114" t="n">
        <f aca="false">IF(EXACT(O75,Y75),M75,M75*(1-'Расчет ПРЕДЗАКАЗ'!$D$10))</f>
        <v>0</v>
      </c>
      <c r="V75" s="114" t="n">
        <f aca="false">P75*U75</f>
        <v>0</v>
      </c>
      <c r="W75" s="114" t="n">
        <f aca="false">IF(EXACT(O75,Y75),M75,M75*(1-'Расчет Прайс'!$D$10))</f>
        <v>0</v>
      </c>
      <c r="X75" s="114" t="n">
        <f aca="false">P75*W75</f>
        <v>0</v>
      </c>
      <c r="Y75" s="119" t="s">
        <v>101</v>
      </c>
      <c r="Z75" s="117" t="n">
        <f aca="false">IF(EXACT(O75;Y75);Q75;0)</f>
        <v>0</v>
      </c>
      <c r="AA75" s="117" t="n">
        <f aca="false">IF(Z75=0;Q75;0)</f>
        <v>0</v>
      </c>
      <c r="AB75" s="118" t="str">
        <f aca="false">IF(U75=0;"";L75/U75-1)</f>
        <v/>
      </c>
      <c r="AC75" s="118" t="str">
        <f aca="false">IF(W75=0;"";L75/W75-1)</f>
        <v/>
      </c>
    </row>
    <row collapsed="false" customFormat="false" customHeight="true" hidden="false" ht="50.1" outlineLevel="0" r="76">
      <c r="A76" s="98"/>
      <c r="B76" s="98"/>
      <c r="C76" s="99"/>
      <c r="D76" s="99"/>
      <c r="E76" s="100"/>
      <c r="F76" s="101"/>
      <c r="G76" s="102"/>
      <c r="H76" s="103"/>
      <c r="I76" s="103"/>
      <c r="J76" s="104"/>
      <c r="K76" s="105"/>
      <c r="L76" s="106"/>
      <c r="M76" s="107"/>
      <c r="N76" s="108"/>
      <c r="O76" s="109"/>
      <c r="P76" s="110"/>
      <c r="Q76" s="106" t="n">
        <f aca="false">P76*M76</f>
        <v>0</v>
      </c>
      <c r="R76" s="111"/>
      <c r="S76" s="112"/>
      <c r="T76" s="113"/>
      <c r="U76" s="114" t="n">
        <f aca="false">IF(EXACT(O76,Y76),M76,M76*(1-'Расчет ПРЕДЗАКАЗ'!$D$10))</f>
        <v>0</v>
      </c>
      <c r="V76" s="114" t="n">
        <f aca="false">P76*U76</f>
        <v>0</v>
      </c>
      <c r="W76" s="114" t="n">
        <f aca="false">IF(EXACT(O76,Y76),M76,M76*(1-'Расчет Прайс'!$D$10))</f>
        <v>0</v>
      </c>
      <c r="X76" s="114" t="n">
        <f aca="false">P76*W76</f>
        <v>0</v>
      </c>
      <c r="Y76" s="119" t="s">
        <v>101</v>
      </c>
      <c r="Z76" s="117" t="n">
        <f aca="false">IF(EXACT(O76;Y76);Q76;0)</f>
        <v>0</v>
      </c>
      <c r="AA76" s="117" t="n">
        <f aca="false">IF(Z76=0;Q76;0)</f>
        <v>0</v>
      </c>
      <c r="AB76" s="118" t="str">
        <f aca="false">IF(U76=0;"";L76/U76-1)</f>
        <v/>
      </c>
      <c r="AC76" s="118" t="str">
        <f aca="false">IF(W76=0;"";L76/W76-1)</f>
        <v/>
      </c>
    </row>
    <row collapsed="false" customFormat="false" customHeight="true" hidden="false" ht="50.1" outlineLevel="0" r="77">
      <c r="A77" s="98"/>
      <c r="B77" s="98"/>
      <c r="C77" s="99"/>
      <c r="D77" s="99"/>
      <c r="E77" s="100"/>
      <c r="F77" s="101"/>
      <c r="G77" s="102"/>
      <c r="H77" s="103"/>
      <c r="I77" s="103"/>
      <c r="J77" s="104"/>
      <c r="K77" s="105"/>
      <c r="L77" s="106"/>
      <c r="M77" s="107"/>
      <c r="N77" s="108"/>
      <c r="O77" s="109"/>
      <c r="P77" s="110"/>
      <c r="Q77" s="106" t="n">
        <f aca="false">P77*M77</f>
        <v>0</v>
      </c>
      <c r="R77" s="111"/>
      <c r="S77" s="112"/>
      <c r="T77" s="113"/>
      <c r="U77" s="114" t="n">
        <f aca="false">IF(EXACT(O77,Y77),M77,M77*(1-'Расчет ПРЕДЗАКАЗ'!$D$10))</f>
        <v>0</v>
      </c>
      <c r="V77" s="114" t="n">
        <f aca="false">P77*U77</f>
        <v>0</v>
      </c>
      <c r="W77" s="114" t="n">
        <f aca="false">IF(EXACT(O77,Y77),M77,M77*(1-'Расчет Прайс'!$D$10))</f>
        <v>0</v>
      </c>
      <c r="X77" s="114" t="n">
        <f aca="false">P77*W77</f>
        <v>0</v>
      </c>
      <c r="Y77" s="119" t="s">
        <v>101</v>
      </c>
      <c r="Z77" s="117" t="n">
        <f aca="false">IF(EXACT(O77;Y77);Q77;0)</f>
        <v>0</v>
      </c>
      <c r="AA77" s="117" t="n">
        <f aca="false">IF(Z77=0;Q77;0)</f>
        <v>0</v>
      </c>
      <c r="AB77" s="118" t="str">
        <f aca="false">IF(U77=0;"";L77/U77-1)</f>
        <v/>
      </c>
      <c r="AC77" s="118" t="str">
        <f aca="false">IF(W77=0;"";L77/W77-1)</f>
        <v/>
      </c>
    </row>
    <row collapsed="false" customFormat="false" customHeight="true" hidden="false" ht="50.1" outlineLevel="0" r="78">
      <c r="A78" s="98"/>
      <c r="B78" s="98"/>
      <c r="C78" s="99"/>
      <c r="D78" s="99"/>
      <c r="E78" s="100"/>
      <c r="F78" s="101"/>
      <c r="G78" s="102"/>
      <c r="H78" s="103"/>
      <c r="I78" s="103"/>
      <c r="J78" s="104"/>
      <c r="K78" s="105"/>
      <c r="L78" s="106"/>
      <c r="M78" s="107"/>
      <c r="N78" s="108"/>
      <c r="O78" s="109"/>
      <c r="P78" s="110"/>
      <c r="Q78" s="106" t="n">
        <f aca="false">P78*M78</f>
        <v>0</v>
      </c>
      <c r="R78" s="111"/>
      <c r="S78" s="112"/>
      <c r="T78" s="113"/>
      <c r="U78" s="114" t="n">
        <f aca="false">IF(EXACT(O78,Y78),M78,M78*(1-'Расчет ПРЕДЗАКАЗ'!$D$10))</f>
        <v>0</v>
      </c>
      <c r="V78" s="114" t="n">
        <f aca="false">P78*U78</f>
        <v>0</v>
      </c>
      <c r="W78" s="114" t="n">
        <f aca="false">IF(EXACT(O78,Y78),M78,M78*(1-'Расчет Прайс'!$D$10))</f>
        <v>0</v>
      </c>
      <c r="X78" s="114" t="n">
        <f aca="false">P78*W78</f>
        <v>0</v>
      </c>
      <c r="Y78" s="119" t="s">
        <v>101</v>
      </c>
      <c r="Z78" s="117" t="n">
        <f aca="false">IF(EXACT(O78;Y78);Q78;0)</f>
        <v>0</v>
      </c>
      <c r="AA78" s="117" t="n">
        <f aca="false">IF(Z78=0;Q78;0)</f>
        <v>0</v>
      </c>
      <c r="AB78" s="118" t="str">
        <f aca="false">IF(U78=0;"";L78/U78-1)</f>
        <v/>
      </c>
      <c r="AC78" s="118" t="str">
        <f aca="false">IF(W78=0;"";L78/W78-1)</f>
        <v/>
      </c>
    </row>
    <row collapsed="false" customFormat="false" customHeight="true" hidden="false" ht="50.1" outlineLevel="0" r="79">
      <c r="A79" s="98"/>
      <c r="B79" s="98"/>
      <c r="C79" s="99"/>
      <c r="D79" s="99"/>
      <c r="E79" s="100"/>
      <c r="F79" s="101"/>
      <c r="G79" s="102"/>
      <c r="H79" s="103"/>
      <c r="I79" s="103"/>
      <c r="J79" s="104"/>
      <c r="K79" s="105"/>
      <c r="L79" s="106"/>
      <c r="M79" s="107"/>
      <c r="N79" s="106"/>
      <c r="O79" s="109"/>
      <c r="P79" s="110"/>
      <c r="Q79" s="106" t="n">
        <f aca="false">P79*M79</f>
        <v>0</v>
      </c>
      <c r="R79" s="111"/>
      <c r="S79" s="112"/>
      <c r="T79" s="113"/>
      <c r="U79" s="114" t="n">
        <f aca="false">IF(EXACT(O79,Y79),M79,M79*(1-'Расчет ПРЕДЗАКАЗ'!$D$10))</f>
        <v>0</v>
      </c>
      <c r="V79" s="114" t="n">
        <f aca="false">P79*U79</f>
        <v>0</v>
      </c>
      <c r="W79" s="114" t="n">
        <f aca="false">IF(EXACT(O79,Y79),M79,M79*(1-'Расчет Прайс'!$D$10))</f>
        <v>0</v>
      </c>
      <c r="X79" s="114" t="n">
        <f aca="false">P79*W79</f>
        <v>0</v>
      </c>
      <c r="Y79" s="119" t="s">
        <v>101</v>
      </c>
      <c r="Z79" s="117" t="n">
        <f aca="false">IF(EXACT(O79;Y79);Q79;0)</f>
        <v>0</v>
      </c>
      <c r="AA79" s="117" t="n">
        <f aca="false">IF(Z79=0;Q79;0)</f>
        <v>0</v>
      </c>
      <c r="AB79" s="118" t="str">
        <f aca="false">IF(U79=0;"";L79/U79-1)</f>
        <v/>
      </c>
      <c r="AC79" s="118" t="str">
        <f aca="false">IF(W79=0;"";L79/W79-1)</f>
        <v/>
      </c>
    </row>
    <row collapsed="false" customFormat="false" customHeight="true" hidden="false" ht="50.1" outlineLevel="0" r="80">
      <c r="A80" s="98"/>
      <c r="B80" s="98"/>
      <c r="C80" s="99"/>
      <c r="D80" s="99"/>
      <c r="E80" s="100"/>
      <c r="F80" s="101"/>
      <c r="G80" s="102"/>
      <c r="H80" s="103"/>
      <c r="I80" s="103"/>
      <c r="J80" s="104"/>
      <c r="K80" s="105"/>
      <c r="L80" s="106"/>
      <c r="M80" s="107"/>
      <c r="N80" s="106"/>
      <c r="O80" s="109"/>
      <c r="P80" s="110"/>
      <c r="Q80" s="106" t="n">
        <f aca="false">P80*M80</f>
        <v>0</v>
      </c>
      <c r="R80" s="111"/>
      <c r="S80" s="112"/>
      <c r="T80" s="113"/>
      <c r="U80" s="114" t="n">
        <f aca="false">IF(EXACT(O80,Y80),M80,M80*(1-'Расчет ПРЕДЗАКАЗ'!$D$10))</f>
        <v>0</v>
      </c>
      <c r="V80" s="114" t="n">
        <f aca="false">P80*U80</f>
        <v>0</v>
      </c>
      <c r="W80" s="114" t="n">
        <f aca="false">IF(EXACT(O80,Y80),M80,M80*(1-'Расчет Прайс'!$D$10))</f>
        <v>0</v>
      </c>
      <c r="X80" s="114" t="n">
        <f aca="false">P80*W80</f>
        <v>0</v>
      </c>
      <c r="Y80" s="119" t="s">
        <v>101</v>
      </c>
      <c r="Z80" s="117" t="n">
        <f aca="false">IF(EXACT(O80;Y80);Q80;0)</f>
        <v>0</v>
      </c>
      <c r="AA80" s="117" t="n">
        <f aca="false">IF(Z80=0;Q80;0)</f>
        <v>0</v>
      </c>
      <c r="AB80" s="118" t="str">
        <f aca="false">IF(U80=0;"";L80/U80-1)</f>
        <v/>
      </c>
      <c r="AC80" s="118" t="str">
        <f aca="false">IF(W80=0;"";L80/W80-1)</f>
        <v/>
      </c>
    </row>
    <row collapsed="false" customFormat="false" customHeight="true" hidden="false" ht="50.1" outlineLevel="0" r="81">
      <c r="A81" s="98"/>
      <c r="B81" s="98"/>
      <c r="C81" s="99"/>
      <c r="D81" s="99"/>
      <c r="E81" s="100"/>
      <c r="F81" s="101"/>
      <c r="G81" s="102"/>
      <c r="H81" s="103"/>
      <c r="I81" s="103"/>
      <c r="J81" s="104"/>
      <c r="K81" s="105"/>
      <c r="L81" s="106"/>
      <c r="M81" s="107"/>
      <c r="N81" s="120"/>
      <c r="O81" s="109"/>
      <c r="P81" s="110"/>
      <c r="Q81" s="106" t="n">
        <f aca="false">P81*M81</f>
        <v>0</v>
      </c>
      <c r="R81" s="120"/>
      <c r="S81" s="112"/>
      <c r="T81" s="121"/>
      <c r="U81" s="114" t="n">
        <f aca="false">IF(EXACT(O81,Y81),M81,M81*(1-'Расчет ПРЕДЗАКАЗ'!$D$10))</f>
        <v>0</v>
      </c>
      <c r="V81" s="114" t="n">
        <f aca="false">P81*U81</f>
        <v>0</v>
      </c>
      <c r="W81" s="114" t="n">
        <f aca="false">IF(EXACT(O81,Y81),M81,M81*(1-'Расчет Прайс'!$D$10))</f>
        <v>0</v>
      </c>
      <c r="X81" s="114" t="n">
        <f aca="false">P81*W81</f>
        <v>0</v>
      </c>
      <c r="Y81" s="119" t="s">
        <v>101</v>
      </c>
      <c r="Z81" s="117" t="n">
        <f aca="false">IF(EXACT(O81;Y81);Q81;0)</f>
        <v>0</v>
      </c>
      <c r="AA81" s="117" t="n">
        <f aca="false">IF(Z81=0;Q81;0)</f>
        <v>0</v>
      </c>
      <c r="AB81" s="118" t="str">
        <f aca="false">IF(U81=0;"";L81/U81-1)</f>
        <v/>
      </c>
      <c r="AC81" s="118" t="str">
        <f aca="false">IF(W81=0;"";L81/W81-1)</f>
        <v/>
      </c>
    </row>
    <row collapsed="false" customFormat="false" customHeight="true" hidden="false" ht="50.1" outlineLevel="0" r="82">
      <c r="A82" s="98"/>
      <c r="B82" s="98"/>
      <c r="C82" s="99"/>
      <c r="D82" s="99"/>
      <c r="E82" s="100"/>
      <c r="F82" s="101"/>
      <c r="G82" s="102"/>
      <c r="H82" s="103"/>
      <c r="I82" s="103"/>
      <c r="J82" s="104"/>
      <c r="K82" s="105"/>
      <c r="L82" s="106"/>
      <c r="M82" s="107"/>
      <c r="N82" s="120"/>
      <c r="O82" s="109"/>
      <c r="P82" s="110"/>
      <c r="Q82" s="106" t="n">
        <f aca="false">P82*M82</f>
        <v>0</v>
      </c>
      <c r="R82" s="120"/>
      <c r="S82" s="112"/>
      <c r="T82" s="121"/>
      <c r="U82" s="114" t="n">
        <f aca="false">IF(EXACT(O82,Y82),M82,M82*(1-'Расчет ПРЕДЗАКАЗ'!$D$10))</f>
        <v>0</v>
      </c>
      <c r="V82" s="114" t="n">
        <f aca="false">P82*U82</f>
        <v>0</v>
      </c>
      <c r="W82" s="114" t="n">
        <f aca="false">IF(EXACT(O82,Y82),M82,M82*(1-'Расчет Прайс'!$D$10))</f>
        <v>0</v>
      </c>
      <c r="X82" s="114" t="n">
        <f aca="false">P82*W82</f>
        <v>0</v>
      </c>
      <c r="Y82" s="119" t="s">
        <v>101</v>
      </c>
      <c r="Z82" s="117" t="n">
        <f aca="false">IF(EXACT(O82;Y82);Q82;0)</f>
        <v>0</v>
      </c>
      <c r="AA82" s="117" t="n">
        <f aca="false">IF(Z82=0;Q82;0)</f>
        <v>0</v>
      </c>
      <c r="AB82" s="118" t="str">
        <f aca="false">IF(U82=0;"";L82/U82-1)</f>
        <v/>
      </c>
      <c r="AC82" s="118" t="str">
        <f aca="false">IF(W82=0;"";L82/W82-1)</f>
        <v/>
      </c>
    </row>
    <row collapsed="false" customFormat="false" customHeight="true" hidden="false" ht="50.1" outlineLevel="0" r="83">
      <c r="A83" s="98"/>
      <c r="B83" s="98"/>
      <c r="C83" s="99"/>
      <c r="D83" s="99"/>
      <c r="E83" s="100"/>
      <c r="F83" s="101"/>
      <c r="G83" s="102"/>
      <c r="H83" s="103"/>
      <c r="I83" s="103"/>
      <c r="J83" s="104"/>
      <c r="K83" s="105"/>
      <c r="L83" s="106"/>
      <c r="M83" s="107"/>
      <c r="N83" s="120"/>
      <c r="O83" s="109"/>
      <c r="P83" s="110"/>
      <c r="Q83" s="106" t="n">
        <f aca="false">P83*M83</f>
        <v>0</v>
      </c>
      <c r="R83" s="120"/>
      <c r="S83" s="112"/>
      <c r="T83" s="121"/>
      <c r="U83" s="114" t="n">
        <f aca="false">IF(EXACT(O83,Y83),M83,M83*(1-'Расчет ПРЕДЗАКАЗ'!$D$10))</f>
        <v>0</v>
      </c>
      <c r="V83" s="114" t="n">
        <f aca="false">P83*U83</f>
        <v>0</v>
      </c>
      <c r="W83" s="114" t="n">
        <f aca="false">IF(EXACT(O83,Y83),M83,M83*(1-'Расчет Прайс'!$D$10))</f>
        <v>0</v>
      </c>
      <c r="X83" s="114" t="n">
        <f aca="false">P83*W83</f>
        <v>0</v>
      </c>
      <c r="Y83" s="119" t="s">
        <v>101</v>
      </c>
      <c r="Z83" s="117" t="n">
        <f aca="false">IF(EXACT(O83;Y83);Q83;0)</f>
        <v>0</v>
      </c>
      <c r="AA83" s="117" t="n">
        <f aca="false">IF(Z83=0;Q83;0)</f>
        <v>0</v>
      </c>
      <c r="AB83" s="118" t="str">
        <f aca="false">IF(U83=0;"";L83/U83-1)</f>
        <v/>
      </c>
      <c r="AC83" s="118" t="str">
        <f aca="false">IF(W83=0;"";L83/W83-1)</f>
        <v/>
      </c>
    </row>
    <row collapsed="false" customFormat="false" customHeight="true" hidden="false" ht="50.1" outlineLevel="0" r="84">
      <c r="A84" s="98"/>
      <c r="B84" s="98"/>
      <c r="C84" s="99"/>
      <c r="D84" s="99"/>
      <c r="E84" s="100"/>
      <c r="F84" s="101"/>
      <c r="G84" s="102"/>
      <c r="H84" s="103"/>
      <c r="I84" s="103"/>
      <c r="J84" s="104"/>
      <c r="K84" s="105"/>
      <c r="L84" s="106"/>
      <c r="M84" s="107"/>
      <c r="N84" s="120"/>
      <c r="O84" s="109"/>
      <c r="P84" s="110"/>
      <c r="Q84" s="106" t="n">
        <f aca="false">P84*M84</f>
        <v>0</v>
      </c>
      <c r="R84" s="120"/>
      <c r="S84" s="112"/>
      <c r="T84" s="121"/>
      <c r="U84" s="114" t="n">
        <f aca="false">IF(EXACT(O84,Y84),M84,M84*(1-'Расчет ПРЕДЗАКАЗ'!$D$10))</f>
        <v>0</v>
      </c>
      <c r="V84" s="114" t="n">
        <f aca="false">P84*U84</f>
        <v>0</v>
      </c>
      <c r="W84" s="114" t="n">
        <f aca="false">IF(EXACT(O84,Y84),M84,M84*(1-'Расчет Прайс'!$D$10))</f>
        <v>0</v>
      </c>
      <c r="X84" s="114" t="n">
        <f aca="false">P84*W84</f>
        <v>0</v>
      </c>
      <c r="Y84" s="119" t="s">
        <v>101</v>
      </c>
      <c r="Z84" s="117" t="n">
        <f aca="false">IF(EXACT(O84;Y84);Q84;0)</f>
        <v>0</v>
      </c>
      <c r="AA84" s="117" t="n">
        <f aca="false">IF(Z84=0;Q84;0)</f>
        <v>0</v>
      </c>
      <c r="AB84" s="118" t="str">
        <f aca="false">IF(U84=0;"";L84/U84-1)</f>
        <v/>
      </c>
      <c r="AC84" s="118" t="str">
        <f aca="false">IF(W84=0;"";L84/W84-1)</f>
        <v/>
      </c>
    </row>
    <row collapsed="false" customFormat="false" customHeight="true" hidden="false" ht="50.1" outlineLevel="0" r="85">
      <c r="A85" s="98"/>
      <c r="B85" s="98"/>
      <c r="C85" s="99"/>
      <c r="D85" s="99"/>
      <c r="E85" s="100"/>
      <c r="F85" s="101"/>
      <c r="G85" s="102"/>
      <c r="H85" s="103"/>
      <c r="I85" s="103"/>
      <c r="J85" s="104"/>
      <c r="K85" s="105"/>
      <c r="L85" s="106"/>
      <c r="M85" s="107"/>
      <c r="N85" s="120"/>
      <c r="O85" s="109"/>
      <c r="P85" s="110"/>
      <c r="Q85" s="106" t="n">
        <f aca="false">P85*M85</f>
        <v>0</v>
      </c>
      <c r="R85" s="120"/>
      <c r="S85" s="112"/>
      <c r="T85" s="121"/>
      <c r="U85" s="114" t="n">
        <f aca="false">IF(EXACT(O85,Y85),M85,M85*(1-'Расчет ПРЕДЗАКАЗ'!$D$10))</f>
        <v>0</v>
      </c>
      <c r="V85" s="114" t="n">
        <f aca="false">P85*U85</f>
        <v>0</v>
      </c>
      <c r="W85" s="114" t="n">
        <f aca="false">IF(EXACT(O85,Y85),M85,M85*(1-'Расчет Прайс'!$D$10))</f>
        <v>0</v>
      </c>
      <c r="X85" s="114" t="n">
        <f aca="false">P85*W85</f>
        <v>0</v>
      </c>
      <c r="Y85" s="119" t="s">
        <v>101</v>
      </c>
      <c r="Z85" s="117" t="n">
        <f aca="false">IF(EXACT(O85;Y85);Q85;0)</f>
        <v>0</v>
      </c>
      <c r="AA85" s="117" t="n">
        <f aca="false">IF(Z85=0;Q85;0)</f>
        <v>0</v>
      </c>
      <c r="AB85" s="118" t="str">
        <f aca="false">IF(U85=0;"";L85/U85-1)</f>
        <v/>
      </c>
      <c r="AC85" s="118" t="str">
        <f aca="false">IF(W85=0;"";L85/W85-1)</f>
        <v/>
      </c>
    </row>
    <row collapsed="false" customFormat="false" customHeight="true" hidden="false" ht="50.1" outlineLevel="0" r="86">
      <c r="A86" s="98"/>
      <c r="B86" s="98"/>
      <c r="C86" s="99"/>
      <c r="D86" s="99"/>
      <c r="E86" s="100"/>
      <c r="F86" s="101"/>
      <c r="G86" s="102"/>
      <c r="H86" s="103"/>
      <c r="I86" s="103"/>
      <c r="J86" s="104"/>
      <c r="K86" s="105"/>
      <c r="L86" s="106"/>
      <c r="M86" s="107"/>
      <c r="N86" s="120"/>
      <c r="O86" s="109"/>
      <c r="P86" s="110"/>
      <c r="Q86" s="106" t="n">
        <f aca="false">P86*M86</f>
        <v>0</v>
      </c>
      <c r="R86" s="120"/>
      <c r="S86" s="112"/>
      <c r="T86" s="121"/>
      <c r="U86" s="114" t="n">
        <f aca="false">IF(EXACT(O86,Y86),M86,M86*(1-'Расчет ПРЕДЗАКАЗ'!$D$10))</f>
        <v>0</v>
      </c>
      <c r="V86" s="114" t="n">
        <f aca="false">P86*U86</f>
        <v>0</v>
      </c>
      <c r="W86" s="114" t="n">
        <f aca="false">IF(EXACT(O86,Y86),M86,M86*(1-'Расчет Прайс'!$D$10))</f>
        <v>0</v>
      </c>
      <c r="X86" s="114" t="n">
        <f aca="false">P86*W86</f>
        <v>0</v>
      </c>
      <c r="Y86" s="119" t="s">
        <v>101</v>
      </c>
      <c r="Z86" s="117" t="n">
        <f aca="false">IF(EXACT(O86;Y86);Q86;0)</f>
        <v>0</v>
      </c>
      <c r="AA86" s="117" t="n">
        <f aca="false">IF(Z86=0;Q86;0)</f>
        <v>0</v>
      </c>
      <c r="AB86" s="118" t="str">
        <f aca="false">IF(U86=0;"";L86/U86-1)</f>
        <v/>
      </c>
      <c r="AC86" s="118" t="str">
        <f aca="false">IF(W86=0;"";L86/W86-1)</f>
        <v/>
      </c>
    </row>
    <row collapsed="false" customFormat="false" customHeight="true" hidden="false" ht="11.25" outlineLevel="0" r="87"/>
    <row collapsed="false" customFormat="false" customHeight="true" hidden="false" ht="50.1" outlineLevel="0" r="88">
      <c r="A88" s="98" t="n">
        <v>61</v>
      </c>
      <c r="B88" s="98" t="s">
        <v>141</v>
      </c>
      <c r="C88" s="99" t="s">
        <v>142</v>
      </c>
      <c r="D88" s="99" t="s">
        <v>93</v>
      </c>
      <c r="E88" s="100" t="s">
        <v>93</v>
      </c>
      <c r="F88" s="101" t="s">
        <v>128</v>
      </c>
      <c r="G88" s="102" t="s">
        <v>95</v>
      </c>
      <c r="H88" s="103" t="s">
        <v>143</v>
      </c>
      <c r="I88" s="103" t="s">
        <v>144</v>
      </c>
      <c r="J88" s="104" t="s">
        <v>98</v>
      </c>
      <c r="K88" s="105" t="s">
        <v>102</v>
      </c>
      <c r="L88" s="106" t="n">
        <v>5050</v>
      </c>
      <c r="M88" s="107" t="n">
        <v>2808</v>
      </c>
      <c r="N88" s="108" t="s">
        <v>145</v>
      </c>
      <c r="O88" s="109" t="s">
        <v>101</v>
      </c>
      <c r="P88" s="110"/>
      <c r="Q88" s="106" t="n">
        <f aca="false">P88*M88</f>
        <v>0</v>
      </c>
      <c r="R88" s="111"/>
      <c r="S88" s="112" t="n">
        <v>182</v>
      </c>
      <c r="T88" s="113"/>
      <c r="U88" s="114" t="n">
        <f aca="false">IF(EXACT(O88,Y88),M88,M88*(1-'Расчет ПРЕДЗАКАЗ'!$D$10))</f>
        <v>2808</v>
      </c>
      <c r="V88" s="114" t="n">
        <f aca="false">P88*U88</f>
        <v>0</v>
      </c>
      <c r="W88" s="114" t="n">
        <f aca="false">IF(EXACT(O88,Y88),M88,M88*(1-'Расчет Прайс'!$D$10))</f>
        <v>2808</v>
      </c>
      <c r="X88" s="115" t="n">
        <f aca="false">P88*W88</f>
        <v>0</v>
      </c>
      <c r="Y88" s="116" t="s">
        <v>101</v>
      </c>
      <c r="Z88" s="117" t="n">
        <f aca="false">IF(EXACT(O88;Y88);Q88;0)</f>
        <v>0</v>
      </c>
      <c r="AA88" s="117" t="n">
        <f aca="false">IF(Z88=0;Q88;0)</f>
        <v>0</v>
      </c>
      <c r="AB88" s="118" t="n">
        <f aca="false">IF(U88=0,"",L88/U88-1)</f>
        <v>0.798433048433048</v>
      </c>
      <c r="AC88" s="118" t="n">
        <f aca="false">IF(W88=0,"",L88/W88-1)</f>
        <v>0.798433048433048</v>
      </c>
    </row>
    <row collapsed="false" customFormat="false" customHeight="true" hidden="false" ht="50.1" outlineLevel="0" r="89">
      <c r="A89" s="98"/>
      <c r="B89" s="98"/>
      <c r="C89" s="99"/>
      <c r="D89" s="99"/>
      <c r="E89" s="100"/>
      <c r="F89" s="101"/>
      <c r="G89" s="102"/>
      <c r="H89" s="103"/>
      <c r="I89" s="103"/>
      <c r="J89" s="104"/>
      <c r="K89" s="105" t="s">
        <v>104</v>
      </c>
      <c r="L89" s="106" t="n">
        <v>5050</v>
      </c>
      <c r="M89" s="107" t="n">
        <v>2808</v>
      </c>
      <c r="N89" s="108" t="s">
        <v>146</v>
      </c>
      <c r="O89" s="109" t="s">
        <v>101</v>
      </c>
      <c r="P89" s="110"/>
      <c r="Q89" s="106" t="n">
        <f aca="false">P89*M89</f>
        <v>0</v>
      </c>
      <c r="R89" s="111"/>
      <c r="S89" s="112" t="n">
        <v>240</v>
      </c>
      <c r="T89" s="113"/>
      <c r="U89" s="114" t="n">
        <f aca="false">IF(EXACT(O89,Y89),M89,M89*(1-'Расчет ПРЕДЗАКАЗ'!$D$10))</f>
        <v>2808</v>
      </c>
      <c r="V89" s="114" t="n">
        <f aca="false">P89*U89</f>
        <v>0</v>
      </c>
      <c r="W89" s="114" t="n">
        <f aca="false">IF(EXACT(O89,Y89),M89,M89*(1-'Расчет Прайс'!$D$10))</f>
        <v>2808</v>
      </c>
      <c r="X89" s="114" t="n">
        <f aca="false">P89*W89</f>
        <v>0</v>
      </c>
      <c r="Y89" s="119" t="s">
        <v>101</v>
      </c>
      <c r="Z89" s="117" t="n">
        <f aca="false">IF(EXACT(O89;Y89);Q89;0)</f>
        <v>0</v>
      </c>
      <c r="AA89" s="117" t="n">
        <f aca="false">IF(Z89=0;Q89;0)</f>
        <v>0</v>
      </c>
      <c r="AB89" s="118" t="n">
        <f aca="false">IF(U89=0;"";L89/U89-1)</f>
        <v>0.798433048433048</v>
      </c>
      <c r="AC89" s="118" t="n">
        <f aca="false">IF(W89=0;"";L89/W89-1)</f>
        <v>0.798433048433048</v>
      </c>
    </row>
    <row collapsed="false" customFormat="false" customHeight="true" hidden="false" ht="50.1" outlineLevel="0" r="90">
      <c r="A90" s="98"/>
      <c r="B90" s="98"/>
      <c r="C90" s="99"/>
      <c r="D90" s="99"/>
      <c r="E90" s="100"/>
      <c r="F90" s="101"/>
      <c r="G90" s="102"/>
      <c r="H90" s="103"/>
      <c r="I90" s="103"/>
      <c r="J90" s="104"/>
      <c r="K90" s="105"/>
      <c r="L90" s="106"/>
      <c r="M90" s="107"/>
      <c r="N90" s="108"/>
      <c r="O90" s="109"/>
      <c r="P90" s="110"/>
      <c r="Q90" s="106" t="n">
        <f aca="false">P90*M90</f>
        <v>0</v>
      </c>
      <c r="R90" s="111"/>
      <c r="S90" s="112"/>
      <c r="T90" s="113"/>
      <c r="U90" s="114" t="n">
        <f aca="false">IF(EXACT(O90,Y90),M90,M90*(1-'Расчет ПРЕДЗАКАЗ'!$D$10))</f>
        <v>0</v>
      </c>
      <c r="V90" s="114" t="n">
        <f aca="false">P90*U90</f>
        <v>0</v>
      </c>
      <c r="W90" s="114" t="n">
        <f aca="false">IF(EXACT(O90,Y90),M90,M90*(1-'Расчет Прайс'!$D$10))</f>
        <v>0</v>
      </c>
      <c r="X90" s="114" t="n">
        <f aca="false">P90*W90</f>
        <v>0</v>
      </c>
      <c r="Y90" s="119" t="s">
        <v>101</v>
      </c>
      <c r="Z90" s="117" t="n">
        <f aca="false">IF(EXACT(O90;Y90);Q90;0)</f>
        <v>0</v>
      </c>
      <c r="AA90" s="117" t="n">
        <f aca="false">IF(Z90=0;Q90;0)</f>
        <v>0</v>
      </c>
      <c r="AB90" s="118" t="str">
        <f aca="false">IF(U90=0;"";L90/U90-1)</f>
        <v/>
      </c>
      <c r="AC90" s="118" t="str">
        <f aca="false">IF(W90=0;"";L90/W90-1)</f>
        <v/>
      </c>
    </row>
    <row collapsed="false" customFormat="false" customHeight="true" hidden="false" ht="50.1" outlineLevel="0" r="91">
      <c r="A91" s="98"/>
      <c r="B91" s="98"/>
      <c r="C91" s="99"/>
      <c r="D91" s="99"/>
      <c r="E91" s="100"/>
      <c r="F91" s="101"/>
      <c r="G91" s="102"/>
      <c r="H91" s="103"/>
      <c r="I91" s="103"/>
      <c r="J91" s="104"/>
      <c r="K91" s="105"/>
      <c r="L91" s="106"/>
      <c r="M91" s="107"/>
      <c r="N91" s="108"/>
      <c r="O91" s="109"/>
      <c r="P91" s="110"/>
      <c r="Q91" s="106" t="n">
        <f aca="false">P91*M91</f>
        <v>0</v>
      </c>
      <c r="R91" s="111"/>
      <c r="S91" s="112"/>
      <c r="T91" s="113"/>
      <c r="U91" s="114" t="n">
        <f aca="false">IF(EXACT(O91,Y91),M91,M91*(1-'Расчет ПРЕДЗАКАЗ'!$D$10))</f>
        <v>0</v>
      </c>
      <c r="V91" s="114" t="n">
        <f aca="false">P91*U91</f>
        <v>0</v>
      </c>
      <c r="W91" s="114" t="n">
        <f aca="false">IF(EXACT(O91,Y91),M91,M91*(1-'Расчет Прайс'!$D$10))</f>
        <v>0</v>
      </c>
      <c r="X91" s="114" t="n">
        <f aca="false">P91*W91</f>
        <v>0</v>
      </c>
      <c r="Y91" s="119" t="s">
        <v>101</v>
      </c>
      <c r="Z91" s="117" t="n">
        <f aca="false">IF(EXACT(O91;Y91);Q91;0)</f>
        <v>0</v>
      </c>
      <c r="AA91" s="117" t="n">
        <f aca="false">IF(Z91=0;Q91;0)</f>
        <v>0</v>
      </c>
      <c r="AB91" s="118" t="str">
        <f aca="false">IF(U91=0;"";L91/U91-1)</f>
        <v/>
      </c>
      <c r="AC91" s="118" t="str">
        <f aca="false">IF(W91=0;"";L91/W91-1)</f>
        <v/>
      </c>
    </row>
    <row collapsed="false" customFormat="false" customHeight="true" hidden="false" ht="50.1" outlineLevel="0" r="92">
      <c r="A92" s="98"/>
      <c r="B92" s="98"/>
      <c r="C92" s="99"/>
      <c r="D92" s="99"/>
      <c r="E92" s="100"/>
      <c r="F92" s="101"/>
      <c r="G92" s="102"/>
      <c r="H92" s="103"/>
      <c r="I92" s="103"/>
      <c r="J92" s="104"/>
      <c r="K92" s="105"/>
      <c r="L92" s="106"/>
      <c r="M92" s="107"/>
      <c r="N92" s="108"/>
      <c r="O92" s="109"/>
      <c r="P92" s="110"/>
      <c r="Q92" s="106" t="n">
        <f aca="false">P92*M92</f>
        <v>0</v>
      </c>
      <c r="R92" s="111"/>
      <c r="S92" s="112"/>
      <c r="T92" s="113"/>
      <c r="U92" s="114" t="n">
        <f aca="false">IF(EXACT(O92,Y92),M92,M92*(1-'Расчет ПРЕДЗАКАЗ'!$D$10))</f>
        <v>0</v>
      </c>
      <c r="V92" s="114" t="n">
        <f aca="false">P92*U92</f>
        <v>0</v>
      </c>
      <c r="W92" s="114" t="n">
        <f aca="false">IF(EXACT(O92,Y92),M92,M92*(1-'Расчет Прайс'!$D$10))</f>
        <v>0</v>
      </c>
      <c r="X92" s="114" t="n">
        <f aca="false">P92*W92</f>
        <v>0</v>
      </c>
      <c r="Y92" s="119" t="s">
        <v>101</v>
      </c>
      <c r="Z92" s="117" t="n">
        <f aca="false">IF(EXACT(O92;Y92);Q92;0)</f>
        <v>0</v>
      </c>
      <c r="AA92" s="117" t="n">
        <f aca="false">IF(Z92=0;Q92;0)</f>
        <v>0</v>
      </c>
      <c r="AB92" s="118" t="str">
        <f aca="false">IF(U92=0;"";L92/U92-1)</f>
        <v/>
      </c>
      <c r="AC92" s="118" t="str">
        <f aca="false">IF(W92=0;"";L92/W92-1)</f>
        <v/>
      </c>
    </row>
    <row collapsed="false" customFormat="false" customHeight="true" hidden="false" ht="50.1" outlineLevel="0" r="93">
      <c r="A93" s="98"/>
      <c r="B93" s="98"/>
      <c r="C93" s="99"/>
      <c r="D93" s="99"/>
      <c r="E93" s="100"/>
      <c r="F93" s="101"/>
      <c r="G93" s="102"/>
      <c r="H93" s="103"/>
      <c r="I93" s="103"/>
      <c r="J93" s="104"/>
      <c r="K93" s="105"/>
      <c r="L93" s="106"/>
      <c r="M93" s="107"/>
      <c r="N93" s="108"/>
      <c r="O93" s="109"/>
      <c r="P93" s="110"/>
      <c r="Q93" s="106" t="n">
        <f aca="false">P93*M93</f>
        <v>0</v>
      </c>
      <c r="R93" s="111"/>
      <c r="S93" s="112"/>
      <c r="T93" s="113"/>
      <c r="U93" s="114" t="n">
        <f aca="false">IF(EXACT(O93,Y93),M93,M93*(1-'Расчет ПРЕДЗАКАЗ'!$D$10))</f>
        <v>0</v>
      </c>
      <c r="V93" s="114" t="n">
        <f aca="false">P93*U93</f>
        <v>0</v>
      </c>
      <c r="W93" s="114" t="n">
        <f aca="false">IF(EXACT(O93,Y93),M93,M93*(1-'Расчет Прайс'!$D$10))</f>
        <v>0</v>
      </c>
      <c r="X93" s="114" t="n">
        <f aca="false">P93*W93</f>
        <v>0</v>
      </c>
      <c r="Y93" s="119" t="s">
        <v>101</v>
      </c>
      <c r="Z93" s="117" t="n">
        <f aca="false">IF(EXACT(O93;Y93);Q93;0)</f>
        <v>0</v>
      </c>
      <c r="AA93" s="117" t="n">
        <f aca="false">IF(Z93=0;Q93;0)</f>
        <v>0</v>
      </c>
      <c r="AB93" s="118" t="str">
        <f aca="false">IF(U93=0;"";L93/U93-1)</f>
        <v/>
      </c>
      <c r="AC93" s="118" t="str">
        <f aca="false">IF(W93=0;"";L93/W93-1)</f>
        <v/>
      </c>
    </row>
    <row collapsed="false" customFormat="false" customHeight="true" hidden="false" ht="50.1" outlineLevel="0" r="94">
      <c r="A94" s="98"/>
      <c r="B94" s="98"/>
      <c r="C94" s="99"/>
      <c r="D94" s="99"/>
      <c r="E94" s="100"/>
      <c r="F94" s="101"/>
      <c r="G94" s="102"/>
      <c r="H94" s="103"/>
      <c r="I94" s="103"/>
      <c r="J94" s="104"/>
      <c r="K94" s="105"/>
      <c r="L94" s="106"/>
      <c r="M94" s="107"/>
      <c r="N94" s="108"/>
      <c r="O94" s="109"/>
      <c r="P94" s="110"/>
      <c r="Q94" s="106" t="n">
        <f aca="false">P94*M94</f>
        <v>0</v>
      </c>
      <c r="R94" s="111"/>
      <c r="S94" s="112"/>
      <c r="T94" s="113"/>
      <c r="U94" s="114" t="n">
        <f aca="false">IF(EXACT(O94,Y94),M94,M94*(1-'Расчет ПРЕДЗАКАЗ'!$D$10))</f>
        <v>0</v>
      </c>
      <c r="V94" s="114" t="n">
        <f aca="false">P94*U94</f>
        <v>0</v>
      </c>
      <c r="W94" s="114" t="n">
        <f aca="false">IF(EXACT(O94,Y94),M94,M94*(1-'Расчет Прайс'!$D$10))</f>
        <v>0</v>
      </c>
      <c r="X94" s="114" t="n">
        <f aca="false">P94*W94</f>
        <v>0</v>
      </c>
      <c r="Y94" s="119" t="s">
        <v>101</v>
      </c>
      <c r="Z94" s="117" t="n">
        <f aca="false">IF(EXACT(O94;Y94);Q94;0)</f>
        <v>0</v>
      </c>
      <c r="AA94" s="117" t="n">
        <f aca="false">IF(Z94=0;Q94;0)</f>
        <v>0</v>
      </c>
      <c r="AB94" s="118" t="str">
        <f aca="false">IF(U94=0;"";L94/U94-1)</f>
        <v/>
      </c>
      <c r="AC94" s="118" t="str">
        <f aca="false">IF(W94=0;"";L94/W94-1)</f>
        <v/>
      </c>
    </row>
    <row collapsed="false" customFormat="false" customHeight="true" hidden="false" ht="50.1" outlineLevel="0" r="95">
      <c r="A95" s="98"/>
      <c r="B95" s="98"/>
      <c r="C95" s="99"/>
      <c r="D95" s="99"/>
      <c r="E95" s="100"/>
      <c r="F95" s="101"/>
      <c r="G95" s="102"/>
      <c r="H95" s="103"/>
      <c r="I95" s="103"/>
      <c r="J95" s="104"/>
      <c r="K95" s="105"/>
      <c r="L95" s="106"/>
      <c r="M95" s="107"/>
      <c r="N95" s="106"/>
      <c r="O95" s="109"/>
      <c r="P95" s="110"/>
      <c r="Q95" s="106" t="n">
        <f aca="false">P95*M95</f>
        <v>0</v>
      </c>
      <c r="R95" s="111"/>
      <c r="S95" s="112"/>
      <c r="T95" s="113"/>
      <c r="U95" s="114" t="n">
        <f aca="false">IF(EXACT(O95,Y95),M95,M95*(1-'Расчет ПРЕДЗАКАЗ'!$D$10))</f>
        <v>0</v>
      </c>
      <c r="V95" s="114" t="n">
        <f aca="false">P95*U95</f>
        <v>0</v>
      </c>
      <c r="W95" s="114" t="n">
        <f aca="false">IF(EXACT(O95,Y95),M95,M95*(1-'Расчет Прайс'!$D$10))</f>
        <v>0</v>
      </c>
      <c r="X95" s="114" t="n">
        <f aca="false">P95*W95</f>
        <v>0</v>
      </c>
      <c r="Y95" s="119" t="s">
        <v>101</v>
      </c>
      <c r="Z95" s="117" t="n">
        <f aca="false">IF(EXACT(O95;Y95);Q95;0)</f>
        <v>0</v>
      </c>
      <c r="AA95" s="117" t="n">
        <f aca="false">IF(Z95=0;Q95;0)</f>
        <v>0</v>
      </c>
      <c r="AB95" s="118" t="str">
        <f aca="false">IF(U95=0;"";L95/U95-1)</f>
        <v/>
      </c>
      <c r="AC95" s="118" t="str">
        <f aca="false">IF(W95=0;"";L95/W95-1)</f>
        <v/>
      </c>
    </row>
    <row collapsed="false" customFormat="false" customHeight="true" hidden="false" ht="50.1" outlineLevel="0" r="96">
      <c r="A96" s="98"/>
      <c r="B96" s="98"/>
      <c r="C96" s="99"/>
      <c r="D96" s="99"/>
      <c r="E96" s="100"/>
      <c r="F96" s="101"/>
      <c r="G96" s="102"/>
      <c r="H96" s="103"/>
      <c r="I96" s="103"/>
      <c r="J96" s="104"/>
      <c r="K96" s="105"/>
      <c r="L96" s="106"/>
      <c r="M96" s="107"/>
      <c r="N96" s="106"/>
      <c r="O96" s="109"/>
      <c r="P96" s="110"/>
      <c r="Q96" s="106" t="n">
        <f aca="false">P96*M96</f>
        <v>0</v>
      </c>
      <c r="R96" s="111"/>
      <c r="S96" s="112"/>
      <c r="T96" s="113"/>
      <c r="U96" s="114" t="n">
        <f aca="false">IF(EXACT(O96,Y96),M96,M96*(1-'Расчет ПРЕДЗАКАЗ'!$D$10))</f>
        <v>0</v>
      </c>
      <c r="V96" s="114" t="n">
        <f aca="false">P96*U96</f>
        <v>0</v>
      </c>
      <c r="W96" s="114" t="n">
        <f aca="false">IF(EXACT(O96,Y96),M96,M96*(1-'Расчет Прайс'!$D$10))</f>
        <v>0</v>
      </c>
      <c r="X96" s="114" t="n">
        <f aca="false">P96*W96</f>
        <v>0</v>
      </c>
      <c r="Y96" s="119" t="s">
        <v>101</v>
      </c>
      <c r="Z96" s="117" t="n">
        <f aca="false">IF(EXACT(O96;Y96);Q96;0)</f>
        <v>0</v>
      </c>
      <c r="AA96" s="117" t="n">
        <f aca="false">IF(Z96=0;Q96;0)</f>
        <v>0</v>
      </c>
      <c r="AB96" s="118" t="str">
        <f aca="false">IF(U96=0;"";L96/U96-1)</f>
        <v/>
      </c>
      <c r="AC96" s="118" t="str">
        <f aca="false">IF(W96=0;"";L96/W96-1)</f>
        <v/>
      </c>
    </row>
    <row collapsed="false" customFormat="false" customHeight="true" hidden="false" ht="50.1" outlineLevel="0" r="97">
      <c r="A97" s="98"/>
      <c r="B97" s="98"/>
      <c r="C97" s="99"/>
      <c r="D97" s="99"/>
      <c r="E97" s="100"/>
      <c r="F97" s="101"/>
      <c r="G97" s="102"/>
      <c r="H97" s="103"/>
      <c r="I97" s="103"/>
      <c r="J97" s="104"/>
      <c r="K97" s="105"/>
      <c r="L97" s="106"/>
      <c r="M97" s="107"/>
      <c r="N97" s="120"/>
      <c r="O97" s="109"/>
      <c r="P97" s="110"/>
      <c r="Q97" s="106" t="n">
        <f aca="false">P97*M97</f>
        <v>0</v>
      </c>
      <c r="R97" s="120"/>
      <c r="S97" s="112"/>
      <c r="T97" s="121"/>
      <c r="U97" s="114" t="n">
        <f aca="false">IF(EXACT(O97,Y97),M97,M97*(1-'Расчет ПРЕДЗАКАЗ'!$D$10))</f>
        <v>0</v>
      </c>
      <c r="V97" s="114" t="n">
        <f aca="false">P97*U97</f>
        <v>0</v>
      </c>
      <c r="W97" s="114" t="n">
        <f aca="false">IF(EXACT(O97,Y97),M97,M97*(1-'Расчет Прайс'!$D$10))</f>
        <v>0</v>
      </c>
      <c r="X97" s="114" t="n">
        <f aca="false">P97*W97</f>
        <v>0</v>
      </c>
      <c r="Y97" s="119" t="s">
        <v>101</v>
      </c>
      <c r="Z97" s="117" t="n">
        <f aca="false">IF(EXACT(O97;Y97);Q97;0)</f>
        <v>0</v>
      </c>
      <c r="AA97" s="117" t="n">
        <f aca="false">IF(Z97=0;Q97;0)</f>
        <v>0</v>
      </c>
      <c r="AB97" s="118" t="str">
        <f aca="false">IF(U97=0;"";L97/U97-1)</f>
        <v/>
      </c>
      <c r="AC97" s="118" t="str">
        <f aca="false">IF(W97=0;"";L97/W97-1)</f>
        <v/>
      </c>
    </row>
    <row collapsed="false" customFormat="false" customHeight="true" hidden="false" ht="50.1" outlineLevel="0" r="98">
      <c r="A98" s="98"/>
      <c r="B98" s="98"/>
      <c r="C98" s="99"/>
      <c r="D98" s="99"/>
      <c r="E98" s="100"/>
      <c r="F98" s="101"/>
      <c r="G98" s="102"/>
      <c r="H98" s="103"/>
      <c r="I98" s="103"/>
      <c r="J98" s="104"/>
      <c r="K98" s="105"/>
      <c r="L98" s="106"/>
      <c r="M98" s="107"/>
      <c r="N98" s="120"/>
      <c r="O98" s="109"/>
      <c r="P98" s="110"/>
      <c r="Q98" s="106" t="n">
        <f aca="false">P98*M98</f>
        <v>0</v>
      </c>
      <c r="R98" s="120"/>
      <c r="S98" s="112"/>
      <c r="T98" s="121"/>
      <c r="U98" s="114" t="n">
        <f aca="false">IF(EXACT(O98,Y98),M98,M98*(1-'Расчет ПРЕДЗАКАЗ'!$D$10))</f>
        <v>0</v>
      </c>
      <c r="V98" s="114" t="n">
        <f aca="false">P98*U98</f>
        <v>0</v>
      </c>
      <c r="W98" s="114" t="n">
        <f aca="false">IF(EXACT(O98,Y98),M98,M98*(1-'Расчет Прайс'!$D$10))</f>
        <v>0</v>
      </c>
      <c r="X98" s="114" t="n">
        <f aca="false">P98*W98</f>
        <v>0</v>
      </c>
      <c r="Y98" s="119" t="s">
        <v>101</v>
      </c>
      <c r="Z98" s="117" t="n">
        <f aca="false">IF(EXACT(O98;Y98);Q98;0)</f>
        <v>0</v>
      </c>
      <c r="AA98" s="117" t="n">
        <f aca="false">IF(Z98=0;Q98;0)</f>
        <v>0</v>
      </c>
      <c r="AB98" s="118" t="str">
        <f aca="false">IF(U98=0;"";L98/U98-1)</f>
        <v/>
      </c>
      <c r="AC98" s="118" t="str">
        <f aca="false">IF(W98=0;"";L98/W98-1)</f>
        <v/>
      </c>
    </row>
    <row collapsed="false" customFormat="false" customHeight="true" hidden="false" ht="50.1" outlineLevel="0" r="99">
      <c r="A99" s="98"/>
      <c r="B99" s="98"/>
      <c r="C99" s="99"/>
      <c r="D99" s="99"/>
      <c r="E99" s="100"/>
      <c r="F99" s="101"/>
      <c r="G99" s="102"/>
      <c r="H99" s="103"/>
      <c r="I99" s="103"/>
      <c r="J99" s="104"/>
      <c r="K99" s="105"/>
      <c r="L99" s="106"/>
      <c r="M99" s="107"/>
      <c r="N99" s="120"/>
      <c r="O99" s="109"/>
      <c r="P99" s="110"/>
      <c r="Q99" s="106" t="n">
        <f aca="false">P99*M99</f>
        <v>0</v>
      </c>
      <c r="R99" s="120"/>
      <c r="S99" s="112"/>
      <c r="T99" s="121"/>
      <c r="U99" s="114" t="n">
        <f aca="false">IF(EXACT(O99,Y99),M99,M99*(1-'Расчет ПРЕДЗАКАЗ'!$D$10))</f>
        <v>0</v>
      </c>
      <c r="V99" s="114" t="n">
        <f aca="false">P99*U99</f>
        <v>0</v>
      </c>
      <c r="W99" s="114" t="n">
        <f aca="false">IF(EXACT(O99,Y99),M99,M99*(1-'Расчет Прайс'!$D$10))</f>
        <v>0</v>
      </c>
      <c r="X99" s="114" t="n">
        <f aca="false">P99*W99</f>
        <v>0</v>
      </c>
      <c r="Y99" s="119" t="s">
        <v>101</v>
      </c>
      <c r="Z99" s="117" t="n">
        <f aca="false">IF(EXACT(O99;Y99);Q99;0)</f>
        <v>0</v>
      </c>
      <c r="AA99" s="117" t="n">
        <f aca="false">IF(Z99=0;Q99;0)</f>
        <v>0</v>
      </c>
      <c r="AB99" s="118" t="str">
        <f aca="false">IF(U99=0;"";L99/U99-1)</f>
        <v/>
      </c>
      <c r="AC99" s="118" t="str">
        <f aca="false">IF(W99=0;"";L99/W99-1)</f>
        <v/>
      </c>
    </row>
    <row collapsed="false" customFormat="false" customHeight="true" hidden="false" ht="50.1" outlineLevel="0" r="100">
      <c r="A100" s="98"/>
      <c r="B100" s="98"/>
      <c r="C100" s="99"/>
      <c r="D100" s="99"/>
      <c r="E100" s="100"/>
      <c r="F100" s="101"/>
      <c r="G100" s="102"/>
      <c r="H100" s="103"/>
      <c r="I100" s="103"/>
      <c r="J100" s="104"/>
      <c r="K100" s="105"/>
      <c r="L100" s="106"/>
      <c r="M100" s="107"/>
      <c r="N100" s="120"/>
      <c r="O100" s="109"/>
      <c r="P100" s="110"/>
      <c r="Q100" s="106" t="n">
        <f aca="false">P100*M100</f>
        <v>0</v>
      </c>
      <c r="R100" s="120"/>
      <c r="S100" s="112"/>
      <c r="T100" s="121"/>
      <c r="U100" s="114" t="n">
        <f aca="false">IF(EXACT(O100,Y100),M100,M100*(1-'Расчет ПРЕДЗАКАЗ'!$D$10))</f>
        <v>0</v>
      </c>
      <c r="V100" s="114" t="n">
        <f aca="false">P100*U100</f>
        <v>0</v>
      </c>
      <c r="W100" s="114" t="n">
        <f aca="false">IF(EXACT(O100,Y100),M100,M100*(1-'Расчет Прайс'!$D$10))</f>
        <v>0</v>
      </c>
      <c r="X100" s="114" t="n">
        <f aca="false">P100*W100</f>
        <v>0</v>
      </c>
      <c r="Y100" s="119" t="s">
        <v>101</v>
      </c>
      <c r="Z100" s="117" t="n">
        <f aca="false">IF(EXACT(O100;Y100);Q100;0)</f>
        <v>0</v>
      </c>
      <c r="AA100" s="117" t="n">
        <f aca="false">IF(Z100=0;Q100;0)</f>
        <v>0</v>
      </c>
      <c r="AB100" s="118" t="str">
        <f aca="false">IF(U100=0;"";L100/U100-1)</f>
        <v/>
      </c>
      <c r="AC100" s="118" t="str">
        <f aca="false">IF(W100=0;"";L100/W100-1)</f>
        <v/>
      </c>
    </row>
    <row collapsed="false" customFormat="false" customHeight="true" hidden="false" ht="50.1" outlineLevel="0" r="101">
      <c r="A101" s="98"/>
      <c r="B101" s="98"/>
      <c r="C101" s="99"/>
      <c r="D101" s="99"/>
      <c r="E101" s="100"/>
      <c r="F101" s="101"/>
      <c r="G101" s="102"/>
      <c r="H101" s="103"/>
      <c r="I101" s="103"/>
      <c r="J101" s="104"/>
      <c r="K101" s="105"/>
      <c r="L101" s="106"/>
      <c r="M101" s="107"/>
      <c r="N101" s="120"/>
      <c r="O101" s="109"/>
      <c r="P101" s="110"/>
      <c r="Q101" s="106" t="n">
        <f aca="false">P101*M101</f>
        <v>0</v>
      </c>
      <c r="R101" s="120"/>
      <c r="S101" s="112"/>
      <c r="T101" s="121"/>
      <c r="U101" s="114" t="n">
        <f aca="false">IF(EXACT(O101,Y101),M101,M101*(1-'Расчет ПРЕДЗАКАЗ'!$D$10))</f>
        <v>0</v>
      </c>
      <c r="V101" s="114" t="n">
        <f aca="false">P101*U101</f>
        <v>0</v>
      </c>
      <c r="W101" s="114" t="n">
        <f aca="false">IF(EXACT(O101,Y101),M101,M101*(1-'Расчет Прайс'!$D$10))</f>
        <v>0</v>
      </c>
      <c r="X101" s="114" t="n">
        <f aca="false">P101*W101</f>
        <v>0</v>
      </c>
      <c r="Y101" s="119" t="s">
        <v>101</v>
      </c>
      <c r="Z101" s="117" t="n">
        <f aca="false">IF(EXACT(O101;Y101);Q101;0)</f>
        <v>0</v>
      </c>
      <c r="AA101" s="117" t="n">
        <f aca="false">IF(Z101=0;Q101;0)</f>
        <v>0</v>
      </c>
      <c r="AB101" s="118" t="str">
        <f aca="false">IF(U101=0;"";L101/U101-1)</f>
        <v/>
      </c>
      <c r="AC101" s="118" t="str">
        <f aca="false">IF(W101=0;"";L101/W101-1)</f>
        <v/>
      </c>
    </row>
    <row collapsed="false" customFormat="false" customHeight="true" hidden="false" ht="50.1" outlineLevel="0" r="102">
      <c r="A102" s="98"/>
      <c r="B102" s="98"/>
      <c r="C102" s="99"/>
      <c r="D102" s="99"/>
      <c r="E102" s="100"/>
      <c r="F102" s="101"/>
      <c r="G102" s="102"/>
      <c r="H102" s="103"/>
      <c r="I102" s="103"/>
      <c r="J102" s="104"/>
      <c r="K102" s="105"/>
      <c r="L102" s="106"/>
      <c r="M102" s="107"/>
      <c r="N102" s="120"/>
      <c r="O102" s="109"/>
      <c r="P102" s="110"/>
      <c r="Q102" s="106" t="n">
        <f aca="false">P102*M102</f>
        <v>0</v>
      </c>
      <c r="R102" s="120"/>
      <c r="S102" s="112"/>
      <c r="T102" s="121"/>
      <c r="U102" s="114" t="n">
        <f aca="false">IF(EXACT(O102,Y102),M102,M102*(1-'Расчет ПРЕДЗАКАЗ'!$D$10))</f>
        <v>0</v>
      </c>
      <c r="V102" s="114" t="n">
        <f aca="false">P102*U102</f>
        <v>0</v>
      </c>
      <c r="W102" s="114" t="n">
        <f aca="false">IF(EXACT(O102,Y102),M102,M102*(1-'Расчет Прайс'!$D$10))</f>
        <v>0</v>
      </c>
      <c r="X102" s="114" t="n">
        <f aca="false">P102*W102</f>
        <v>0</v>
      </c>
      <c r="Y102" s="119" t="s">
        <v>101</v>
      </c>
      <c r="Z102" s="117" t="n">
        <f aca="false">IF(EXACT(O102;Y102);Q102;0)</f>
        <v>0</v>
      </c>
      <c r="AA102" s="117" t="n">
        <f aca="false">IF(Z102=0;Q102;0)</f>
        <v>0</v>
      </c>
      <c r="AB102" s="118" t="str">
        <f aca="false">IF(U102=0;"";L102/U102-1)</f>
        <v/>
      </c>
      <c r="AC102" s="118" t="str">
        <f aca="false">IF(W102=0;"";L102/W102-1)</f>
        <v/>
      </c>
    </row>
    <row collapsed="false" customFormat="false" customHeight="true" hidden="false" ht="11.25" outlineLevel="0" r="103"/>
    <row collapsed="false" customFormat="false" customHeight="true" hidden="false" ht="50.1" outlineLevel="0" r="104">
      <c r="A104" s="98" t="n">
        <v>62</v>
      </c>
      <c r="B104" s="98" t="s">
        <v>147</v>
      </c>
      <c r="C104" s="99" t="s">
        <v>148</v>
      </c>
      <c r="D104" s="99" t="s">
        <v>93</v>
      </c>
      <c r="E104" s="100" t="s">
        <v>93</v>
      </c>
      <c r="F104" s="101" t="s">
        <v>116</v>
      </c>
      <c r="G104" s="102" t="s">
        <v>129</v>
      </c>
      <c r="H104" s="103" t="s">
        <v>149</v>
      </c>
      <c r="I104" s="103" t="s">
        <v>150</v>
      </c>
      <c r="J104" s="104" t="s">
        <v>98</v>
      </c>
      <c r="K104" s="105" t="s">
        <v>151</v>
      </c>
      <c r="L104" s="106" t="n">
        <v>7130</v>
      </c>
      <c r="M104" s="107" t="n">
        <v>4450</v>
      </c>
      <c r="N104" s="108" t="s">
        <v>152</v>
      </c>
      <c r="O104" s="109" t="s">
        <v>101</v>
      </c>
      <c r="P104" s="110"/>
      <c r="Q104" s="106" t="n">
        <f aca="false">P104*M104</f>
        <v>0</v>
      </c>
      <c r="R104" s="111"/>
      <c r="S104" s="112" t="n">
        <v>9</v>
      </c>
      <c r="T104" s="113"/>
      <c r="U104" s="114" t="n">
        <f aca="false">IF(EXACT(O104,Y104),M104,M104*(1-'Расчет ПРЕДЗАКАЗ'!$D$10))</f>
        <v>4450</v>
      </c>
      <c r="V104" s="114" t="n">
        <f aca="false">P104*U104</f>
        <v>0</v>
      </c>
      <c r="W104" s="114" t="n">
        <f aca="false">IF(EXACT(O104,Y104),M104,M104*(1-'Расчет Прайс'!$D$10))</f>
        <v>4450</v>
      </c>
      <c r="X104" s="115" t="n">
        <f aca="false">P104*W104</f>
        <v>0</v>
      </c>
      <c r="Y104" s="116" t="s">
        <v>101</v>
      </c>
      <c r="Z104" s="117" t="n">
        <f aca="false">IF(EXACT(O104;Y104);Q104;0)</f>
        <v>0</v>
      </c>
      <c r="AA104" s="117" t="n">
        <f aca="false">IF(Z104=0;Q104;0)</f>
        <v>0</v>
      </c>
      <c r="AB104" s="118" t="n">
        <f aca="false">IF(U104=0,"",L104/U104-1)</f>
        <v>0.602247191011236</v>
      </c>
      <c r="AC104" s="118" t="n">
        <f aca="false">IF(W104=0,"",L104/W104-1)</f>
        <v>0.602247191011236</v>
      </c>
    </row>
    <row collapsed="false" customFormat="false" customHeight="true" hidden="false" ht="50.1" outlineLevel="0" r="105">
      <c r="A105" s="98"/>
      <c r="B105" s="98"/>
      <c r="C105" s="99"/>
      <c r="D105" s="99"/>
      <c r="E105" s="100"/>
      <c r="F105" s="101"/>
      <c r="G105" s="102"/>
      <c r="H105" s="103"/>
      <c r="I105" s="103"/>
      <c r="J105" s="104"/>
      <c r="K105" s="105" t="s">
        <v>153</v>
      </c>
      <c r="L105" s="106" t="n">
        <v>7130</v>
      </c>
      <c r="M105" s="107" t="n">
        <v>4450</v>
      </c>
      <c r="N105" s="108" t="s">
        <v>154</v>
      </c>
      <c r="O105" s="109" t="s">
        <v>101</v>
      </c>
      <c r="P105" s="110"/>
      <c r="Q105" s="106" t="n">
        <f aca="false">P105*M105</f>
        <v>0</v>
      </c>
      <c r="R105" s="111"/>
      <c r="S105" s="112" t="n">
        <v>18</v>
      </c>
      <c r="T105" s="113"/>
      <c r="U105" s="114" t="n">
        <f aca="false">IF(EXACT(O105,Y105),M105,M105*(1-'Расчет ПРЕДЗАКАЗ'!$D$10))</f>
        <v>4450</v>
      </c>
      <c r="V105" s="114" t="n">
        <f aca="false">P105*U105</f>
        <v>0</v>
      </c>
      <c r="W105" s="114" t="n">
        <f aca="false">IF(EXACT(O105,Y105),M105,M105*(1-'Расчет Прайс'!$D$10))</f>
        <v>4450</v>
      </c>
      <c r="X105" s="114" t="n">
        <f aca="false">P105*W105</f>
        <v>0</v>
      </c>
      <c r="Y105" s="119" t="s">
        <v>101</v>
      </c>
      <c r="Z105" s="117" t="n">
        <f aca="false">IF(EXACT(O105;Y105);Q105;0)</f>
        <v>0</v>
      </c>
      <c r="AA105" s="117" t="n">
        <f aca="false">IF(Z105=0;Q105;0)</f>
        <v>0</v>
      </c>
      <c r="AB105" s="118" t="n">
        <f aca="false">IF(U105=0;"";L105/U105-1)</f>
        <v>0.602247191011236</v>
      </c>
      <c r="AC105" s="118" t="n">
        <f aca="false">IF(W105=0;"";L105/W105-1)</f>
        <v>0.602247191011236</v>
      </c>
    </row>
    <row collapsed="false" customFormat="false" customHeight="true" hidden="false" ht="50.1" outlineLevel="0" r="106">
      <c r="A106" s="98"/>
      <c r="B106" s="98"/>
      <c r="C106" s="99"/>
      <c r="D106" s="99"/>
      <c r="E106" s="100"/>
      <c r="F106" s="101"/>
      <c r="G106" s="102"/>
      <c r="H106" s="103"/>
      <c r="I106" s="103"/>
      <c r="J106" s="104"/>
      <c r="K106" s="105" t="s">
        <v>155</v>
      </c>
      <c r="L106" s="106" t="n">
        <v>7130</v>
      </c>
      <c r="M106" s="107" t="n">
        <v>4450</v>
      </c>
      <c r="N106" s="108" t="s">
        <v>156</v>
      </c>
      <c r="O106" s="109" t="s">
        <v>101</v>
      </c>
      <c r="P106" s="110"/>
      <c r="Q106" s="106" t="n">
        <f aca="false">P106*M106</f>
        <v>0</v>
      </c>
      <c r="R106" s="111"/>
      <c r="S106" s="112" t="n">
        <v>21</v>
      </c>
      <c r="T106" s="113"/>
      <c r="U106" s="114" t="n">
        <f aca="false">IF(EXACT(O106,Y106),M106,M106*(1-'Расчет ПРЕДЗАКАЗ'!$D$10))</f>
        <v>4450</v>
      </c>
      <c r="V106" s="114" t="n">
        <f aca="false">P106*U106</f>
        <v>0</v>
      </c>
      <c r="W106" s="114" t="n">
        <f aca="false">IF(EXACT(O106,Y106),M106,M106*(1-'Расчет Прайс'!$D$10))</f>
        <v>4450</v>
      </c>
      <c r="X106" s="114" t="n">
        <f aca="false">P106*W106</f>
        <v>0</v>
      </c>
      <c r="Y106" s="119" t="s">
        <v>101</v>
      </c>
      <c r="Z106" s="117" t="n">
        <f aca="false">IF(EXACT(O106;Y106);Q106;0)</f>
        <v>0</v>
      </c>
      <c r="AA106" s="117" t="n">
        <f aca="false">IF(Z106=0;Q106;0)</f>
        <v>0</v>
      </c>
      <c r="AB106" s="118" t="n">
        <f aca="false">IF(U106=0;"";L106/U106-1)</f>
        <v>0.602247191011236</v>
      </c>
      <c r="AC106" s="118" t="n">
        <f aca="false">IF(W106=0;"";L106/W106-1)</f>
        <v>0.602247191011236</v>
      </c>
    </row>
    <row collapsed="false" customFormat="false" customHeight="true" hidden="false" ht="50.1" outlineLevel="0" r="107">
      <c r="A107" s="98"/>
      <c r="B107" s="98"/>
      <c r="C107" s="99"/>
      <c r="D107" s="99"/>
      <c r="E107" s="100"/>
      <c r="F107" s="101"/>
      <c r="G107" s="102"/>
      <c r="H107" s="103"/>
      <c r="I107" s="103"/>
      <c r="J107" s="104"/>
      <c r="K107" s="105" t="s">
        <v>157</v>
      </c>
      <c r="L107" s="106" t="n">
        <v>7130</v>
      </c>
      <c r="M107" s="107" t="n">
        <v>4450</v>
      </c>
      <c r="N107" s="108" t="s">
        <v>158</v>
      </c>
      <c r="O107" s="109" t="s">
        <v>101</v>
      </c>
      <c r="P107" s="110"/>
      <c r="Q107" s="106" t="n">
        <f aca="false">P107*M107</f>
        <v>0</v>
      </c>
      <c r="R107" s="111"/>
      <c r="S107" s="112" t="n">
        <v>8</v>
      </c>
      <c r="T107" s="113"/>
      <c r="U107" s="114" t="n">
        <f aca="false">IF(EXACT(O107,Y107),M107,M107*(1-'Расчет ПРЕДЗАКАЗ'!$D$10))</f>
        <v>4450</v>
      </c>
      <c r="V107" s="114" t="n">
        <f aca="false">P107*U107</f>
        <v>0</v>
      </c>
      <c r="W107" s="114" t="n">
        <f aca="false">IF(EXACT(O107,Y107),M107,M107*(1-'Расчет Прайс'!$D$10))</f>
        <v>4450</v>
      </c>
      <c r="X107" s="114" t="n">
        <f aca="false">P107*W107</f>
        <v>0</v>
      </c>
      <c r="Y107" s="119" t="s">
        <v>101</v>
      </c>
      <c r="Z107" s="117" t="n">
        <f aca="false">IF(EXACT(O107;Y107);Q107;0)</f>
        <v>0</v>
      </c>
      <c r="AA107" s="117" t="n">
        <f aca="false">IF(Z107=0;Q107;0)</f>
        <v>0</v>
      </c>
      <c r="AB107" s="118" t="n">
        <f aca="false">IF(U107=0;"";L107/U107-1)</f>
        <v>0.602247191011236</v>
      </c>
      <c r="AC107" s="118" t="n">
        <f aca="false">IF(W107=0;"";L107/W107-1)</f>
        <v>0.602247191011236</v>
      </c>
    </row>
    <row collapsed="false" customFormat="false" customHeight="true" hidden="false" ht="50.1" outlineLevel="0" r="108">
      <c r="A108" s="98"/>
      <c r="B108" s="98"/>
      <c r="C108" s="99"/>
      <c r="D108" s="99"/>
      <c r="E108" s="100"/>
      <c r="F108" s="101"/>
      <c r="G108" s="102"/>
      <c r="H108" s="103"/>
      <c r="I108" s="103"/>
      <c r="J108" s="104"/>
      <c r="K108" s="105" t="s">
        <v>99</v>
      </c>
      <c r="L108" s="106" t="n">
        <v>7130</v>
      </c>
      <c r="M108" s="107" t="n">
        <v>4450</v>
      </c>
      <c r="N108" s="108" t="s">
        <v>159</v>
      </c>
      <c r="O108" s="109" t="s">
        <v>101</v>
      </c>
      <c r="P108" s="110"/>
      <c r="Q108" s="106" t="n">
        <f aca="false">P108*M108</f>
        <v>0</v>
      </c>
      <c r="R108" s="111"/>
      <c r="S108" s="112" t="n">
        <v>23</v>
      </c>
      <c r="T108" s="113"/>
      <c r="U108" s="114" t="n">
        <f aca="false">IF(EXACT(O108,Y108),M108,M108*(1-'Расчет ПРЕДЗАКАЗ'!$D$10))</f>
        <v>4450</v>
      </c>
      <c r="V108" s="114" t="n">
        <f aca="false">P108*U108</f>
        <v>0</v>
      </c>
      <c r="W108" s="114" t="n">
        <f aca="false">IF(EXACT(O108,Y108),M108,M108*(1-'Расчет Прайс'!$D$10))</f>
        <v>4450</v>
      </c>
      <c r="X108" s="114" t="n">
        <f aca="false">P108*W108</f>
        <v>0</v>
      </c>
      <c r="Y108" s="119" t="s">
        <v>101</v>
      </c>
      <c r="Z108" s="117" t="n">
        <f aca="false">IF(EXACT(O108;Y108);Q108;0)</f>
        <v>0</v>
      </c>
      <c r="AA108" s="117" t="n">
        <f aca="false">IF(Z108=0;Q108;0)</f>
        <v>0</v>
      </c>
      <c r="AB108" s="118" t="n">
        <f aca="false">IF(U108=0;"";L108/U108-1)</f>
        <v>0.602247191011236</v>
      </c>
      <c r="AC108" s="118" t="n">
        <f aca="false">IF(W108=0;"";L108/W108-1)</f>
        <v>0.602247191011236</v>
      </c>
    </row>
    <row collapsed="false" customFormat="false" customHeight="true" hidden="false" ht="50.1" outlineLevel="0" r="109">
      <c r="A109" s="98"/>
      <c r="B109" s="98"/>
      <c r="C109" s="99"/>
      <c r="D109" s="99"/>
      <c r="E109" s="100"/>
      <c r="F109" s="101"/>
      <c r="G109" s="102"/>
      <c r="H109" s="103"/>
      <c r="I109" s="103"/>
      <c r="J109" s="104"/>
      <c r="K109" s="105"/>
      <c r="L109" s="106"/>
      <c r="M109" s="107"/>
      <c r="N109" s="108"/>
      <c r="O109" s="109"/>
      <c r="P109" s="110"/>
      <c r="Q109" s="106" t="n">
        <f aca="false">P109*M109</f>
        <v>0</v>
      </c>
      <c r="R109" s="111"/>
      <c r="S109" s="112"/>
      <c r="T109" s="113"/>
      <c r="U109" s="114" t="n">
        <f aca="false">IF(EXACT(O109,Y109),M109,M109*(1-'Расчет ПРЕДЗАКАЗ'!$D$10))</f>
        <v>0</v>
      </c>
      <c r="V109" s="114" t="n">
        <f aca="false">P109*U109</f>
        <v>0</v>
      </c>
      <c r="W109" s="114" t="n">
        <f aca="false">IF(EXACT(O109,Y109),M109,M109*(1-'Расчет Прайс'!$D$10))</f>
        <v>0</v>
      </c>
      <c r="X109" s="114" t="n">
        <f aca="false">P109*W109</f>
        <v>0</v>
      </c>
      <c r="Y109" s="119" t="s">
        <v>101</v>
      </c>
      <c r="Z109" s="117" t="n">
        <f aca="false">IF(EXACT(O109;Y109);Q109;0)</f>
        <v>0</v>
      </c>
      <c r="AA109" s="117" t="n">
        <f aca="false">IF(Z109=0;Q109;0)</f>
        <v>0</v>
      </c>
      <c r="AB109" s="118" t="str">
        <f aca="false">IF(U109=0;"";L109/U109-1)</f>
        <v/>
      </c>
      <c r="AC109" s="118" t="str">
        <f aca="false">IF(W109=0;"";L109/W109-1)</f>
        <v/>
      </c>
    </row>
    <row collapsed="false" customFormat="false" customHeight="true" hidden="false" ht="50.1" outlineLevel="0" r="110">
      <c r="A110" s="98"/>
      <c r="B110" s="98"/>
      <c r="C110" s="99"/>
      <c r="D110" s="99"/>
      <c r="E110" s="100"/>
      <c r="F110" s="101"/>
      <c r="G110" s="102"/>
      <c r="H110" s="103"/>
      <c r="I110" s="103"/>
      <c r="J110" s="104"/>
      <c r="K110" s="105"/>
      <c r="L110" s="106"/>
      <c r="M110" s="107"/>
      <c r="N110" s="108"/>
      <c r="O110" s="109"/>
      <c r="P110" s="110"/>
      <c r="Q110" s="106" t="n">
        <f aca="false">P110*M110</f>
        <v>0</v>
      </c>
      <c r="R110" s="111"/>
      <c r="S110" s="112"/>
      <c r="T110" s="113"/>
      <c r="U110" s="114" t="n">
        <f aca="false">IF(EXACT(O110,Y110),M110,M110*(1-'Расчет ПРЕДЗАКАЗ'!$D$10))</f>
        <v>0</v>
      </c>
      <c r="V110" s="114" t="n">
        <f aca="false">P110*U110</f>
        <v>0</v>
      </c>
      <c r="W110" s="114" t="n">
        <f aca="false">IF(EXACT(O110,Y110),M110,M110*(1-'Расчет Прайс'!$D$10))</f>
        <v>0</v>
      </c>
      <c r="X110" s="114" t="n">
        <f aca="false">P110*W110</f>
        <v>0</v>
      </c>
      <c r="Y110" s="119" t="s">
        <v>101</v>
      </c>
      <c r="Z110" s="117" t="n">
        <f aca="false">IF(EXACT(O110;Y110);Q110;0)</f>
        <v>0</v>
      </c>
      <c r="AA110" s="117" t="n">
        <f aca="false">IF(Z110=0;Q110;0)</f>
        <v>0</v>
      </c>
      <c r="AB110" s="118" t="str">
        <f aca="false">IF(U110=0;"";L110/U110-1)</f>
        <v/>
      </c>
      <c r="AC110" s="118" t="str">
        <f aca="false">IF(W110=0;"";L110/W110-1)</f>
        <v/>
      </c>
    </row>
    <row collapsed="false" customFormat="false" customHeight="true" hidden="false" ht="50.1" outlineLevel="0" r="111">
      <c r="A111" s="98"/>
      <c r="B111" s="98"/>
      <c r="C111" s="99"/>
      <c r="D111" s="99"/>
      <c r="E111" s="100"/>
      <c r="F111" s="101"/>
      <c r="G111" s="102"/>
      <c r="H111" s="103"/>
      <c r="I111" s="103"/>
      <c r="J111" s="104"/>
      <c r="K111" s="105"/>
      <c r="L111" s="106"/>
      <c r="M111" s="107"/>
      <c r="N111" s="106"/>
      <c r="O111" s="109"/>
      <c r="P111" s="110"/>
      <c r="Q111" s="106" t="n">
        <f aca="false">P111*M111</f>
        <v>0</v>
      </c>
      <c r="R111" s="111"/>
      <c r="S111" s="112"/>
      <c r="T111" s="113"/>
      <c r="U111" s="114" t="n">
        <f aca="false">IF(EXACT(O111,Y111),M111,M111*(1-'Расчет ПРЕДЗАКАЗ'!$D$10))</f>
        <v>0</v>
      </c>
      <c r="V111" s="114" t="n">
        <f aca="false">P111*U111</f>
        <v>0</v>
      </c>
      <c r="W111" s="114" t="n">
        <f aca="false">IF(EXACT(O111,Y111),M111,M111*(1-'Расчет Прайс'!$D$10))</f>
        <v>0</v>
      </c>
      <c r="X111" s="114" t="n">
        <f aca="false">P111*W111</f>
        <v>0</v>
      </c>
      <c r="Y111" s="119" t="s">
        <v>101</v>
      </c>
      <c r="Z111" s="117" t="n">
        <f aca="false">IF(EXACT(O111;Y111);Q111;0)</f>
        <v>0</v>
      </c>
      <c r="AA111" s="117" t="n">
        <f aca="false">IF(Z111=0;Q111;0)</f>
        <v>0</v>
      </c>
      <c r="AB111" s="118" t="str">
        <f aca="false">IF(U111=0;"";L111/U111-1)</f>
        <v/>
      </c>
      <c r="AC111" s="118" t="str">
        <f aca="false">IF(W111=0;"";L111/W111-1)</f>
        <v/>
      </c>
    </row>
    <row collapsed="false" customFormat="false" customHeight="true" hidden="false" ht="50.1" outlineLevel="0" r="112">
      <c r="A112" s="98"/>
      <c r="B112" s="98"/>
      <c r="C112" s="99"/>
      <c r="D112" s="99"/>
      <c r="E112" s="100"/>
      <c r="F112" s="101"/>
      <c r="G112" s="102"/>
      <c r="H112" s="103"/>
      <c r="I112" s="103"/>
      <c r="J112" s="104"/>
      <c r="K112" s="105"/>
      <c r="L112" s="106"/>
      <c r="M112" s="107"/>
      <c r="N112" s="106"/>
      <c r="O112" s="109"/>
      <c r="P112" s="110"/>
      <c r="Q112" s="106" t="n">
        <f aca="false">P112*M112</f>
        <v>0</v>
      </c>
      <c r="R112" s="111"/>
      <c r="S112" s="112"/>
      <c r="T112" s="113"/>
      <c r="U112" s="114" t="n">
        <f aca="false">IF(EXACT(O112,Y112),M112,M112*(1-'Расчет ПРЕДЗАКАЗ'!$D$10))</f>
        <v>0</v>
      </c>
      <c r="V112" s="114" t="n">
        <f aca="false">P112*U112</f>
        <v>0</v>
      </c>
      <c r="W112" s="114" t="n">
        <f aca="false">IF(EXACT(O112,Y112),M112,M112*(1-'Расчет Прайс'!$D$10))</f>
        <v>0</v>
      </c>
      <c r="X112" s="114" t="n">
        <f aca="false">P112*W112</f>
        <v>0</v>
      </c>
      <c r="Y112" s="119" t="s">
        <v>101</v>
      </c>
      <c r="Z112" s="117" t="n">
        <f aca="false">IF(EXACT(O112;Y112);Q112;0)</f>
        <v>0</v>
      </c>
      <c r="AA112" s="117" t="n">
        <f aca="false">IF(Z112=0;Q112;0)</f>
        <v>0</v>
      </c>
      <c r="AB112" s="118" t="str">
        <f aca="false">IF(U112=0;"";L112/U112-1)</f>
        <v/>
      </c>
      <c r="AC112" s="118" t="str">
        <f aca="false">IF(W112=0;"";L112/W112-1)</f>
        <v/>
      </c>
    </row>
    <row collapsed="false" customFormat="false" customHeight="true" hidden="false" ht="50.1" outlineLevel="0" r="113">
      <c r="A113" s="98"/>
      <c r="B113" s="98"/>
      <c r="C113" s="99"/>
      <c r="D113" s="99"/>
      <c r="E113" s="100"/>
      <c r="F113" s="101"/>
      <c r="G113" s="102"/>
      <c r="H113" s="103"/>
      <c r="I113" s="103"/>
      <c r="J113" s="104"/>
      <c r="K113" s="105"/>
      <c r="L113" s="106"/>
      <c r="M113" s="107"/>
      <c r="N113" s="120"/>
      <c r="O113" s="109"/>
      <c r="P113" s="110"/>
      <c r="Q113" s="106" t="n">
        <f aca="false">P113*M113</f>
        <v>0</v>
      </c>
      <c r="R113" s="120"/>
      <c r="S113" s="112"/>
      <c r="T113" s="121"/>
      <c r="U113" s="114" t="n">
        <f aca="false">IF(EXACT(O113,Y113),M113,M113*(1-'Расчет ПРЕДЗАКАЗ'!$D$10))</f>
        <v>0</v>
      </c>
      <c r="V113" s="114" t="n">
        <f aca="false">P113*U113</f>
        <v>0</v>
      </c>
      <c r="W113" s="114" t="n">
        <f aca="false">IF(EXACT(O113,Y113),M113,M113*(1-'Расчет Прайс'!$D$10))</f>
        <v>0</v>
      </c>
      <c r="X113" s="114" t="n">
        <f aca="false">P113*W113</f>
        <v>0</v>
      </c>
      <c r="Y113" s="119" t="s">
        <v>101</v>
      </c>
      <c r="Z113" s="117" t="n">
        <f aca="false">IF(EXACT(O113;Y113);Q113;0)</f>
        <v>0</v>
      </c>
      <c r="AA113" s="117" t="n">
        <f aca="false">IF(Z113=0;Q113;0)</f>
        <v>0</v>
      </c>
      <c r="AB113" s="118" t="str">
        <f aca="false">IF(U113=0;"";L113/U113-1)</f>
        <v/>
      </c>
      <c r="AC113" s="118" t="str">
        <f aca="false">IF(W113=0;"";L113/W113-1)</f>
        <v/>
      </c>
    </row>
    <row collapsed="false" customFormat="false" customHeight="true" hidden="false" ht="50.1" outlineLevel="0" r="114">
      <c r="A114" s="98"/>
      <c r="B114" s="98"/>
      <c r="C114" s="99"/>
      <c r="D114" s="99"/>
      <c r="E114" s="100"/>
      <c r="F114" s="101"/>
      <c r="G114" s="102"/>
      <c r="H114" s="103"/>
      <c r="I114" s="103"/>
      <c r="J114" s="104"/>
      <c r="K114" s="105"/>
      <c r="L114" s="106"/>
      <c r="M114" s="107"/>
      <c r="N114" s="120"/>
      <c r="O114" s="109"/>
      <c r="P114" s="110"/>
      <c r="Q114" s="106" t="n">
        <f aca="false">P114*M114</f>
        <v>0</v>
      </c>
      <c r="R114" s="120"/>
      <c r="S114" s="112"/>
      <c r="T114" s="121"/>
      <c r="U114" s="114" t="n">
        <f aca="false">IF(EXACT(O114,Y114),M114,M114*(1-'Расчет ПРЕДЗАКАЗ'!$D$10))</f>
        <v>0</v>
      </c>
      <c r="V114" s="114" t="n">
        <f aca="false">P114*U114</f>
        <v>0</v>
      </c>
      <c r="W114" s="114" t="n">
        <f aca="false">IF(EXACT(O114,Y114),M114,M114*(1-'Расчет Прайс'!$D$10))</f>
        <v>0</v>
      </c>
      <c r="X114" s="114" t="n">
        <f aca="false">P114*W114</f>
        <v>0</v>
      </c>
      <c r="Y114" s="119" t="s">
        <v>101</v>
      </c>
      <c r="Z114" s="117" t="n">
        <f aca="false">IF(EXACT(O114;Y114);Q114;0)</f>
        <v>0</v>
      </c>
      <c r="AA114" s="117" t="n">
        <f aca="false">IF(Z114=0;Q114;0)</f>
        <v>0</v>
      </c>
      <c r="AB114" s="118" t="str">
        <f aca="false">IF(U114=0;"";L114/U114-1)</f>
        <v/>
      </c>
      <c r="AC114" s="118" t="str">
        <f aca="false">IF(W114=0;"";L114/W114-1)</f>
        <v/>
      </c>
    </row>
    <row collapsed="false" customFormat="false" customHeight="true" hidden="false" ht="50.1" outlineLevel="0" r="115">
      <c r="A115" s="98"/>
      <c r="B115" s="98"/>
      <c r="C115" s="99"/>
      <c r="D115" s="99"/>
      <c r="E115" s="100"/>
      <c r="F115" s="101"/>
      <c r="G115" s="102"/>
      <c r="H115" s="103"/>
      <c r="I115" s="103"/>
      <c r="J115" s="104"/>
      <c r="K115" s="105"/>
      <c r="L115" s="106"/>
      <c r="M115" s="107"/>
      <c r="N115" s="120"/>
      <c r="O115" s="109"/>
      <c r="P115" s="110"/>
      <c r="Q115" s="106" t="n">
        <f aca="false">P115*M115</f>
        <v>0</v>
      </c>
      <c r="R115" s="120"/>
      <c r="S115" s="112"/>
      <c r="T115" s="121"/>
      <c r="U115" s="114" t="n">
        <f aca="false">IF(EXACT(O115,Y115),M115,M115*(1-'Расчет ПРЕДЗАКАЗ'!$D$10))</f>
        <v>0</v>
      </c>
      <c r="V115" s="114" t="n">
        <f aca="false">P115*U115</f>
        <v>0</v>
      </c>
      <c r="W115" s="114" t="n">
        <f aca="false">IF(EXACT(O115,Y115),M115,M115*(1-'Расчет Прайс'!$D$10))</f>
        <v>0</v>
      </c>
      <c r="X115" s="114" t="n">
        <f aca="false">P115*W115</f>
        <v>0</v>
      </c>
      <c r="Y115" s="119" t="s">
        <v>101</v>
      </c>
      <c r="Z115" s="117" t="n">
        <f aca="false">IF(EXACT(O115;Y115);Q115;0)</f>
        <v>0</v>
      </c>
      <c r="AA115" s="117" t="n">
        <f aca="false">IF(Z115=0;Q115;0)</f>
        <v>0</v>
      </c>
      <c r="AB115" s="118" t="str">
        <f aca="false">IF(U115=0;"";L115/U115-1)</f>
        <v/>
      </c>
      <c r="AC115" s="118" t="str">
        <f aca="false">IF(W115=0;"";L115/W115-1)</f>
        <v/>
      </c>
    </row>
    <row collapsed="false" customFormat="false" customHeight="true" hidden="false" ht="50.1" outlineLevel="0" r="116">
      <c r="A116" s="98"/>
      <c r="B116" s="98"/>
      <c r="C116" s="99"/>
      <c r="D116" s="99"/>
      <c r="E116" s="100"/>
      <c r="F116" s="101"/>
      <c r="G116" s="102"/>
      <c r="H116" s="103"/>
      <c r="I116" s="103"/>
      <c r="J116" s="104"/>
      <c r="K116" s="105"/>
      <c r="L116" s="106"/>
      <c r="M116" s="107"/>
      <c r="N116" s="120"/>
      <c r="O116" s="109"/>
      <c r="P116" s="110"/>
      <c r="Q116" s="106" t="n">
        <f aca="false">P116*M116</f>
        <v>0</v>
      </c>
      <c r="R116" s="120"/>
      <c r="S116" s="112"/>
      <c r="T116" s="121"/>
      <c r="U116" s="114" t="n">
        <f aca="false">IF(EXACT(O116,Y116),M116,M116*(1-'Расчет ПРЕДЗАКАЗ'!$D$10))</f>
        <v>0</v>
      </c>
      <c r="V116" s="114" t="n">
        <f aca="false">P116*U116</f>
        <v>0</v>
      </c>
      <c r="W116" s="114" t="n">
        <f aca="false">IF(EXACT(O116,Y116),M116,M116*(1-'Расчет Прайс'!$D$10))</f>
        <v>0</v>
      </c>
      <c r="X116" s="114" t="n">
        <f aca="false">P116*W116</f>
        <v>0</v>
      </c>
      <c r="Y116" s="119" t="s">
        <v>101</v>
      </c>
      <c r="Z116" s="117" t="n">
        <f aca="false">IF(EXACT(O116;Y116);Q116;0)</f>
        <v>0</v>
      </c>
      <c r="AA116" s="117" t="n">
        <f aca="false">IF(Z116=0;Q116;0)</f>
        <v>0</v>
      </c>
      <c r="AB116" s="118" t="str">
        <f aca="false">IF(U116=0;"";L116/U116-1)</f>
        <v/>
      </c>
      <c r="AC116" s="118" t="str">
        <f aca="false">IF(W116=0;"";L116/W116-1)</f>
        <v/>
      </c>
    </row>
    <row collapsed="false" customFormat="false" customHeight="true" hidden="false" ht="50.1" outlineLevel="0" r="117">
      <c r="A117" s="98"/>
      <c r="B117" s="98"/>
      <c r="C117" s="99"/>
      <c r="D117" s="99"/>
      <c r="E117" s="100"/>
      <c r="F117" s="101"/>
      <c r="G117" s="102"/>
      <c r="H117" s="103"/>
      <c r="I117" s="103"/>
      <c r="J117" s="104"/>
      <c r="K117" s="105"/>
      <c r="L117" s="106"/>
      <c r="M117" s="107"/>
      <c r="N117" s="120"/>
      <c r="O117" s="109"/>
      <c r="P117" s="110"/>
      <c r="Q117" s="106" t="n">
        <f aca="false">P117*M117</f>
        <v>0</v>
      </c>
      <c r="R117" s="120"/>
      <c r="S117" s="112"/>
      <c r="T117" s="121"/>
      <c r="U117" s="114" t="n">
        <f aca="false">IF(EXACT(O117,Y117),M117,M117*(1-'Расчет ПРЕДЗАКАЗ'!$D$10))</f>
        <v>0</v>
      </c>
      <c r="V117" s="114" t="n">
        <f aca="false">P117*U117</f>
        <v>0</v>
      </c>
      <c r="W117" s="114" t="n">
        <f aca="false">IF(EXACT(O117,Y117),M117,M117*(1-'Расчет Прайс'!$D$10))</f>
        <v>0</v>
      </c>
      <c r="X117" s="114" t="n">
        <f aca="false">P117*W117</f>
        <v>0</v>
      </c>
      <c r="Y117" s="119" t="s">
        <v>101</v>
      </c>
      <c r="Z117" s="117" t="n">
        <f aca="false">IF(EXACT(O117;Y117);Q117;0)</f>
        <v>0</v>
      </c>
      <c r="AA117" s="117" t="n">
        <f aca="false">IF(Z117=0;Q117;0)</f>
        <v>0</v>
      </c>
      <c r="AB117" s="118" t="str">
        <f aca="false">IF(U117=0;"";L117/U117-1)</f>
        <v/>
      </c>
      <c r="AC117" s="118" t="str">
        <f aca="false">IF(W117=0;"";L117/W117-1)</f>
        <v/>
      </c>
    </row>
    <row collapsed="false" customFormat="false" customHeight="true" hidden="false" ht="50.1" outlineLevel="0" r="118">
      <c r="A118" s="98"/>
      <c r="B118" s="98"/>
      <c r="C118" s="99"/>
      <c r="D118" s="99"/>
      <c r="E118" s="100"/>
      <c r="F118" s="101"/>
      <c r="G118" s="102"/>
      <c r="H118" s="103"/>
      <c r="I118" s="103"/>
      <c r="J118" s="104"/>
      <c r="K118" s="105"/>
      <c r="L118" s="106"/>
      <c r="M118" s="107"/>
      <c r="N118" s="120"/>
      <c r="O118" s="109"/>
      <c r="P118" s="110"/>
      <c r="Q118" s="106" t="n">
        <f aca="false">P118*M118</f>
        <v>0</v>
      </c>
      <c r="R118" s="120"/>
      <c r="S118" s="112"/>
      <c r="T118" s="121"/>
      <c r="U118" s="114" t="n">
        <f aca="false">IF(EXACT(O118,Y118),M118,M118*(1-'Расчет ПРЕДЗАКАЗ'!$D$10))</f>
        <v>0</v>
      </c>
      <c r="V118" s="114" t="n">
        <f aca="false">P118*U118</f>
        <v>0</v>
      </c>
      <c r="W118" s="114" t="n">
        <f aca="false">IF(EXACT(O118,Y118),M118,M118*(1-'Расчет Прайс'!$D$10))</f>
        <v>0</v>
      </c>
      <c r="X118" s="114" t="n">
        <f aca="false">P118*W118</f>
        <v>0</v>
      </c>
      <c r="Y118" s="119" t="s">
        <v>101</v>
      </c>
      <c r="Z118" s="117" t="n">
        <f aca="false">IF(EXACT(O118;Y118);Q118;0)</f>
        <v>0</v>
      </c>
      <c r="AA118" s="117" t="n">
        <f aca="false">IF(Z118=0;Q118;0)</f>
        <v>0</v>
      </c>
      <c r="AB118" s="118" t="str">
        <f aca="false">IF(U118=0;"";L118/U118-1)</f>
        <v/>
      </c>
      <c r="AC118" s="118" t="str">
        <f aca="false">IF(W118=0;"";L118/W118-1)</f>
        <v/>
      </c>
    </row>
    <row collapsed="false" customFormat="false" customHeight="true" hidden="false" ht="11.25" outlineLevel="0" r="119"/>
    <row collapsed="false" customFormat="false" customHeight="true" hidden="false" ht="50.1" outlineLevel="0" r="120">
      <c r="A120" s="98" t="n">
        <v>63</v>
      </c>
      <c r="B120" s="98" t="s">
        <v>160</v>
      </c>
      <c r="C120" s="99" t="s">
        <v>161</v>
      </c>
      <c r="D120" s="99" t="s">
        <v>93</v>
      </c>
      <c r="E120" s="100" t="s">
        <v>93</v>
      </c>
      <c r="F120" s="101" t="s">
        <v>162</v>
      </c>
      <c r="G120" s="102" t="s">
        <v>95</v>
      </c>
      <c r="H120" s="103" t="s">
        <v>163</v>
      </c>
      <c r="I120" s="103" t="s">
        <v>164</v>
      </c>
      <c r="J120" s="104" t="s">
        <v>98</v>
      </c>
      <c r="K120" s="105" t="s">
        <v>99</v>
      </c>
      <c r="L120" s="106" t="n">
        <v>5490</v>
      </c>
      <c r="M120" s="107" t="n">
        <v>3430</v>
      </c>
      <c r="N120" s="108" t="s">
        <v>165</v>
      </c>
      <c r="O120" s="109" t="s">
        <v>101</v>
      </c>
      <c r="P120" s="110"/>
      <c r="Q120" s="106" t="n">
        <f aca="false">P120*M120</f>
        <v>0</v>
      </c>
      <c r="R120" s="111"/>
      <c r="S120" s="112" t="n">
        <v>29</v>
      </c>
      <c r="T120" s="113"/>
      <c r="U120" s="114" t="n">
        <f aca="false">IF(EXACT(O120,Y120),M120,M120*(1-'Расчет ПРЕДЗАКАЗ'!$D$10))</f>
        <v>3430</v>
      </c>
      <c r="V120" s="114" t="n">
        <f aca="false">P120*U120</f>
        <v>0</v>
      </c>
      <c r="W120" s="114" t="n">
        <f aca="false">IF(EXACT(O120,Y120),M120,M120*(1-'Расчет Прайс'!$D$10))</f>
        <v>3430</v>
      </c>
      <c r="X120" s="115" t="n">
        <f aca="false">P120*W120</f>
        <v>0</v>
      </c>
      <c r="Y120" s="116" t="s">
        <v>101</v>
      </c>
      <c r="Z120" s="117" t="n">
        <f aca="false">IF(EXACT(O120;Y120);Q120;0)</f>
        <v>0</v>
      </c>
      <c r="AA120" s="117" t="n">
        <f aca="false">IF(Z120=0;Q120;0)</f>
        <v>0</v>
      </c>
      <c r="AB120" s="118" t="n">
        <f aca="false">IF(U120=0,"",L120/U120-1)</f>
        <v>0.600583090379009</v>
      </c>
      <c r="AC120" s="118" t="n">
        <f aca="false">IF(W120=0,"",L120/W120-1)</f>
        <v>0.600583090379009</v>
      </c>
    </row>
    <row collapsed="false" customFormat="false" customHeight="true" hidden="false" ht="50.1" outlineLevel="0" r="121">
      <c r="A121" s="98"/>
      <c r="B121" s="98"/>
      <c r="C121" s="99"/>
      <c r="D121" s="99"/>
      <c r="E121" s="100"/>
      <c r="F121" s="101"/>
      <c r="G121" s="102"/>
      <c r="H121" s="103"/>
      <c r="I121" s="103"/>
      <c r="J121" s="104"/>
      <c r="K121" s="105" t="s">
        <v>102</v>
      </c>
      <c r="L121" s="106" t="n">
        <v>5490</v>
      </c>
      <c r="M121" s="107" t="n">
        <v>3430</v>
      </c>
      <c r="N121" s="108" t="s">
        <v>166</v>
      </c>
      <c r="O121" s="109" t="s">
        <v>101</v>
      </c>
      <c r="P121" s="110"/>
      <c r="Q121" s="106" t="n">
        <f aca="false">P121*M121</f>
        <v>0</v>
      </c>
      <c r="R121" s="111"/>
      <c r="S121" s="112" t="n">
        <v>69</v>
      </c>
      <c r="T121" s="113"/>
      <c r="U121" s="114" t="n">
        <f aca="false">IF(EXACT(O121,Y121),M121,M121*(1-'Расчет ПРЕДЗАКАЗ'!$D$10))</f>
        <v>3430</v>
      </c>
      <c r="V121" s="114" t="n">
        <f aca="false">P121*U121</f>
        <v>0</v>
      </c>
      <c r="W121" s="114" t="n">
        <f aca="false">IF(EXACT(O121,Y121),M121,M121*(1-'Расчет Прайс'!$D$10))</f>
        <v>3430</v>
      </c>
      <c r="X121" s="114" t="n">
        <f aca="false">P121*W121</f>
        <v>0</v>
      </c>
      <c r="Y121" s="119" t="s">
        <v>101</v>
      </c>
      <c r="Z121" s="117" t="n">
        <f aca="false">IF(EXACT(O121;Y121);Q121;0)</f>
        <v>0</v>
      </c>
      <c r="AA121" s="117" t="n">
        <f aca="false">IF(Z121=0;Q121;0)</f>
        <v>0</v>
      </c>
      <c r="AB121" s="118" t="n">
        <f aca="false">IF(U121=0;"";L121/U121-1)</f>
        <v>0.600583090379009</v>
      </c>
      <c r="AC121" s="118" t="n">
        <f aca="false">IF(W121=0;"";L121/W121-1)</f>
        <v>0.600583090379009</v>
      </c>
    </row>
    <row collapsed="false" customFormat="false" customHeight="true" hidden="false" ht="50.1" outlineLevel="0" r="122">
      <c r="A122" s="98"/>
      <c r="B122" s="98"/>
      <c r="C122" s="99"/>
      <c r="D122" s="99"/>
      <c r="E122" s="100"/>
      <c r="F122" s="101"/>
      <c r="G122" s="102"/>
      <c r="H122" s="103"/>
      <c r="I122" s="103"/>
      <c r="J122" s="104"/>
      <c r="K122" s="105" t="s">
        <v>104</v>
      </c>
      <c r="L122" s="106" t="n">
        <v>5490</v>
      </c>
      <c r="M122" s="107" t="n">
        <v>3430</v>
      </c>
      <c r="N122" s="108" t="s">
        <v>167</v>
      </c>
      <c r="O122" s="109" t="s">
        <v>101</v>
      </c>
      <c r="P122" s="110"/>
      <c r="Q122" s="106" t="n">
        <f aca="false">P122*M122</f>
        <v>0</v>
      </c>
      <c r="R122" s="111"/>
      <c r="S122" s="112" t="n">
        <v>96</v>
      </c>
      <c r="T122" s="113"/>
      <c r="U122" s="114" t="n">
        <f aca="false">IF(EXACT(O122,Y122),M122,M122*(1-'Расчет ПРЕДЗАКАЗ'!$D$10))</f>
        <v>3430</v>
      </c>
      <c r="V122" s="114" t="n">
        <f aca="false">P122*U122</f>
        <v>0</v>
      </c>
      <c r="W122" s="114" t="n">
        <f aca="false">IF(EXACT(O122,Y122),M122,M122*(1-'Расчет Прайс'!$D$10))</f>
        <v>3430</v>
      </c>
      <c r="X122" s="114" t="n">
        <f aca="false">P122*W122</f>
        <v>0</v>
      </c>
      <c r="Y122" s="119" t="s">
        <v>101</v>
      </c>
      <c r="Z122" s="117" t="n">
        <f aca="false">IF(EXACT(O122;Y122);Q122;0)</f>
        <v>0</v>
      </c>
      <c r="AA122" s="117" t="n">
        <f aca="false">IF(Z122=0;Q122;0)</f>
        <v>0</v>
      </c>
      <c r="AB122" s="118" t="n">
        <f aca="false">IF(U122=0;"";L122/U122-1)</f>
        <v>0.600583090379009</v>
      </c>
      <c r="AC122" s="118" t="n">
        <f aca="false">IF(W122=0;"";L122/W122-1)</f>
        <v>0.600583090379009</v>
      </c>
    </row>
    <row collapsed="false" customFormat="false" customHeight="true" hidden="false" ht="50.1" outlineLevel="0" r="123">
      <c r="A123" s="98"/>
      <c r="B123" s="98"/>
      <c r="C123" s="99"/>
      <c r="D123" s="99"/>
      <c r="E123" s="100"/>
      <c r="F123" s="101"/>
      <c r="G123" s="102"/>
      <c r="H123" s="103"/>
      <c r="I123" s="103"/>
      <c r="J123" s="104"/>
      <c r="K123" s="105" t="s">
        <v>106</v>
      </c>
      <c r="L123" s="106" t="n">
        <v>5490</v>
      </c>
      <c r="M123" s="107" t="n">
        <v>3430</v>
      </c>
      <c r="N123" s="108" t="s">
        <v>168</v>
      </c>
      <c r="O123" s="109" t="s">
        <v>101</v>
      </c>
      <c r="P123" s="110"/>
      <c r="Q123" s="106" t="n">
        <f aca="false">P123*M123</f>
        <v>0</v>
      </c>
      <c r="R123" s="111"/>
      <c r="S123" s="112" t="n">
        <v>69</v>
      </c>
      <c r="T123" s="113"/>
      <c r="U123" s="114" t="n">
        <f aca="false">IF(EXACT(O123,Y123),M123,M123*(1-'Расчет ПРЕДЗАКАЗ'!$D$10))</f>
        <v>3430</v>
      </c>
      <c r="V123" s="114" t="n">
        <f aca="false">P123*U123</f>
        <v>0</v>
      </c>
      <c r="W123" s="114" t="n">
        <f aca="false">IF(EXACT(O123,Y123),M123,M123*(1-'Расчет Прайс'!$D$10))</f>
        <v>3430</v>
      </c>
      <c r="X123" s="114" t="n">
        <f aca="false">P123*W123</f>
        <v>0</v>
      </c>
      <c r="Y123" s="119" t="s">
        <v>101</v>
      </c>
      <c r="Z123" s="117" t="n">
        <f aca="false">IF(EXACT(O123;Y123);Q123;0)</f>
        <v>0</v>
      </c>
      <c r="AA123" s="117" t="n">
        <f aca="false">IF(Z123=0;Q123;0)</f>
        <v>0</v>
      </c>
      <c r="AB123" s="118" t="n">
        <f aca="false">IF(U123=0;"";L123/U123-1)</f>
        <v>0.600583090379009</v>
      </c>
      <c r="AC123" s="118" t="n">
        <f aca="false">IF(W123=0;"";L123/W123-1)</f>
        <v>0.600583090379009</v>
      </c>
    </row>
    <row collapsed="false" customFormat="false" customHeight="true" hidden="false" ht="50.1" outlineLevel="0" r="124">
      <c r="A124" s="98"/>
      <c r="B124" s="98"/>
      <c r="C124" s="99"/>
      <c r="D124" s="99"/>
      <c r="E124" s="100"/>
      <c r="F124" s="101"/>
      <c r="G124" s="102"/>
      <c r="H124" s="103"/>
      <c r="I124" s="103"/>
      <c r="J124" s="104"/>
      <c r="K124" s="105" t="s">
        <v>108</v>
      </c>
      <c r="L124" s="106" t="n">
        <v>5490</v>
      </c>
      <c r="M124" s="107" t="n">
        <v>3430</v>
      </c>
      <c r="N124" s="108" t="s">
        <v>169</v>
      </c>
      <c r="O124" s="109" t="s">
        <v>101</v>
      </c>
      <c r="P124" s="110"/>
      <c r="Q124" s="106" t="n">
        <f aca="false">P124*M124</f>
        <v>0</v>
      </c>
      <c r="R124" s="111"/>
      <c r="S124" s="112" t="n">
        <v>51</v>
      </c>
      <c r="T124" s="113"/>
      <c r="U124" s="114" t="n">
        <f aca="false">IF(EXACT(O124,Y124),M124,M124*(1-'Расчет ПРЕДЗАКАЗ'!$D$10))</f>
        <v>3430</v>
      </c>
      <c r="V124" s="114" t="n">
        <f aca="false">P124*U124</f>
        <v>0</v>
      </c>
      <c r="W124" s="114" t="n">
        <f aca="false">IF(EXACT(O124,Y124),M124,M124*(1-'Расчет Прайс'!$D$10))</f>
        <v>3430</v>
      </c>
      <c r="X124" s="114" t="n">
        <f aca="false">P124*W124</f>
        <v>0</v>
      </c>
      <c r="Y124" s="119" t="s">
        <v>101</v>
      </c>
      <c r="Z124" s="117" t="n">
        <f aca="false">IF(EXACT(O124;Y124);Q124;0)</f>
        <v>0</v>
      </c>
      <c r="AA124" s="117" t="n">
        <f aca="false">IF(Z124=0;Q124;0)</f>
        <v>0</v>
      </c>
      <c r="AB124" s="118" t="n">
        <f aca="false">IF(U124=0;"";L124/U124-1)</f>
        <v>0.600583090379009</v>
      </c>
      <c r="AC124" s="118" t="n">
        <f aca="false">IF(W124=0;"";L124/W124-1)</f>
        <v>0.600583090379009</v>
      </c>
    </row>
    <row collapsed="false" customFormat="false" customHeight="true" hidden="false" ht="50.1" outlineLevel="0" r="125">
      <c r="A125" s="98"/>
      <c r="B125" s="98"/>
      <c r="C125" s="99"/>
      <c r="D125" s="99"/>
      <c r="E125" s="100"/>
      <c r="F125" s="101"/>
      <c r="G125" s="102"/>
      <c r="H125" s="103"/>
      <c r="I125" s="103"/>
      <c r="J125" s="104"/>
      <c r="K125" s="105" t="s">
        <v>110</v>
      </c>
      <c r="L125" s="106" t="n">
        <v>5490</v>
      </c>
      <c r="M125" s="107" t="n">
        <v>3430</v>
      </c>
      <c r="N125" s="108" t="s">
        <v>170</v>
      </c>
      <c r="O125" s="109" t="s">
        <v>101</v>
      </c>
      <c r="P125" s="110"/>
      <c r="Q125" s="106" t="n">
        <f aca="false">P125*M125</f>
        <v>0</v>
      </c>
      <c r="R125" s="111"/>
      <c r="S125" s="112" t="n">
        <v>14</v>
      </c>
      <c r="T125" s="113"/>
      <c r="U125" s="114" t="n">
        <f aca="false">IF(EXACT(O125,Y125),M125,M125*(1-'Расчет ПРЕДЗАКАЗ'!$D$10))</f>
        <v>3430</v>
      </c>
      <c r="V125" s="114" t="n">
        <f aca="false">P125*U125</f>
        <v>0</v>
      </c>
      <c r="W125" s="114" t="n">
        <f aca="false">IF(EXACT(O125,Y125),M125,M125*(1-'Расчет Прайс'!$D$10))</f>
        <v>3430</v>
      </c>
      <c r="X125" s="114" t="n">
        <f aca="false">P125*W125</f>
        <v>0</v>
      </c>
      <c r="Y125" s="119" t="s">
        <v>101</v>
      </c>
      <c r="Z125" s="117" t="n">
        <f aca="false">IF(EXACT(O125;Y125);Q125;0)</f>
        <v>0</v>
      </c>
      <c r="AA125" s="117" t="n">
        <f aca="false">IF(Z125=0;Q125;0)</f>
        <v>0</v>
      </c>
      <c r="AB125" s="118" t="n">
        <f aca="false">IF(U125=0;"";L125/U125-1)</f>
        <v>0.600583090379009</v>
      </c>
      <c r="AC125" s="118" t="n">
        <f aca="false">IF(W125=0;"";L125/W125-1)</f>
        <v>0.600583090379009</v>
      </c>
    </row>
    <row collapsed="false" customFormat="false" customHeight="true" hidden="false" ht="50.1" outlineLevel="0" r="126">
      <c r="A126" s="98"/>
      <c r="B126" s="98"/>
      <c r="C126" s="99"/>
      <c r="D126" s="99"/>
      <c r="E126" s="100"/>
      <c r="F126" s="101"/>
      <c r="G126" s="102"/>
      <c r="H126" s="103"/>
      <c r="I126" s="103"/>
      <c r="J126" s="104"/>
      <c r="K126" s="105" t="s">
        <v>112</v>
      </c>
      <c r="L126" s="106" t="n">
        <v>5490</v>
      </c>
      <c r="M126" s="107" t="n">
        <v>3430</v>
      </c>
      <c r="N126" s="108" t="s">
        <v>171</v>
      </c>
      <c r="O126" s="109" t="s">
        <v>101</v>
      </c>
      <c r="P126" s="110"/>
      <c r="Q126" s="106" t="n">
        <f aca="false">P126*M126</f>
        <v>0</v>
      </c>
      <c r="R126" s="111"/>
      <c r="S126" s="112" t="n">
        <v>24</v>
      </c>
      <c r="T126" s="113"/>
      <c r="U126" s="114" t="n">
        <f aca="false">IF(EXACT(O126,Y126),M126,M126*(1-'Расчет ПРЕДЗАКАЗ'!$D$10))</f>
        <v>3430</v>
      </c>
      <c r="V126" s="114" t="n">
        <f aca="false">P126*U126</f>
        <v>0</v>
      </c>
      <c r="W126" s="114" t="n">
        <f aca="false">IF(EXACT(O126,Y126),M126,M126*(1-'Расчет Прайс'!$D$10))</f>
        <v>3430</v>
      </c>
      <c r="X126" s="114" t="n">
        <f aca="false">P126*W126</f>
        <v>0</v>
      </c>
      <c r="Y126" s="119" t="s">
        <v>101</v>
      </c>
      <c r="Z126" s="117" t="n">
        <f aca="false">IF(EXACT(O126;Y126);Q126;0)</f>
        <v>0</v>
      </c>
      <c r="AA126" s="117" t="n">
        <f aca="false">IF(Z126=0;Q126;0)</f>
        <v>0</v>
      </c>
      <c r="AB126" s="118" t="n">
        <f aca="false">IF(U126=0;"";L126/U126-1)</f>
        <v>0.600583090379009</v>
      </c>
      <c r="AC126" s="118" t="n">
        <f aca="false">IF(W126=0;"";L126/W126-1)</f>
        <v>0.600583090379009</v>
      </c>
    </row>
    <row collapsed="false" customFormat="false" customHeight="true" hidden="false" ht="50.1" outlineLevel="0" r="127">
      <c r="A127" s="98"/>
      <c r="B127" s="98"/>
      <c r="C127" s="99"/>
      <c r="D127" s="99"/>
      <c r="E127" s="100"/>
      <c r="F127" s="101"/>
      <c r="G127" s="102"/>
      <c r="H127" s="103"/>
      <c r="I127" s="103"/>
      <c r="J127" s="104"/>
      <c r="K127" s="105"/>
      <c r="L127" s="106"/>
      <c r="M127" s="107"/>
      <c r="N127" s="106"/>
      <c r="O127" s="109"/>
      <c r="P127" s="110"/>
      <c r="Q127" s="106" t="n">
        <f aca="false">P127*M127</f>
        <v>0</v>
      </c>
      <c r="R127" s="111"/>
      <c r="S127" s="112"/>
      <c r="T127" s="113"/>
      <c r="U127" s="114" t="n">
        <f aca="false">IF(EXACT(O127,Y127),M127,M127*(1-'Расчет ПРЕДЗАКАЗ'!$D$10))</f>
        <v>0</v>
      </c>
      <c r="V127" s="114" t="n">
        <f aca="false">P127*U127</f>
        <v>0</v>
      </c>
      <c r="W127" s="114" t="n">
        <f aca="false">IF(EXACT(O127,Y127),M127,M127*(1-'Расчет Прайс'!$D$10))</f>
        <v>0</v>
      </c>
      <c r="X127" s="114" t="n">
        <f aca="false">P127*W127</f>
        <v>0</v>
      </c>
      <c r="Y127" s="119" t="s">
        <v>101</v>
      </c>
      <c r="Z127" s="117" t="n">
        <f aca="false">IF(EXACT(O127;Y127);Q127;0)</f>
        <v>0</v>
      </c>
      <c r="AA127" s="117" t="n">
        <f aca="false">IF(Z127=0;Q127;0)</f>
        <v>0</v>
      </c>
      <c r="AB127" s="118" t="str">
        <f aca="false">IF(U127=0;"";L127/U127-1)</f>
        <v/>
      </c>
      <c r="AC127" s="118" t="str">
        <f aca="false">IF(W127=0;"";L127/W127-1)</f>
        <v/>
      </c>
    </row>
    <row collapsed="false" customFormat="false" customHeight="true" hidden="false" ht="50.1" outlineLevel="0" r="128">
      <c r="A128" s="98"/>
      <c r="B128" s="98"/>
      <c r="C128" s="99"/>
      <c r="D128" s="99"/>
      <c r="E128" s="100"/>
      <c r="F128" s="101"/>
      <c r="G128" s="102"/>
      <c r="H128" s="103"/>
      <c r="I128" s="103"/>
      <c r="J128" s="104"/>
      <c r="K128" s="105"/>
      <c r="L128" s="106"/>
      <c r="M128" s="107"/>
      <c r="N128" s="106"/>
      <c r="O128" s="109"/>
      <c r="P128" s="110"/>
      <c r="Q128" s="106" t="n">
        <f aca="false">P128*M128</f>
        <v>0</v>
      </c>
      <c r="R128" s="111"/>
      <c r="S128" s="112"/>
      <c r="T128" s="113"/>
      <c r="U128" s="114" t="n">
        <f aca="false">IF(EXACT(O128,Y128),M128,M128*(1-'Расчет ПРЕДЗАКАЗ'!$D$10))</f>
        <v>0</v>
      </c>
      <c r="V128" s="114" t="n">
        <f aca="false">P128*U128</f>
        <v>0</v>
      </c>
      <c r="W128" s="114" t="n">
        <f aca="false">IF(EXACT(O128,Y128),M128,M128*(1-'Расчет Прайс'!$D$10))</f>
        <v>0</v>
      </c>
      <c r="X128" s="114" t="n">
        <f aca="false">P128*W128</f>
        <v>0</v>
      </c>
      <c r="Y128" s="119" t="s">
        <v>101</v>
      </c>
      <c r="Z128" s="117" t="n">
        <f aca="false">IF(EXACT(O128;Y128);Q128;0)</f>
        <v>0</v>
      </c>
      <c r="AA128" s="117" t="n">
        <f aca="false">IF(Z128=0;Q128;0)</f>
        <v>0</v>
      </c>
      <c r="AB128" s="118" t="str">
        <f aca="false">IF(U128=0;"";L128/U128-1)</f>
        <v/>
      </c>
      <c r="AC128" s="118" t="str">
        <f aca="false">IF(W128=0;"";L128/W128-1)</f>
        <v/>
      </c>
    </row>
    <row collapsed="false" customFormat="false" customHeight="true" hidden="false" ht="50.1" outlineLevel="0" r="129">
      <c r="A129" s="98"/>
      <c r="B129" s="98"/>
      <c r="C129" s="99"/>
      <c r="D129" s="99"/>
      <c r="E129" s="100"/>
      <c r="F129" s="101"/>
      <c r="G129" s="102"/>
      <c r="H129" s="103"/>
      <c r="I129" s="103"/>
      <c r="J129" s="104"/>
      <c r="K129" s="105"/>
      <c r="L129" s="106"/>
      <c r="M129" s="107"/>
      <c r="N129" s="120"/>
      <c r="O129" s="109"/>
      <c r="P129" s="110"/>
      <c r="Q129" s="106" t="n">
        <f aca="false">P129*M129</f>
        <v>0</v>
      </c>
      <c r="R129" s="120"/>
      <c r="S129" s="112"/>
      <c r="T129" s="121"/>
      <c r="U129" s="114" t="n">
        <f aca="false">IF(EXACT(O129,Y129),M129,M129*(1-'Расчет ПРЕДЗАКАЗ'!$D$10))</f>
        <v>0</v>
      </c>
      <c r="V129" s="114" t="n">
        <f aca="false">P129*U129</f>
        <v>0</v>
      </c>
      <c r="W129" s="114" t="n">
        <f aca="false">IF(EXACT(O129,Y129),M129,M129*(1-'Расчет Прайс'!$D$10))</f>
        <v>0</v>
      </c>
      <c r="X129" s="114" t="n">
        <f aca="false">P129*W129</f>
        <v>0</v>
      </c>
      <c r="Y129" s="119" t="s">
        <v>101</v>
      </c>
      <c r="Z129" s="117" t="n">
        <f aca="false">IF(EXACT(O129;Y129);Q129;0)</f>
        <v>0</v>
      </c>
      <c r="AA129" s="117" t="n">
        <f aca="false">IF(Z129=0;Q129;0)</f>
        <v>0</v>
      </c>
      <c r="AB129" s="118" t="str">
        <f aca="false">IF(U129=0;"";L129/U129-1)</f>
        <v/>
      </c>
      <c r="AC129" s="118" t="str">
        <f aca="false">IF(W129=0;"";L129/W129-1)</f>
        <v/>
      </c>
    </row>
    <row collapsed="false" customFormat="false" customHeight="true" hidden="false" ht="50.1" outlineLevel="0" r="130">
      <c r="A130" s="98"/>
      <c r="B130" s="98"/>
      <c r="C130" s="99"/>
      <c r="D130" s="99"/>
      <c r="E130" s="100"/>
      <c r="F130" s="101"/>
      <c r="G130" s="102"/>
      <c r="H130" s="103"/>
      <c r="I130" s="103"/>
      <c r="J130" s="104"/>
      <c r="K130" s="105"/>
      <c r="L130" s="106"/>
      <c r="M130" s="107"/>
      <c r="N130" s="120"/>
      <c r="O130" s="109"/>
      <c r="P130" s="110"/>
      <c r="Q130" s="106" t="n">
        <f aca="false">P130*M130</f>
        <v>0</v>
      </c>
      <c r="R130" s="120"/>
      <c r="S130" s="112"/>
      <c r="T130" s="121"/>
      <c r="U130" s="114" t="n">
        <f aca="false">IF(EXACT(O130,Y130),M130,M130*(1-'Расчет ПРЕДЗАКАЗ'!$D$10))</f>
        <v>0</v>
      </c>
      <c r="V130" s="114" t="n">
        <f aca="false">P130*U130</f>
        <v>0</v>
      </c>
      <c r="W130" s="114" t="n">
        <f aca="false">IF(EXACT(O130,Y130),M130,M130*(1-'Расчет Прайс'!$D$10))</f>
        <v>0</v>
      </c>
      <c r="X130" s="114" t="n">
        <f aca="false">P130*W130</f>
        <v>0</v>
      </c>
      <c r="Y130" s="119" t="s">
        <v>101</v>
      </c>
      <c r="Z130" s="117" t="n">
        <f aca="false">IF(EXACT(O130;Y130);Q130;0)</f>
        <v>0</v>
      </c>
      <c r="AA130" s="117" t="n">
        <f aca="false">IF(Z130=0;Q130;0)</f>
        <v>0</v>
      </c>
      <c r="AB130" s="118" t="str">
        <f aca="false">IF(U130=0;"";L130/U130-1)</f>
        <v/>
      </c>
      <c r="AC130" s="118" t="str">
        <f aca="false">IF(W130=0;"";L130/W130-1)</f>
        <v/>
      </c>
    </row>
    <row collapsed="false" customFormat="false" customHeight="true" hidden="false" ht="50.1" outlineLevel="0" r="131">
      <c r="A131" s="98"/>
      <c r="B131" s="98"/>
      <c r="C131" s="99"/>
      <c r="D131" s="99"/>
      <c r="E131" s="100"/>
      <c r="F131" s="101"/>
      <c r="G131" s="102"/>
      <c r="H131" s="103"/>
      <c r="I131" s="103"/>
      <c r="J131" s="104"/>
      <c r="K131" s="105"/>
      <c r="L131" s="106"/>
      <c r="M131" s="107"/>
      <c r="N131" s="120"/>
      <c r="O131" s="109"/>
      <c r="P131" s="110"/>
      <c r="Q131" s="106" t="n">
        <f aca="false">P131*M131</f>
        <v>0</v>
      </c>
      <c r="R131" s="120"/>
      <c r="S131" s="112"/>
      <c r="T131" s="121"/>
      <c r="U131" s="114" t="n">
        <f aca="false">IF(EXACT(O131,Y131),M131,M131*(1-'Расчет ПРЕДЗАКАЗ'!$D$10))</f>
        <v>0</v>
      </c>
      <c r="V131" s="114" t="n">
        <f aca="false">P131*U131</f>
        <v>0</v>
      </c>
      <c r="W131" s="114" t="n">
        <f aca="false">IF(EXACT(O131,Y131),M131,M131*(1-'Расчет Прайс'!$D$10))</f>
        <v>0</v>
      </c>
      <c r="X131" s="114" t="n">
        <f aca="false">P131*W131</f>
        <v>0</v>
      </c>
      <c r="Y131" s="119" t="s">
        <v>101</v>
      </c>
      <c r="Z131" s="117" t="n">
        <f aca="false">IF(EXACT(O131;Y131);Q131;0)</f>
        <v>0</v>
      </c>
      <c r="AA131" s="117" t="n">
        <f aca="false">IF(Z131=0;Q131;0)</f>
        <v>0</v>
      </c>
      <c r="AB131" s="118" t="str">
        <f aca="false">IF(U131=0;"";L131/U131-1)</f>
        <v/>
      </c>
      <c r="AC131" s="118" t="str">
        <f aca="false">IF(W131=0;"";L131/W131-1)</f>
        <v/>
      </c>
    </row>
    <row collapsed="false" customFormat="false" customHeight="true" hidden="false" ht="50.1" outlineLevel="0" r="132">
      <c r="A132" s="98"/>
      <c r="B132" s="98"/>
      <c r="C132" s="99"/>
      <c r="D132" s="99"/>
      <c r="E132" s="100"/>
      <c r="F132" s="101"/>
      <c r="G132" s="102"/>
      <c r="H132" s="103"/>
      <c r="I132" s="103"/>
      <c r="J132" s="104"/>
      <c r="K132" s="105"/>
      <c r="L132" s="106"/>
      <c r="M132" s="107"/>
      <c r="N132" s="120"/>
      <c r="O132" s="109"/>
      <c r="P132" s="110"/>
      <c r="Q132" s="106" t="n">
        <f aca="false">P132*M132</f>
        <v>0</v>
      </c>
      <c r="R132" s="120"/>
      <c r="S132" s="112"/>
      <c r="T132" s="121"/>
      <c r="U132" s="114" t="n">
        <f aca="false">IF(EXACT(O132,Y132),M132,M132*(1-'Расчет ПРЕДЗАКАЗ'!$D$10))</f>
        <v>0</v>
      </c>
      <c r="V132" s="114" t="n">
        <f aca="false">P132*U132</f>
        <v>0</v>
      </c>
      <c r="W132" s="114" t="n">
        <f aca="false">IF(EXACT(O132,Y132),M132,M132*(1-'Расчет Прайс'!$D$10))</f>
        <v>0</v>
      </c>
      <c r="X132" s="114" t="n">
        <f aca="false">P132*W132</f>
        <v>0</v>
      </c>
      <c r="Y132" s="119" t="s">
        <v>101</v>
      </c>
      <c r="Z132" s="117" t="n">
        <f aca="false">IF(EXACT(O132;Y132);Q132;0)</f>
        <v>0</v>
      </c>
      <c r="AA132" s="117" t="n">
        <f aca="false">IF(Z132=0;Q132;0)</f>
        <v>0</v>
      </c>
      <c r="AB132" s="118" t="str">
        <f aca="false">IF(U132=0;"";L132/U132-1)</f>
        <v/>
      </c>
      <c r="AC132" s="118" t="str">
        <f aca="false">IF(W132=0;"";L132/W132-1)</f>
        <v/>
      </c>
    </row>
    <row collapsed="false" customFormat="false" customHeight="true" hidden="false" ht="50.1" outlineLevel="0" r="133">
      <c r="A133" s="98"/>
      <c r="B133" s="98"/>
      <c r="C133" s="99"/>
      <c r="D133" s="99"/>
      <c r="E133" s="100"/>
      <c r="F133" s="101"/>
      <c r="G133" s="102"/>
      <c r="H133" s="103"/>
      <c r="I133" s="103"/>
      <c r="J133" s="104"/>
      <c r="K133" s="105"/>
      <c r="L133" s="106"/>
      <c r="M133" s="107"/>
      <c r="N133" s="120"/>
      <c r="O133" s="109"/>
      <c r="P133" s="110"/>
      <c r="Q133" s="106" t="n">
        <f aca="false">P133*M133</f>
        <v>0</v>
      </c>
      <c r="R133" s="120"/>
      <c r="S133" s="112"/>
      <c r="T133" s="121"/>
      <c r="U133" s="114" t="n">
        <f aca="false">IF(EXACT(O133,Y133),M133,M133*(1-'Расчет ПРЕДЗАКАЗ'!$D$10))</f>
        <v>0</v>
      </c>
      <c r="V133" s="114" t="n">
        <f aca="false">P133*U133</f>
        <v>0</v>
      </c>
      <c r="W133" s="114" t="n">
        <f aca="false">IF(EXACT(O133,Y133),M133,M133*(1-'Расчет Прайс'!$D$10))</f>
        <v>0</v>
      </c>
      <c r="X133" s="114" t="n">
        <f aca="false">P133*W133</f>
        <v>0</v>
      </c>
      <c r="Y133" s="119" t="s">
        <v>101</v>
      </c>
      <c r="Z133" s="117" t="n">
        <f aca="false">IF(EXACT(O133;Y133);Q133;0)</f>
        <v>0</v>
      </c>
      <c r="AA133" s="117" t="n">
        <f aca="false">IF(Z133=0;Q133;0)</f>
        <v>0</v>
      </c>
      <c r="AB133" s="118" t="str">
        <f aca="false">IF(U133=0;"";L133/U133-1)</f>
        <v/>
      </c>
      <c r="AC133" s="118" t="str">
        <f aca="false">IF(W133=0;"";L133/W133-1)</f>
        <v/>
      </c>
    </row>
    <row collapsed="false" customFormat="false" customHeight="true" hidden="false" ht="50.1" outlineLevel="0" r="134">
      <c r="A134" s="98"/>
      <c r="B134" s="98"/>
      <c r="C134" s="99"/>
      <c r="D134" s="99"/>
      <c r="E134" s="100"/>
      <c r="F134" s="101"/>
      <c r="G134" s="102"/>
      <c r="H134" s="103"/>
      <c r="I134" s="103"/>
      <c r="J134" s="104"/>
      <c r="K134" s="105"/>
      <c r="L134" s="106"/>
      <c r="M134" s="107"/>
      <c r="N134" s="120"/>
      <c r="O134" s="109"/>
      <c r="P134" s="110"/>
      <c r="Q134" s="106" t="n">
        <f aca="false">P134*M134</f>
        <v>0</v>
      </c>
      <c r="R134" s="120"/>
      <c r="S134" s="112"/>
      <c r="T134" s="121"/>
      <c r="U134" s="114" t="n">
        <f aca="false">IF(EXACT(O134,Y134),M134,M134*(1-'Расчет ПРЕДЗАКАЗ'!$D$10))</f>
        <v>0</v>
      </c>
      <c r="V134" s="114" t="n">
        <f aca="false">P134*U134</f>
        <v>0</v>
      </c>
      <c r="W134" s="114" t="n">
        <f aca="false">IF(EXACT(O134,Y134),M134,M134*(1-'Расчет Прайс'!$D$10))</f>
        <v>0</v>
      </c>
      <c r="X134" s="114" t="n">
        <f aca="false">P134*W134</f>
        <v>0</v>
      </c>
      <c r="Y134" s="119" t="s">
        <v>101</v>
      </c>
      <c r="Z134" s="117" t="n">
        <f aca="false">IF(EXACT(O134;Y134);Q134;0)</f>
        <v>0</v>
      </c>
      <c r="AA134" s="117" t="n">
        <f aca="false">IF(Z134=0;Q134;0)</f>
        <v>0</v>
      </c>
      <c r="AB134" s="118" t="str">
        <f aca="false">IF(U134=0;"";L134/U134-1)</f>
        <v/>
      </c>
      <c r="AC134" s="118" t="str">
        <f aca="false">IF(W134=0;"";L134/W134-1)</f>
        <v/>
      </c>
    </row>
    <row collapsed="false" customFormat="false" customHeight="true" hidden="false" ht="11.25" outlineLevel="0" r="135"/>
    <row collapsed="false" customFormat="false" customHeight="true" hidden="false" ht="50.1" outlineLevel="0" r="136">
      <c r="A136" s="98" t="n">
        <v>64</v>
      </c>
      <c r="B136" s="98" t="s">
        <v>172</v>
      </c>
      <c r="C136" s="99" t="s">
        <v>173</v>
      </c>
      <c r="D136" s="99" t="s">
        <v>93</v>
      </c>
      <c r="E136" s="100" t="s">
        <v>93</v>
      </c>
      <c r="F136" s="101" t="s">
        <v>136</v>
      </c>
      <c r="G136" s="102" t="s">
        <v>137</v>
      </c>
      <c r="H136" s="103" t="s">
        <v>163</v>
      </c>
      <c r="I136" s="103" t="s">
        <v>174</v>
      </c>
      <c r="J136" s="104" t="s">
        <v>98</v>
      </c>
      <c r="K136" s="105" t="s">
        <v>99</v>
      </c>
      <c r="L136" s="106" t="n">
        <v>6730</v>
      </c>
      <c r="M136" s="107" t="n">
        <v>4201</v>
      </c>
      <c r="N136" s="108" t="s">
        <v>175</v>
      </c>
      <c r="O136" s="109" t="s">
        <v>101</v>
      </c>
      <c r="P136" s="110"/>
      <c r="Q136" s="106" t="n">
        <f aca="false">P136*M136</f>
        <v>0</v>
      </c>
      <c r="R136" s="111"/>
      <c r="S136" s="112" t="n">
        <v>7</v>
      </c>
      <c r="T136" s="113"/>
      <c r="U136" s="114" t="n">
        <f aca="false">IF(EXACT(O136,Y136),M136,M136*(1-'Расчет ПРЕДЗАКАЗ'!$D$10))</f>
        <v>4201</v>
      </c>
      <c r="V136" s="114" t="n">
        <f aca="false">P136*U136</f>
        <v>0</v>
      </c>
      <c r="W136" s="114" t="n">
        <f aca="false">IF(EXACT(O136,Y136),M136,M136*(1-'Расчет Прайс'!$D$10))</f>
        <v>4201</v>
      </c>
      <c r="X136" s="115" t="n">
        <f aca="false">P136*W136</f>
        <v>0</v>
      </c>
      <c r="Y136" s="116" t="s">
        <v>101</v>
      </c>
      <c r="Z136" s="117" t="n">
        <f aca="false">IF(EXACT(O136;Y136);Q136;0)</f>
        <v>0</v>
      </c>
      <c r="AA136" s="117" t="n">
        <f aca="false">IF(Z136=0;Q136;0)</f>
        <v>0</v>
      </c>
      <c r="AB136" s="118" t="n">
        <f aca="false">IF(U136=0,"",L136/U136-1)</f>
        <v>0.601999523922876</v>
      </c>
      <c r="AC136" s="118" t="n">
        <f aca="false">IF(W136=0,"",L136/W136-1)</f>
        <v>0.601999523922876</v>
      </c>
    </row>
    <row collapsed="false" customFormat="false" customHeight="true" hidden="false" ht="50.1" outlineLevel="0" r="137">
      <c r="A137" s="98"/>
      <c r="B137" s="98"/>
      <c r="C137" s="99"/>
      <c r="D137" s="99"/>
      <c r="E137" s="100"/>
      <c r="F137" s="101"/>
      <c r="G137" s="102"/>
      <c r="H137" s="103"/>
      <c r="I137" s="103"/>
      <c r="J137" s="104"/>
      <c r="K137" s="105" t="s">
        <v>102</v>
      </c>
      <c r="L137" s="106" t="n">
        <v>6730</v>
      </c>
      <c r="M137" s="107" t="n">
        <v>4201</v>
      </c>
      <c r="N137" s="108" t="s">
        <v>176</v>
      </c>
      <c r="O137" s="109" t="s">
        <v>101</v>
      </c>
      <c r="P137" s="110"/>
      <c r="Q137" s="106" t="n">
        <f aca="false">P137*M137</f>
        <v>0</v>
      </c>
      <c r="R137" s="111"/>
      <c r="S137" s="112" t="n">
        <v>35</v>
      </c>
      <c r="T137" s="113"/>
      <c r="U137" s="114" t="n">
        <f aca="false">IF(EXACT(O137,Y137),M137,M137*(1-'Расчет ПРЕДЗАКАЗ'!$D$10))</f>
        <v>4201</v>
      </c>
      <c r="V137" s="114" t="n">
        <f aca="false">P137*U137</f>
        <v>0</v>
      </c>
      <c r="W137" s="114" t="n">
        <f aca="false">IF(EXACT(O137,Y137),M137,M137*(1-'Расчет Прайс'!$D$10))</f>
        <v>4201</v>
      </c>
      <c r="X137" s="114" t="n">
        <f aca="false">P137*W137</f>
        <v>0</v>
      </c>
      <c r="Y137" s="119" t="s">
        <v>101</v>
      </c>
      <c r="Z137" s="117" t="n">
        <f aca="false">IF(EXACT(O137;Y137);Q137;0)</f>
        <v>0</v>
      </c>
      <c r="AA137" s="117" t="n">
        <f aca="false">IF(Z137=0;Q137;0)</f>
        <v>0</v>
      </c>
      <c r="AB137" s="118" t="n">
        <f aca="false">IF(U137=0;"";L137/U137-1)</f>
        <v>0.601999523922876</v>
      </c>
      <c r="AC137" s="118" t="n">
        <f aca="false">IF(W137=0;"";L137/W137-1)</f>
        <v>0.601999523922876</v>
      </c>
    </row>
    <row collapsed="false" customFormat="false" customHeight="true" hidden="false" ht="50.1" outlineLevel="0" r="138">
      <c r="A138" s="98"/>
      <c r="B138" s="98"/>
      <c r="C138" s="99"/>
      <c r="D138" s="99"/>
      <c r="E138" s="100"/>
      <c r="F138" s="101"/>
      <c r="G138" s="102"/>
      <c r="H138" s="103"/>
      <c r="I138" s="103"/>
      <c r="J138" s="104"/>
      <c r="K138" s="105" t="s">
        <v>104</v>
      </c>
      <c r="L138" s="106" t="n">
        <v>6730</v>
      </c>
      <c r="M138" s="107" t="n">
        <v>4201</v>
      </c>
      <c r="N138" s="108" t="s">
        <v>177</v>
      </c>
      <c r="O138" s="109" t="s">
        <v>101</v>
      </c>
      <c r="P138" s="110"/>
      <c r="Q138" s="106" t="n">
        <f aca="false">P138*M138</f>
        <v>0</v>
      </c>
      <c r="R138" s="111"/>
      <c r="S138" s="112" t="n">
        <v>17</v>
      </c>
      <c r="T138" s="113"/>
      <c r="U138" s="114" t="n">
        <f aca="false">IF(EXACT(O138,Y138),M138,M138*(1-'Расчет ПРЕДЗАКАЗ'!$D$10))</f>
        <v>4201</v>
      </c>
      <c r="V138" s="114" t="n">
        <f aca="false">P138*U138</f>
        <v>0</v>
      </c>
      <c r="W138" s="114" t="n">
        <f aca="false">IF(EXACT(O138,Y138),M138,M138*(1-'Расчет Прайс'!$D$10))</f>
        <v>4201</v>
      </c>
      <c r="X138" s="114" t="n">
        <f aca="false">P138*W138</f>
        <v>0</v>
      </c>
      <c r="Y138" s="119" t="s">
        <v>101</v>
      </c>
      <c r="Z138" s="117" t="n">
        <f aca="false">IF(EXACT(O138;Y138);Q138;0)</f>
        <v>0</v>
      </c>
      <c r="AA138" s="117" t="n">
        <f aca="false">IF(Z138=0;Q138;0)</f>
        <v>0</v>
      </c>
      <c r="AB138" s="118" t="n">
        <f aca="false">IF(U138=0;"";L138/U138-1)</f>
        <v>0.601999523922876</v>
      </c>
      <c r="AC138" s="118" t="n">
        <f aca="false">IF(W138=0;"";L138/W138-1)</f>
        <v>0.601999523922876</v>
      </c>
    </row>
    <row collapsed="false" customFormat="false" customHeight="true" hidden="false" ht="50.1" outlineLevel="0" r="139">
      <c r="A139" s="98"/>
      <c r="B139" s="98"/>
      <c r="C139" s="99"/>
      <c r="D139" s="99"/>
      <c r="E139" s="100"/>
      <c r="F139" s="101"/>
      <c r="G139" s="102"/>
      <c r="H139" s="103"/>
      <c r="I139" s="103"/>
      <c r="J139" s="104"/>
      <c r="K139" s="105" t="s">
        <v>108</v>
      </c>
      <c r="L139" s="106" t="n">
        <v>6730</v>
      </c>
      <c r="M139" s="107" t="n">
        <v>4201</v>
      </c>
      <c r="N139" s="108" t="s">
        <v>178</v>
      </c>
      <c r="O139" s="109" t="s">
        <v>101</v>
      </c>
      <c r="P139" s="110"/>
      <c r="Q139" s="106" t="n">
        <f aca="false">P139*M139</f>
        <v>0</v>
      </c>
      <c r="R139" s="111"/>
      <c r="S139" s="112" t="n">
        <v>1</v>
      </c>
      <c r="T139" s="113"/>
      <c r="U139" s="114" t="n">
        <f aca="false">IF(EXACT(O139,Y139),M139,M139*(1-'Расчет ПРЕДЗАКАЗ'!$D$10))</f>
        <v>4201</v>
      </c>
      <c r="V139" s="114" t="n">
        <f aca="false">P139*U139</f>
        <v>0</v>
      </c>
      <c r="W139" s="114" t="n">
        <f aca="false">IF(EXACT(O139,Y139),M139,M139*(1-'Расчет Прайс'!$D$10))</f>
        <v>4201</v>
      </c>
      <c r="X139" s="114" t="n">
        <f aca="false">P139*W139</f>
        <v>0</v>
      </c>
      <c r="Y139" s="119" t="s">
        <v>101</v>
      </c>
      <c r="Z139" s="117" t="n">
        <f aca="false">IF(EXACT(O139;Y139);Q139;0)</f>
        <v>0</v>
      </c>
      <c r="AA139" s="117" t="n">
        <f aca="false">IF(Z139=0;Q139;0)</f>
        <v>0</v>
      </c>
      <c r="AB139" s="118" t="n">
        <f aca="false">IF(U139=0;"";L139/U139-1)</f>
        <v>0.601999523922876</v>
      </c>
      <c r="AC139" s="118" t="n">
        <f aca="false">IF(W139=0;"";L139/W139-1)</f>
        <v>0.601999523922876</v>
      </c>
    </row>
    <row collapsed="false" customFormat="false" customHeight="true" hidden="false" ht="50.1" outlineLevel="0" r="140">
      <c r="A140" s="98"/>
      <c r="B140" s="98"/>
      <c r="C140" s="99"/>
      <c r="D140" s="99"/>
      <c r="E140" s="100"/>
      <c r="F140" s="101"/>
      <c r="G140" s="102"/>
      <c r="H140" s="103"/>
      <c r="I140" s="103"/>
      <c r="J140" s="104"/>
      <c r="K140" s="105"/>
      <c r="L140" s="106"/>
      <c r="M140" s="107"/>
      <c r="N140" s="108"/>
      <c r="O140" s="109"/>
      <c r="P140" s="110"/>
      <c r="Q140" s="106" t="n">
        <f aca="false">P140*M140</f>
        <v>0</v>
      </c>
      <c r="R140" s="111"/>
      <c r="S140" s="112"/>
      <c r="T140" s="113"/>
      <c r="U140" s="114" t="n">
        <f aca="false">IF(EXACT(O140,Y140),M140,M140*(1-'Расчет ПРЕДЗАКАЗ'!$D$10))</f>
        <v>0</v>
      </c>
      <c r="V140" s="114" t="n">
        <f aca="false">P140*U140</f>
        <v>0</v>
      </c>
      <c r="W140" s="114" t="n">
        <f aca="false">IF(EXACT(O140,Y140),M140,M140*(1-'Расчет Прайс'!$D$10))</f>
        <v>0</v>
      </c>
      <c r="X140" s="114" t="n">
        <f aca="false">P140*W140</f>
        <v>0</v>
      </c>
      <c r="Y140" s="119" t="s">
        <v>101</v>
      </c>
      <c r="Z140" s="117" t="n">
        <f aca="false">IF(EXACT(O140;Y140);Q140;0)</f>
        <v>0</v>
      </c>
      <c r="AA140" s="117" t="n">
        <f aca="false">IF(Z140=0;Q140;0)</f>
        <v>0</v>
      </c>
      <c r="AB140" s="118" t="str">
        <f aca="false">IF(U140=0;"";L140/U140-1)</f>
        <v/>
      </c>
      <c r="AC140" s="118" t="str">
        <f aca="false">IF(W140=0;"";L140/W140-1)</f>
        <v/>
      </c>
    </row>
    <row collapsed="false" customFormat="false" customHeight="true" hidden="false" ht="50.1" outlineLevel="0" r="141">
      <c r="A141" s="98"/>
      <c r="B141" s="98"/>
      <c r="C141" s="99"/>
      <c r="D141" s="99"/>
      <c r="E141" s="100"/>
      <c r="F141" s="101"/>
      <c r="G141" s="102"/>
      <c r="H141" s="103"/>
      <c r="I141" s="103"/>
      <c r="J141" s="104"/>
      <c r="K141" s="105"/>
      <c r="L141" s="106"/>
      <c r="M141" s="107"/>
      <c r="N141" s="108"/>
      <c r="O141" s="109"/>
      <c r="P141" s="110"/>
      <c r="Q141" s="106" t="n">
        <f aca="false">P141*M141</f>
        <v>0</v>
      </c>
      <c r="R141" s="111"/>
      <c r="S141" s="112"/>
      <c r="T141" s="113"/>
      <c r="U141" s="114" t="n">
        <f aca="false">IF(EXACT(O141,Y141),M141,M141*(1-'Расчет ПРЕДЗАКАЗ'!$D$10))</f>
        <v>0</v>
      </c>
      <c r="V141" s="114" t="n">
        <f aca="false">P141*U141</f>
        <v>0</v>
      </c>
      <c r="W141" s="114" t="n">
        <f aca="false">IF(EXACT(O141,Y141),M141,M141*(1-'Расчет Прайс'!$D$10))</f>
        <v>0</v>
      </c>
      <c r="X141" s="114" t="n">
        <f aca="false">P141*W141</f>
        <v>0</v>
      </c>
      <c r="Y141" s="119" t="s">
        <v>101</v>
      </c>
      <c r="Z141" s="117" t="n">
        <f aca="false">IF(EXACT(O141;Y141);Q141;0)</f>
        <v>0</v>
      </c>
      <c r="AA141" s="117" t="n">
        <f aca="false">IF(Z141=0;Q141;0)</f>
        <v>0</v>
      </c>
      <c r="AB141" s="118" t="str">
        <f aca="false">IF(U141=0;"";L141/U141-1)</f>
        <v/>
      </c>
      <c r="AC141" s="118" t="str">
        <f aca="false">IF(W141=0;"";L141/W141-1)</f>
        <v/>
      </c>
    </row>
    <row collapsed="false" customFormat="false" customHeight="true" hidden="false" ht="50.1" outlineLevel="0" r="142">
      <c r="A142" s="98"/>
      <c r="B142" s="98"/>
      <c r="C142" s="99"/>
      <c r="D142" s="99"/>
      <c r="E142" s="100"/>
      <c r="F142" s="101"/>
      <c r="G142" s="102"/>
      <c r="H142" s="103"/>
      <c r="I142" s="103"/>
      <c r="J142" s="104"/>
      <c r="K142" s="105"/>
      <c r="L142" s="106"/>
      <c r="M142" s="107"/>
      <c r="N142" s="108"/>
      <c r="O142" s="109"/>
      <c r="P142" s="110"/>
      <c r="Q142" s="106" t="n">
        <f aca="false">P142*M142</f>
        <v>0</v>
      </c>
      <c r="R142" s="111"/>
      <c r="S142" s="112"/>
      <c r="T142" s="113"/>
      <c r="U142" s="114" t="n">
        <f aca="false">IF(EXACT(O142,Y142),M142,M142*(1-'Расчет ПРЕДЗАКАЗ'!$D$10))</f>
        <v>0</v>
      </c>
      <c r="V142" s="114" t="n">
        <f aca="false">P142*U142</f>
        <v>0</v>
      </c>
      <c r="W142" s="114" t="n">
        <f aca="false">IF(EXACT(O142,Y142),M142,M142*(1-'Расчет Прайс'!$D$10))</f>
        <v>0</v>
      </c>
      <c r="X142" s="114" t="n">
        <f aca="false">P142*W142</f>
        <v>0</v>
      </c>
      <c r="Y142" s="119" t="s">
        <v>101</v>
      </c>
      <c r="Z142" s="117" t="n">
        <f aca="false">IF(EXACT(O142;Y142);Q142;0)</f>
        <v>0</v>
      </c>
      <c r="AA142" s="117" t="n">
        <f aca="false">IF(Z142=0;Q142;0)</f>
        <v>0</v>
      </c>
      <c r="AB142" s="118" t="str">
        <f aca="false">IF(U142=0;"";L142/U142-1)</f>
        <v/>
      </c>
      <c r="AC142" s="118" t="str">
        <f aca="false">IF(W142=0;"";L142/W142-1)</f>
        <v/>
      </c>
    </row>
    <row collapsed="false" customFormat="false" customHeight="true" hidden="false" ht="50.1" outlineLevel="0" r="143">
      <c r="A143" s="98"/>
      <c r="B143" s="98"/>
      <c r="C143" s="99"/>
      <c r="D143" s="99"/>
      <c r="E143" s="100"/>
      <c r="F143" s="101"/>
      <c r="G143" s="102"/>
      <c r="H143" s="103"/>
      <c r="I143" s="103"/>
      <c r="J143" s="104"/>
      <c r="K143" s="105"/>
      <c r="L143" s="106"/>
      <c r="M143" s="107"/>
      <c r="N143" s="106"/>
      <c r="O143" s="109"/>
      <c r="P143" s="110"/>
      <c r="Q143" s="106" t="n">
        <f aca="false">P143*M143</f>
        <v>0</v>
      </c>
      <c r="R143" s="111"/>
      <c r="S143" s="112"/>
      <c r="T143" s="113"/>
      <c r="U143" s="114" t="n">
        <f aca="false">IF(EXACT(O143,Y143),M143,M143*(1-'Расчет ПРЕДЗАКАЗ'!$D$10))</f>
        <v>0</v>
      </c>
      <c r="V143" s="114" t="n">
        <f aca="false">P143*U143</f>
        <v>0</v>
      </c>
      <c r="W143" s="114" t="n">
        <f aca="false">IF(EXACT(O143,Y143),M143,M143*(1-'Расчет Прайс'!$D$10))</f>
        <v>0</v>
      </c>
      <c r="X143" s="114" t="n">
        <f aca="false">P143*W143</f>
        <v>0</v>
      </c>
      <c r="Y143" s="119" t="s">
        <v>101</v>
      </c>
      <c r="Z143" s="117" t="n">
        <f aca="false">IF(EXACT(O143;Y143);Q143;0)</f>
        <v>0</v>
      </c>
      <c r="AA143" s="117" t="n">
        <f aca="false">IF(Z143=0;Q143;0)</f>
        <v>0</v>
      </c>
      <c r="AB143" s="118" t="str">
        <f aca="false">IF(U143=0;"";L143/U143-1)</f>
        <v/>
      </c>
      <c r="AC143" s="118" t="str">
        <f aca="false">IF(W143=0;"";L143/W143-1)</f>
        <v/>
      </c>
    </row>
    <row collapsed="false" customFormat="false" customHeight="true" hidden="false" ht="50.1" outlineLevel="0" r="144">
      <c r="A144" s="98"/>
      <c r="B144" s="98"/>
      <c r="C144" s="99"/>
      <c r="D144" s="99"/>
      <c r="E144" s="100"/>
      <c r="F144" s="101"/>
      <c r="G144" s="102"/>
      <c r="H144" s="103"/>
      <c r="I144" s="103"/>
      <c r="J144" s="104"/>
      <c r="K144" s="105"/>
      <c r="L144" s="106"/>
      <c r="M144" s="107"/>
      <c r="N144" s="106"/>
      <c r="O144" s="109"/>
      <c r="P144" s="110"/>
      <c r="Q144" s="106" t="n">
        <f aca="false">P144*M144</f>
        <v>0</v>
      </c>
      <c r="R144" s="111"/>
      <c r="S144" s="112"/>
      <c r="T144" s="113"/>
      <c r="U144" s="114" t="n">
        <f aca="false">IF(EXACT(O144,Y144),M144,M144*(1-'Расчет ПРЕДЗАКАЗ'!$D$10))</f>
        <v>0</v>
      </c>
      <c r="V144" s="114" t="n">
        <f aca="false">P144*U144</f>
        <v>0</v>
      </c>
      <c r="W144" s="114" t="n">
        <f aca="false">IF(EXACT(O144,Y144),M144,M144*(1-'Расчет Прайс'!$D$10))</f>
        <v>0</v>
      </c>
      <c r="X144" s="114" t="n">
        <f aca="false">P144*W144</f>
        <v>0</v>
      </c>
      <c r="Y144" s="119" t="s">
        <v>101</v>
      </c>
      <c r="Z144" s="117" t="n">
        <f aca="false">IF(EXACT(O144;Y144);Q144;0)</f>
        <v>0</v>
      </c>
      <c r="AA144" s="117" t="n">
        <f aca="false">IF(Z144=0;Q144;0)</f>
        <v>0</v>
      </c>
      <c r="AB144" s="118" t="str">
        <f aca="false">IF(U144=0;"";L144/U144-1)</f>
        <v/>
      </c>
      <c r="AC144" s="118" t="str">
        <f aca="false">IF(W144=0;"";L144/W144-1)</f>
        <v/>
      </c>
    </row>
    <row collapsed="false" customFormat="false" customHeight="true" hidden="false" ht="50.1" outlineLevel="0" r="145">
      <c r="A145" s="98"/>
      <c r="B145" s="98"/>
      <c r="C145" s="99"/>
      <c r="D145" s="99"/>
      <c r="E145" s="100"/>
      <c r="F145" s="101"/>
      <c r="G145" s="102"/>
      <c r="H145" s="103"/>
      <c r="I145" s="103"/>
      <c r="J145" s="104"/>
      <c r="K145" s="105"/>
      <c r="L145" s="106"/>
      <c r="M145" s="107"/>
      <c r="N145" s="120"/>
      <c r="O145" s="109"/>
      <c r="P145" s="110"/>
      <c r="Q145" s="106" t="n">
        <f aca="false">P145*M145</f>
        <v>0</v>
      </c>
      <c r="R145" s="120"/>
      <c r="S145" s="112"/>
      <c r="T145" s="121"/>
      <c r="U145" s="114" t="n">
        <f aca="false">IF(EXACT(O145,Y145),M145,M145*(1-'Расчет ПРЕДЗАКАЗ'!$D$10))</f>
        <v>0</v>
      </c>
      <c r="V145" s="114" t="n">
        <f aca="false">P145*U145</f>
        <v>0</v>
      </c>
      <c r="W145" s="114" t="n">
        <f aca="false">IF(EXACT(O145,Y145),M145,M145*(1-'Расчет Прайс'!$D$10))</f>
        <v>0</v>
      </c>
      <c r="X145" s="114" t="n">
        <f aca="false">P145*W145</f>
        <v>0</v>
      </c>
      <c r="Y145" s="119" t="s">
        <v>101</v>
      </c>
      <c r="Z145" s="117" t="n">
        <f aca="false">IF(EXACT(O145;Y145);Q145;0)</f>
        <v>0</v>
      </c>
      <c r="AA145" s="117" t="n">
        <f aca="false">IF(Z145=0;Q145;0)</f>
        <v>0</v>
      </c>
      <c r="AB145" s="118" t="str">
        <f aca="false">IF(U145=0;"";L145/U145-1)</f>
        <v/>
      </c>
      <c r="AC145" s="118" t="str">
        <f aca="false">IF(W145=0;"";L145/W145-1)</f>
        <v/>
      </c>
    </row>
    <row collapsed="false" customFormat="false" customHeight="true" hidden="false" ht="50.1" outlineLevel="0" r="146">
      <c r="A146" s="98"/>
      <c r="B146" s="98"/>
      <c r="C146" s="99"/>
      <c r="D146" s="99"/>
      <c r="E146" s="100"/>
      <c r="F146" s="101"/>
      <c r="G146" s="102"/>
      <c r="H146" s="103"/>
      <c r="I146" s="103"/>
      <c r="J146" s="104"/>
      <c r="K146" s="105"/>
      <c r="L146" s="106"/>
      <c r="M146" s="107"/>
      <c r="N146" s="120"/>
      <c r="O146" s="109"/>
      <c r="P146" s="110"/>
      <c r="Q146" s="106" t="n">
        <f aca="false">P146*M146</f>
        <v>0</v>
      </c>
      <c r="R146" s="120"/>
      <c r="S146" s="112"/>
      <c r="T146" s="121"/>
      <c r="U146" s="114" t="n">
        <f aca="false">IF(EXACT(O146,Y146),M146,M146*(1-'Расчет ПРЕДЗАКАЗ'!$D$10))</f>
        <v>0</v>
      </c>
      <c r="V146" s="114" t="n">
        <f aca="false">P146*U146</f>
        <v>0</v>
      </c>
      <c r="W146" s="114" t="n">
        <f aca="false">IF(EXACT(O146,Y146),M146,M146*(1-'Расчет Прайс'!$D$10))</f>
        <v>0</v>
      </c>
      <c r="X146" s="114" t="n">
        <f aca="false">P146*W146</f>
        <v>0</v>
      </c>
      <c r="Y146" s="119" t="s">
        <v>101</v>
      </c>
      <c r="Z146" s="117" t="n">
        <f aca="false">IF(EXACT(O146;Y146);Q146;0)</f>
        <v>0</v>
      </c>
      <c r="AA146" s="117" t="n">
        <f aca="false">IF(Z146=0;Q146;0)</f>
        <v>0</v>
      </c>
      <c r="AB146" s="118" t="str">
        <f aca="false">IF(U146=0;"";L146/U146-1)</f>
        <v/>
      </c>
      <c r="AC146" s="118" t="str">
        <f aca="false">IF(W146=0;"";L146/W146-1)</f>
        <v/>
      </c>
    </row>
    <row collapsed="false" customFormat="false" customHeight="true" hidden="false" ht="50.1" outlineLevel="0" r="147">
      <c r="A147" s="98"/>
      <c r="B147" s="98"/>
      <c r="C147" s="99"/>
      <c r="D147" s="99"/>
      <c r="E147" s="100"/>
      <c r="F147" s="101"/>
      <c r="G147" s="102"/>
      <c r="H147" s="103"/>
      <c r="I147" s="103"/>
      <c r="J147" s="104"/>
      <c r="K147" s="105"/>
      <c r="L147" s="106"/>
      <c r="M147" s="107"/>
      <c r="N147" s="120"/>
      <c r="O147" s="109"/>
      <c r="P147" s="110"/>
      <c r="Q147" s="106" t="n">
        <f aca="false">P147*M147</f>
        <v>0</v>
      </c>
      <c r="R147" s="120"/>
      <c r="S147" s="112"/>
      <c r="T147" s="121"/>
      <c r="U147" s="114" t="n">
        <f aca="false">IF(EXACT(O147,Y147),M147,M147*(1-'Расчет ПРЕДЗАКАЗ'!$D$10))</f>
        <v>0</v>
      </c>
      <c r="V147" s="114" t="n">
        <f aca="false">P147*U147</f>
        <v>0</v>
      </c>
      <c r="W147" s="114" t="n">
        <f aca="false">IF(EXACT(O147,Y147),M147,M147*(1-'Расчет Прайс'!$D$10))</f>
        <v>0</v>
      </c>
      <c r="X147" s="114" t="n">
        <f aca="false">P147*W147</f>
        <v>0</v>
      </c>
      <c r="Y147" s="119" t="s">
        <v>101</v>
      </c>
      <c r="Z147" s="117" t="n">
        <f aca="false">IF(EXACT(O147;Y147);Q147;0)</f>
        <v>0</v>
      </c>
      <c r="AA147" s="117" t="n">
        <f aca="false">IF(Z147=0;Q147;0)</f>
        <v>0</v>
      </c>
      <c r="AB147" s="118" t="str">
        <f aca="false">IF(U147=0;"";L147/U147-1)</f>
        <v/>
      </c>
      <c r="AC147" s="118" t="str">
        <f aca="false">IF(W147=0;"";L147/W147-1)</f>
        <v/>
      </c>
    </row>
    <row collapsed="false" customFormat="false" customHeight="true" hidden="false" ht="50.1" outlineLevel="0" r="148">
      <c r="A148" s="98"/>
      <c r="B148" s="98"/>
      <c r="C148" s="99"/>
      <c r="D148" s="99"/>
      <c r="E148" s="100"/>
      <c r="F148" s="101"/>
      <c r="G148" s="102"/>
      <c r="H148" s="103"/>
      <c r="I148" s="103"/>
      <c r="J148" s="104"/>
      <c r="K148" s="105"/>
      <c r="L148" s="106"/>
      <c r="M148" s="107"/>
      <c r="N148" s="120"/>
      <c r="O148" s="109"/>
      <c r="P148" s="110"/>
      <c r="Q148" s="106" t="n">
        <f aca="false">P148*M148</f>
        <v>0</v>
      </c>
      <c r="R148" s="120"/>
      <c r="S148" s="112"/>
      <c r="T148" s="121"/>
      <c r="U148" s="114" t="n">
        <f aca="false">IF(EXACT(O148,Y148),M148,M148*(1-'Расчет ПРЕДЗАКАЗ'!$D$10))</f>
        <v>0</v>
      </c>
      <c r="V148" s="114" t="n">
        <f aca="false">P148*U148</f>
        <v>0</v>
      </c>
      <c r="W148" s="114" t="n">
        <f aca="false">IF(EXACT(O148,Y148),M148,M148*(1-'Расчет Прайс'!$D$10))</f>
        <v>0</v>
      </c>
      <c r="X148" s="114" t="n">
        <f aca="false">P148*W148</f>
        <v>0</v>
      </c>
      <c r="Y148" s="119" t="s">
        <v>101</v>
      </c>
      <c r="Z148" s="117" t="n">
        <f aca="false">IF(EXACT(O148;Y148);Q148;0)</f>
        <v>0</v>
      </c>
      <c r="AA148" s="117" t="n">
        <f aca="false">IF(Z148=0;Q148;0)</f>
        <v>0</v>
      </c>
      <c r="AB148" s="118" t="str">
        <f aca="false">IF(U148=0;"";L148/U148-1)</f>
        <v/>
      </c>
      <c r="AC148" s="118" t="str">
        <f aca="false">IF(W148=0;"";L148/W148-1)</f>
        <v/>
      </c>
    </row>
    <row collapsed="false" customFormat="false" customHeight="true" hidden="false" ht="50.1" outlineLevel="0" r="149">
      <c r="A149" s="98"/>
      <c r="B149" s="98"/>
      <c r="C149" s="99"/>
      <c r="D149" s="99"/>
      <c r="E149" s="100"/>
      <c r="F149" s="101"/>
      <c r="G149" s="102"/>
      <c r="H149" s="103"/>
      <c r="I149" s="103"/>
      <c r="J149" s="104"/>
      <c r="K149" s="105"/>
      <c r="L149" s="106"/>
      <c r="M149" s="107"/>
      <c r="N149" s="120"/>
      <c r="O149" s="109"/>
      <c r="P149" s="110"/>
      <c r="Q149" s="106" t="n">
        <f aca="false">P149*M149</f>
        <v>0</v>
      </c>
      <c r="R149" s="120"/>
      <c r="S149" s="112"/>
      <c r="T149" s="121"/>
      <c r="U149" s="114" t="n">
        <f aca="false">IF(EXACT(O149,Y149),M149,M149*(1-'Расчет ПРЕДЗАКАЗ'!$D$10))</f>
        <v>0</v>
      </c>
      <c r="V149" s="114" t="n">
        <f aca="false">P149*U149</f>
        <v>0</v>
      </c>
      <c r="W149" s="114" t="n">
        <f aca="false">IF(EXACT(O149,Y149),M149,M149*(1-'Расчет Прайс'!$D$10))</f>
        <v>0</v>
      </c>
      <c r="X149" s="114" t="n">
        <f aca="false">P149*W149</f>
        <v>0</v>
      </c>
      <c r="Y149" s="119" t="s">
        <v>101</v>
      </c>
      <c r="Z149" s="117" t="n">
        <f aca="false">IF(EXACT(O149;Y149);Q149;0)</f>
        <v>0</v>
      </c>
      <c r="AA149" s="117" t="n">
        <f aca="false">IF(Z149=0;Q149;0)</f>
        <v>0</v>
      </c>
      <c r="AB149" s="118" t="str">
        <f aca="false">IF(U149=0;"";L149/U149-1)</f>
        <v/>
      </c>
      <c r="AC149" s="118" t="str">
        <f aca="false">IF(W149=0;"";L149/W149-1)</f>
        <v/>
      </c>
    </row>
    <row collapsed="false" customFormat="false" customHeight="true" hidden="false" ht="50.1" outlineLevel="0" r="150">
      <c r="A150" s="98"/>
      <c r="B150" s="98"/>
      <c r="C150" s="99"/>
      <c r="D150" s="99"/>
      <c r="E150" s="100"/>
      <c r="F150" s="101"/>
      <c r="G150" s="102"/>
      <c r="H150" s="103"/>
      <c r="I150" s="103"/>
      <c r="J150" s="104"/>
      <c r="K150" s="105"/>
      <c r="L150" s="106"/>
      <c r="M150" s="107"/>
      <c r="N150" s="120"/>
      <c r="O150" s="109"/>
      <c r="P150" s="110"/>
      <c r="Q150" s="106" t="n">
        <f aca="false">P150*M150</f>
        <v>0</v>
      </c>
      <c r="R150" s="120"/>
      <c r="S150" s="112"/>
      <c r="T150" s="121"/>
      <c r="U150" s="114" t="n">
        <f aca="false">IF(EXACT(O150,Y150),M150,M150*(1-'Расчет ПРЕДЗАКАЗ'!$D$10))</f>
        <v>0</v>
      </c>
      <c r="V150" s="114" t="n">
        <f aca="false">P150*U150</f>
        <v>0</v>
      </c>
      <c r="W150" s="114" t="n">
        <f aca="false">IF(EXACT(O150,Y150),M150,M150*(1-'Расчет Прайс'!$D$10))</f>
        <v>0</v>
      </c>
      <c r="X150" s="114" t="n">
        <f aca="false">P150*W150</f>
        <v>0</v>
      </c>
      <c r="Y150" s="119" t="s">
        <v>101</v>
      </c>
      <c r="Z150" s="117" t="n">
        <f aca="false">IF(EXACT(O150;Y150);Q150;0)</f>
        <v>0</v>
      </c>
      <c r="AA150" s="117" t="n">
        <f aca="false">IF(Z150=0;Q150;0)</f>
        <v>0</v>
      </c>
      <c r="AB150" s="118" t="str">
        <f aca="false">IF(U150=0;"";L150/U150-1)</f>
        <v/>
      </c>
      <c r="AC150" s="118" t="str">
        <f aca="false">IF(W150=0;"";L150/W150-1)</f>
        <v/>
      </c>
    </row>
    <row collapsed="false" customFormat="false" customHeight="true" hidden="false" ht="11.25" outlineLevel="0" r="151"/>
    <row collapsed="false" customFormat="false" customHeight="true" hidden="false" ht="50.1" outlineLevel="0" r="152">
      <c r="A152" s="98" t="n">
        <v>65</v>
      </c>
      <c r="B152" s="98" t="s">
        <v>179</v>
      </c>
      <c r="C152" s="99" t="s">
        <v>180</v>
      </c>
      <c r="D152" s="99" t="s">
        <v>93</v>
      </c>
      <c r="E152" s="100" t="s">
        <v>93</v>
      </c>
      <c r="F152" s="101" t="s">
        <v>181</v>
      </c>
      <c r="G152" s="102" t="s">
        <v>182</v>
      </c>
      <c r="H152" s="103" t="s">
        <v>183</v>
      </c>
      <c r="I152" s="103" t="s">
        <v>184</v>
      </c>
      <c r="J152" s="104" t="s">
        <v>98</v>
      </c>
      <c r="K152" s="105" t="s">
        <v>185</v>
      </c>
      <c r="L152" s="106" t="n">
        <v>950</v>
      </c>
      <c r="M152" s="107" t="n">
        <v>590</v>
      </c>
      <c r="N152" s="108" t="s">
        <v>186</v>
      </c>
      <c r="O152" s="109"/>
      <c r="P152" s="110"/>
      <c r="Q152" s="106" t="n">
        <f aca="false">P152*M152</f>
        <v>0</v>
      </c>
      <c r="R152" s="111"/>
      <c r="S152" s="112" t="n">
        <v>206</v>
      </c>
      <c r="T152" s="113"/>
      <c r="U152" s="114" t="n">
        <f aca="false">IF(EXACT(O152,Y152),M152,M152*(1-'Расчет ПРЕДЗАКАЗ'!$D$10))</f>
        <v>578.2</v>
      </c>
      <c r="V152" s="114" t="n">
        <f aca="false">P152*U152</f>
        <v>0</v>
      </c>
      <c r="W152" s="114" t="n">
        <f aca="false">IF(EXACT(O152,Y152),M152,M152*(1-'Расчет Прайс'!$D$10))</f>
        <v>590</v>
      </c>
      <c r="X152" s="115" t="n">
        <f aca="false">P152*W152</f>
        <v>0</v>
      </c>
      <c r="Y152" s="116" t="s">
        <v>101</v>
      </c>
      <c r="Z152" s="117" t="n">
        <f aca="false">IF(EXACT(O152;Y152);Q152;0)</f>
        <v>0</v>
      </c>
      <c r="AA152" s="117" t="n">
        <f aca="false">IF(Z152=0;Q152;0)</f>
        <v>0</v>
      </c>
      <c r="AB152" s="118" t="n">
        <f aca="false">IF(U152=0,"",L152/U152-1)</f>
        <v>0.643030093393289</v>
      </c>
      <c r="AC152" s="118" t="n">
        <f aca="false">IF(W152=0,"",L152/W152-1)</f>
        <v>0.610169491525424</v>
      </c>
    </row>
    <row collapsed="false" customFormat="false" customHeight="true" hidden="false" ht="50.1" outlineLevel="0" r="153">
      <c r="A153" s="98"/>
      <c r="B153" s="98"/>
      <c r="C153" s="99"/>
      <c r="D153" s="99"/>
      <c r="E153" s="100"/>
      <c r="F153" s="101"/>
      <c r="G153" s="102"/>
      <c r="H153" s="103"/>
      <c r="I153" s="103"/>
      <c r="J153" s="104"/>
      <c r="K153" s="105" t="s">
        <v>187</v>
      </c>
      <c r="L153" s="106" t="n">
        <v>950</v>
      </c>
      <c r="M153" s="107" t="n">
        <v>590</v>
      </c>
      <c r="N153" s="108" t="s">
        <v>188</v>
      </c>
      <c r="O153" s="109"/>
      <c r="P153" s="110"/>
      <c r="Q153" s="106" t="n">
        <f aca="false">P153*M153</f>
        <v>0</v>
      </c>
      <c r="R153" s="111"/>
      <c r="S153" s="112" t="n">
        <v>274</v>
      </c>
      <c r="T153" s="113"/>
      <c r="U153" s="114" t="n">
        <f aca="false">IF(EXACT(O153,Y153),M153,M153*(1-'Расчет ПРЕДЗАКАЗ'!$D$10))</f>
        <v>578.2</v>
      </c>
      <c r="V153" s="114" t="n">
        <f aca="false">P153*U153</f>
        <v>0</v>
      </c>
      <c r="W153" s="114" t="n">
        <f aca="false">IF(EXACT(O153,Y153),M153,M153*(1-'Расчет Прайс'!$D$10))</f>
        <v>590</v>
      </c>
      <c r="X153" s="114" t="n">
        <f aca="false">P153*W153</f>
        <v>0</v>
      </c>
      <c r="Y153" s="119" t="s">
        <v>101</v>
      </c>
      <c r="Z153" s="117" t="n">
        <f aca="false">IF(EXACT(O153;Y153);Q153;0)</f>
        <v>0</v>
      </c>
      <c r="AA153" s="117" t="n">
        <f aca="false">IF(Z153=0;Q153;0)</f>
        <v>0</v>
      </c>
      <c r="AB153" s="118" t="n">
        <f aca="false">IF(U153=0;"";L153/U153-1)</f>
        <v>0.643030093393289</v>
      </c>
      <c r="AC153" s="118" t="n">
        <f aca="false">IF(W153=0;"";L153/W153-1)</f>
        <v>0.610169491525424</v>
      </c>
    </row>
    <row collapsed="false" customFormat="false" customHeight="true" hidden="false" ht="50.1" outlineLevel="0" r="154">
      <c r="A154" s="98"/>
      <c r="B154" s="98"/>
      <c r="C154" s="99"/>
      <c r="D154" s="99"/>
      <c r="E154" s="100"/>
      <c r="F154" s="101"/>
      <c r="G154" s="102"/>
      <c r="H154" s="103"/>
      <c r="I154" s="103"/>
      <c r="J154" s="104"/>
      <c r="K154" s="105"/>
      <c r="L154" s="106"/>
      <c r="M154" s="107"/>
      <c r="N154" s="108"/>
      <c r="O154" s="109"/>
      <c r="P154" s="110"/>
      <c r="Q154" s="106" t="n">
        <f aca="false">P154*M154</f>
        <v>0</v>
      </c>
      <c r="R154" s="111"/>
      <c r="S154" s="112"/>
      <c r="T154" s="113"/>
      <c r="U154" s="114" t="n">
        <f aca="false">IF(EXACT(O154,Y154),M154,M154*(1-'Расчет ПРЕДЗАКАЗ'!$D$10))</f>
        <v>0</v>
      </c>
      <c r="V154" s="114" t="n">
        <f aca="false">P154*U154</f>
        <v>0</v>
      </c>
      <c r="W154" s="114" t="n">
        <f aca="false">IF(EXACT(O154,Y154),M154,M154*(1-'Расчет Прайс'!$D$10))</f>
        <v>0</v>
      </c>
      <c r="X154" s="114" t="n">
        <f aca="false">P154*W154</f>
        <v>0</v>
      </c>
      <c r="Y154" s="119" t="s">
        <v>101</v>
      </c>
      <c r="Z154" s="117" t="n">
        <f aca="false">IF(EXACT(O154;Y154);Q154;0)</f>
        <v>0</v>
      </c>
      <c r="AA154" s="117" t="n">
        <f aca="false">IF(Z154=0;Q154;0)</f>
        <v>0</v>
      </c>
      <c r="AB154" s="118" t="str">
        <f aca="false">IF(U154=0;"";L154/U154-1)</f>
        <v/>
      </c>
      <c r="AC154" s="118" t="str">
        <f aca="false">IF(W154=0;"";L154/W154-1)</f>
        <v/>
      </c>
    </row>
    <row collapsed="false" customFormat="false" customHeight="true" hidden="false" ht="50.1" outlineLevel="0" r="155">
      <c r="A155" s="98"/>
      <c r="B155" s="98"/>
      <c r="C155" s="99"/>
      <c r="D155" s="99"/>
      <c r="E155" s="100"/>
      <c r="F155" s="101"/>
      <c r="G155" s="102"/>
      <c r="H155" s="103"/>
      <c r="I155" s="103"/>
      <c r="J155" s="104"/>
      <c r="K155" s="105"/>
      <c r="L155" s="106"/>
      <c r="M155" s="107"/>
      <c r="N155" s="108"/>
      <c r="O155" s="109"/>
      <c r="P155" s="110"/>
      <c r="Q155" s="106" t="n">
        <f aca="false">P155*M155</f>
        <v>0</v>
      </c>
      <c r="R155" s="111"/>
      <c r="S155" s="112"/>
      <c r="T155" s="113"/>
      <c r="U155" s="114" t="n">
        <f aca="false">IF(EXACT(O155,Y155),M155,M155*(1-'Расчет ПРЕДЗАКАЗ'!$D$10))</f>
        <v>0</v>
      </c>
      <c r="V155" s="114" t="n">
        <f aca="false">P155*U155</f>
        <v>0</v>
      </c>
      <c r="W155" s="114" t="n">
        <f aca="false">IF(EXACT(O155,Y155),M155,M155*(1-'Расчет Прайс'!$D$10))</f>
        <v>0</v>
      </c>
      <c r="X155" s="114" t="n">
        <f aca="false">P155*W155</f>
        <v>0</v>
      </c>
      <c r="Y155" s="119" t="s">
        <v>101</v>
      </c>
      <c r="Z155" s="117" t="n">
        <f aca="false">IF(EXACT(O155;Y155);Q155;0)</f>
        <v>0</v>
      </c>
      <c r="AA155" s="117" t="n">
        <f aca="false">IF(Z155=0;Q155;0)</f>
        <v>0</v>
      </c>
      <c r="AB155" s="118" t="str">
        <f aca="false">IF(U155=0;"";L155/U155-1)</f>
        <v/>
      </c>
      <c r="AC155" s="118" t="str">
        <f aca="false">IF(W155=0;"";L155/W155-1)</f>
        <v/>
      </c>
    </row>
    <row collapsed="false" customFormat="false" customHeight="true" hidden="false" ht="50.1" outlineLevel="0" r="156">
      <c r="A156" s="98"/>
      <c r="B156" s="98"/>
      <c r="C156" s="99"/>
      <c r="D156" s="99"/>
      <c r="E156" s="100"/>
      <c r="F156" s="101"/>
      <c r="G156" s="102"/>
      <c r="H156" s="103"/>
      <c r="I156" s="103"/>
      <c r="J156" s="104"/>
      <c r="K156" s="105"/>
      <c r="L156" s="106"/>
      <c r="M156" s="107"/>
      <c r="N156" s="108"/>
      <c r="O156" s="109"/>
      <c r="P156" s="110"/>
      <c r="Q156" s="106" t="n">
        <f aca="false">P156*M156</f>
        <v>0</v>
      </c>
      <c r="R156" s="111"/>
      <c r="S156" s="112"/>
      <c r="T156" s="113"/>
      <c r="U156" s="114" t="n">
        <f aca="false">IF(EXACT(O156,Y156),M156,M156*(1-'Расчет ПРЕДЗАКАЗ'!$D$10))</f>
        <v>0</v>
      </c>
      <c r="V156" s="114" t="n">
        <f aca="false">P156*U156</f>
        <v>0</v>
      </c>
      <c r="W156" s="114" t="n">
        <f aca="false">IF(EXACT(O156,Y156),M156,M156*(1-'Расчет Прайс'!$D$10))</f>
        <v>0</v>
      </c>
      <c r="X156" s="114" t="n">
        <f aca="false">P156*W156</f>
        <v>0</v>
      </c>
      <c r="Y156" s="119" t="s">
        <v>101</v>
      </c>
      <c r="Z156" s="117" t="n">
        <f aca="false">IF(EXACT(O156;Y156);Q156;0)</f>
        <v>0</v>
      </c>
      <c r="AA156" s="117" t="n">
        <f aca="false">IF(Z156=0;Q156;0)</f>
        <v>0</v>
      </c>
      <c r="AB156" s="118" t="str">
        <f aca="false">IF(U156=0;"";L156/U156-1)</f>
        <v/>
      </c>
      <c r="AC156" s="118" t="str">
        <f aca="false">IF(W156=0;"";L156/W156-1)</f>
        <v/>
      </c>
    </row>
    <row collapsed="false" customFormat="false" customHeight="true" hidden="false" ht="50.1" outlineLevel="0" r="157">
      <c r="A157" s="98"/>
      <c r="B157" s="98"/>
      <c r="C157" s="99"/>
      <c r="D157" s="99"/>
      <c r="E157" s="100"/>
      <c r="F157" s="101"/>
      <c r="G157" s="102"/>
      <c r="H157" s="103"/>
      <c r="I157" s="103"/>
      <c r="J157" s="104"/>
      <c r="K157" s="105"/>
      <c r="L157" s="106"/>
      <c r="M157" s="107"/>
      <c r="N157" s="108"/>
      <c r="O157" s="109"/>
      <c r="P157" s="110"/>
      <c r="Q157" s="106" t="n">
        <f aca="false">P157*M157</f>
        <v>0</v>
      </c>
      <c r="R157" s="111"/>
      <c r="S157" s="112"/>
      <c r="T157" s="113"/>
      <c r="U157" s="114" t="n">
        <f aca="false">IF(EXACT(O157,Y157),M157,M157*(1-'Расчет ПРЕДЗАКАЗ'!$D$10))</f>
        <v>0</v>
      </c>
      <c r="V157" s="114" t="n">
        <f aca="false">P157*U157</f>
        <v>0</v>
      </c>
      <c r="W157" s="114" t="n">
        <f aca="false">IF(EXACT(O157,Y157),M157,M157*(1-'Расчет Прайс'!$D$10))</f>
        <v>0</v>
      </c>
      <c r="X157" s="114" t="n">
        <f aca="false">P157*W157</f>
        <v>0</v>
      </c>
      <c r="Y157" s="119" t="s">
        <v>101</v>
      </c>
      <c r="Z157" s="117" t="n">
        <f aca="false">IF(EXACT(O157;Y157);Q157;0)</f>
        <v>0</v>
      </c>
      <c r="AA157" s="117" t="n">
        <f aca="false">IF(Z157=0;Q157;0)</f>
        <v>0</v>
      </c>
      <c r="AB157" s="118" t="str">
        <f aca="false">IF(U157=0;"";L157/U157-1)</f>
        <v/>
      </c>
      <c r="AC157" s="118" t="str">
        <f aca="false">IF(W157=0;"";L157/W157-1)</f>
        <v/>
      </c>
    </row>
    <row collapsed="false" customFormat="false" customHeight="true" hidden="false" ht="50.1" outlineLevel="0" r="158">
      <c r="A158" s="98"/>
      <c r="B158" s="98"/>
      <c r="C158" s="99"/>
      <c r="D158" s="99"/>
      <c r="E158" s="100"/>
      <c r="F158" s="101"/>
      <c r="G158" s="102"/>
      <c r="H158" s="103"/>
      <c r="I158" s="103"/>
      <c r="J158" s="104"/>
      <c r="K158" s="105"/>
      <c r="L158" s="106"/>
      <c r="M158" s="107"/>
      <c r="N158" s="108"/>
      <c r="O158" s="109"/>
      <c r="P158" s="110"/>
      <c r="Q158" s="106" t="n">
        <f aca="false">P158*M158</f>
        <v>0</v>
      </c>
      <c r="R158" s="111"/>
      <c r="S158" s="112"/>
      <c r="T158" s="113"/>
      <c r="U158" s="114" t="n">
        <f aca="false">IF(EXACT(O158,Y158),M158,M158*(1-'Расчет ПРЕДЗАКАЗ'!$D$10))</f>
        <v>0</v>
      </c>
      <c r="V158" s="114" t="n">
        <f aca="false">P158*U158</f>
        <v>0</v>
      </c>
      <c r="W158" s="114" t="n">
        <f aca="false">IF(EXACT(O158,Y158),M158,M158*(1-'Расчет Прайс'!$D$10))</f>
        <v>0</v>
      </c>
      <c r="X158" s="114" t="n">
        <f aca="false">P158*W158</f>
        <v>0</v>
      </c>
      <c r="Y158" s="119" t="s">
        <v>101</v>
      </c>
      <c r="Z158" s="117" t="n">
        <f aca="false">IF(EXACT(O158;Y158);Q158;0)</f>
        <v>0</v>
      </c>
      <c r="AA158" s="117" t="n">
        <f aca="false">IF(Z158=0;Q158;0)</f>
        <v>0</v>
      </c>
      <c r="AB158" s="118" t="str">
        <f aca="false">IF(U158=0;"";L158/U158-1)</f>
        <v/>
      </c>
      <c r="AC158" s="118" t="str">
        <f aca="false">IF(W158=0;"";L158/W158-1)</f>
        <v/>
      </c>
    </row>
    <row collapsed="false" customFormat="false" customHeight="true" hidden="false" ht="50.1" outlineLevel="0" r="159">
      <c r="A159" s="98"/>
      <c r="B159" s="98"/>
      <c r="C159" s="99"/>
      <c r="D159" s="99"/>
      <c r="E159" s="100"/>
      <c r="F159" s="101"/>
      <c r="G159" s="102"/>
      <c r="H159" s="103"/>
      <c r="I159" s="103"/>
      <c r="J159" s="104"/>
      <c r="K159" s="105"/>
      <c r="L159" s="106"/>
      <c r="M159" s="107"/>
      <c r="N159" s="106"/>
      <c r="O159" s="109"/>
      <c r="P159" s="110"/>
      <c r="Q159" s="106" t="n">
        <f aca="false">P159*M159</f>
        <v>0</v>
      </c>
      <c r="R159" s="111"/>
      <c r="S159" s="112"/>
      <c r="T159" s="113"/>
      <c r="U159" s="114" t="n">
        <f aca="false">IF(EXACT(O159,Y159),M159,M159*(1-'Расчет ПРЕДЗАКАЗ'!$D$10))</f>
        <v>0</v>
      </c>
      <c r="V159" s="114" t="n">
        <f aca="false">P159*U159</f>
        <v>0</v>
      </c>
      <c r="W159" s="114" t="n">
        <f aca="false">IF(EXACT(O159,Y159),M159,M159*(1-'Расчет Прайс'!$D$10))</f>
        <v>0</v>
      </c>
      <c r="X159" s="114" t="n">
        <f aca="false">P159*W159</f>
        <v>0</v>
      </c>
      <c r="Y159" s="119" t="s">
        <v>101</v>
      </c>
      <c r="Z159" s="117" t="n">
        <f aca="false">IF(EXACT(O159;Y159);Q159;0)</f>
        <v>0</v>
      </c>
      <c r="AA159" s="117" t="n">
        <f aca="false">IF(Z159=0;Q159;0)</f>
        <v>0</v>
      </c>
      <c r="AB159" s="118" t="str">
        <f aca="false">IF(U159=0;"";L159/U159-1)</f>
        <v/>
      </c>
      <c r="AC159" s="118" t="str">
        <f aca="false">IF(W159=0;"";L159/W159-1)</f>
        <v/>
      </c>
    </row>
    <row collapsed="false" customFormat="false" customHeight="true" hidden="false" ht="50.1" outlineLevel="0" r="160">
      <c r="A160" s="98"/>
      <c r="B160" s="98"/>
      <c r="C160" s="99"/>
      <c r="D160" s="99"/>
      <c r="E160" s="100"/>
      <c r="F160" s="101"/>
      <c r="G160" s="102"/>
      <c r="H160" s="103"/>
      <c r="I160" s="103"/>
      <c r="J160" s="104"/>
      <c r="K160" s="105"/>
      <c r="L160" s="106"/>
      <c r="M160" s="107"/>
      <c r="N160" s="106"/>
      <c r="O160" s="109"/>
      <c r="P160" s="110"/>
      <c r="Q160" s="106" t="n">
        <f aca="false">P160*M160</f>
        <v>0</v>
      </c>
      <c r="R160" s="111"/>
      <c r="S160" s="112"/>
      <c r="T160" s="113"/>
      <c r="U160" s="114" t="n">
        <f aca="false">IF(EXACT(O160,Y160),M160,M160*(1-'Расчет ПРЕДЗАКАЗ'!$D$10))</f>
        <v>0</v>
      </c>
      <c r="V160" s="114" t="n">
        <f aca="false">P160*U160</f>
        <v>0</v>
      </c>
      <c r="W160" s="114" t="n">
        <f aca="false">IF(EXACT(O160,Y160),M160,M160*(1-'Расчет Прайс'!$D$10))</f>
        <v>0</v>
      </c>
      <c r="X160" s="114" t="n">
        <f aca="false">P160*W160</f>
        <v>0</v>
      </c>
      <c r="Y160" s="119" t="s">
        <v>101</v>
      </c>
      <c r="Z160" s="117" t="n">
        <f aca="false">IF(EXACT(O160;Y160);Q160;0)</f>
        <v>0</v>
      </c>
      <c r="AA160" s="117" t="n">
        <f aca="false">IF(Z160=0;Q160;0)</f>
        <v>0</v>
      </c>
      <c r="AB160" s="118" t="str">
        <f aca="false">IF(U160=0;"";L160/U160-1)</f>
        <v/>
      </c>
      <c r="AC160" s="118" t="str">
        <f aca="false">IF(W160=0;"";L160/W160-1)</f>
        <v/>
      </c>
    </row>
    <row collapsed="false" customFormat="false" customHeight="true" hidden="false" ht="50.1" outlineLevel="0" r="161">
      <c r="A161" s="98"/>
      <c r="B161" s="98"/>
      <c r="C161" s="99"/>
      <c r="D161" s="99"/>
      <c r="E161" s="100"/>
      <c r="F161" s="101"/>
      <c r="G161" s="102"/>
      <c r="H161" s="103"/>
      <c r="I161" s="103"/>
      <c r="J161" s="104"/>
      <c r="K161" s="105"/>
      <c r="L161" s="106"/>
      <c r="M161" s="107"/>
      <c r="N161" s="120"/>
      <c r="O161" s="109"/>
      <c r="P161" s="110"/>
      <c r="Q161" s="106" t="n">
        <f aca="false">P161*M161</f>
        <v>0</v>
      </c>
      <c r="R161" s="120"/>
      <c r="S161" s="112"/>
      <c r="T161" s="121"/>
      <c r="U161" s="114" t="n">
        <f aca="false">IF(EXACT(O161,Y161),M161,M161*(1-'Расчет ПРЕДЗАКАЗ'!$D$10))</f>
        <v>0</v>
      </c>
      <c r="V161" s="114" t="n">
        <f aca="false">P161*U161</f>
        <v>0</v>
      </c>
      <c r="W161" s="114" t="n">
        <f aca="false">IF(EXACT(O161,Y161),M161,M161*(1-'Расчет Прайс'!$D$10))</f>
        <v>0</v>
      </c>
      <c r="X161" s="114" t="n">
        <f aca="false">P161*W161</f>
        <v>0</v>
      </c>
      <c r="Y161" s="119" t="s">
        <v>101</v>
      </c>
      <c r="Z161" s="117" t="n">
        <f aca="false">IF(EXACT(O161;Y161);Q161;0)</f>
        <v>0</v>
      </c>
      <c r="AA161" s="117" t="n">
        <f aca="false">IF(Z161=0;Q161;0)</f>
        <v>0</v>
      </c>
      <c r="AB161" s="118" t="str">
        <f aca="false">IF(U161=0;"";L161/U161-1)</f>
        <v/>
      </c>
      <c r="AC161" s="118" t="str">
        <f aca="false">IF(W161=0;"";L161/W161-1)</f>
        <v/>
      </c>
    </row>
    <row collapsed="false" customFormat="false" customHeight="true" hidden="false" ht="50.1" outlineLevel="0" r="162">
      <c r="A162" s="98"/>
      <c r="B162" s="98"/>
      <c r="C162" s="99"/>
      <c r="D162" s="99"/>
      <c r="E162" s="100"/>
      <c r="F162" s="101"/>
      <c r="G162" s="102"/>
      <c r="H162" s="103"/>
      <c r="I162" s="103"/>
      <c r="J162" s="104"/>
      <c r="K162" s="105"/>
      <c r="L162" s="106"/>
      <c r="M162" s="107"/>
      <c r="N162" s="120"/>
      <c r="O162" s="109"/>
      <c r="P162" s="110"/>
      <c r="Q162" s="106" t="n">
        <f aca="false">P162*M162</f>
        <v>0</v>
      </c>
      <c r="R162" s="120"/>
      <c r="S162" s="112"/>
      <c r="T162" s="121"/>
      <c r="U162" s="114" t="n">
        <f aca="false">IF(EXACT(O162,Y162),M162,M162*(1-'Расчет ПРЕДЗАКАЗ'!$D$10))</f>
        <v>0</v>
      </c>
      <c r="V162" s="114" t="n">
        <f aca="false">P162*U162</f>
        <v>0</v>
      </c>
      <c r="W162" s="114" t="n">
        <f aca="false">IF(EXACT(O162,Y162),M162,M162*(1-'Расчет Прайс'!$D$10))</f>
        <v>0</v>
      </c>
      <c r="X162" s="114" t="n">
        <f aca="false">P162*W162</f>
        <v>0</v>
      </c>
      <c r="Y162" s="119" t="s">
        <v>101</v>
      </c>
      <c r="Z162" s="117" t="n">
        <f aca="false">IF(EXACT(O162;Y162);Q162;0)</f>
        <v>0</v>
      </c>
      <c r="AA162" s="117" t="n">
        <f aca="false">IF(Z162=0;Q162;0)</f>
        <v>0</v>
      </c>
      <c r="AB162" s="118" t="str">
        <f aca="false">IF(U162=0;"";L162/U162-1)</f>
        <v/>
      </c>
      <c r="AC162" s="118" t="str">
        <f aca="false">IF(W162=0;"";L162/W162-1)</f>
        <v/>
      </c>
    </row>
    <row collapsed="false" customFormat="false" customHeight="true" hidden="false" ht="50.1" outlineLevel="0" r="163">
      <c r="A163" s="98"/>
      <c r="B163" s="98"/>
      <c r="C163" s="99"/>
      <c r="D163" s="99"/>
      <c r="E163" s="100"/>
      <c r="F163" s="101"/>
      <c r="G163" s="102"/>
      <c r="H163" s="103"/>
      <c r="I163" s="103"/>
      <c r="J163" s="104"/>
      <c r="K163" s="105"/>
      <c r="L163" s="106"/>
      <c r="M163" s="107"/>
      <c r="N163" s="120"/>
      <c r="O163" s="109"/>
      <c r="P163" s="110"/>
      <c r="Q163" s="106" t="n">
        <f aca="false">P163*M163</f>
        <v>0</v>
      </c>
      <c r="R163" s="120"/>
      <c r="S163" s="112"/>
      <c r="T163" s="121"/>
      <c r="U163" s="114" t="n">
        <f aca="false">IF(EXACT(O163,Y163),M163,M163*(1-'Расчет ПРЕДЗАКАЗ'!$D$10))</f>
        <v>0</v>
      </c>
      <c r="V163" s="114" t="n">
        <f aca="false">P163*U163</f>
        <v>0</v>
      </c>
      <c r="W163" s="114" t="n">
        <f aca="false">IF(EXACT(O163,Y163),M163,M163*(1-'Расчет Прайс'!$D$10))</f>
        <v>0</v>
      </c>
      <c r="X163" s="114" t="n">
        <f aca="false">P163*W163</f>
        <v>0</v>
      </c>
      <c r="Y163" s="119" t="s">
        <v>101</v>
      </c>
      <c r="Z163" s="117" t="n">
        <f aca="false">IF(EXACT(O163;Y163);Q163;0)</f>
        <v>0</v>
      </c>
      <c r="AA163" s="117" t="n">
        <f aca="false">IF(Z163=0;Q163;0)</f>
        <v>0</v>
      </c>
      <c r="AB163" s="118" t="str">
        <f aca="false">IF(U163=0;"";L163/U163-1)</f>
        <v/>
      </c>
      <c r="AC163" s="118" t="str">
        <f aca="false">IF(W163=0;"";L163/W163-1)</f>
        <v/>
      </c>
    </row>
    <row collapsed="false" customFormat="false" customHeight="true" hidden="false" ht="50.1" outlineLevel="0" r="164">
      <c r="A164" s="98"/>
      <c r="B164" s="98"/>
      <c r="C164" s="99"/>
      <c r="D164" s="99"/>
      <c r="E164" s="100"/>
      <c r="F164" s="101"/>
      <c r="G164" s="102"/>
      <c r="H164" s="103"/>
      <c r="I164" s="103"/>
      <c r="J164" s="104"/>
      <c r="K164" s="105"/>
      <c r="L164" s="106"/>
      <c r="M164" s="107"/>
      <c r="N164" s="120"/>
      <c r="O164" s="109"/>
      <c r="P164" s="110"/>
      <c r="Q164" s="106" t="n">
        <f aca="false">P164*M164</f>
        <v>0</v>
      </c>
      <c r="R164" s="120"/>
      <c r="S164" s="112"/>
      <c r="T164" s="121"/>
      <c r="U164" s="114" t="n">
        <f aca="false">IF(EXACT(O164,Y164),M164,M164*(1-'Расчет ПРЕДЗАКАЗ'!$D$10))</f>
        <v>0</v>
      </c>
      <c r="V164" s="114" t="n">
        <f aca="false">P164*U164</f>
        <v>0</v>
      </c>
      <c r="W164" s="114" t="n">
        <f aca="false">IF(EXACT(O164,Y164),M164,M164*(1-'Расчет Прайс'!$D$10))</f>
        <v>0</v>
      </c>
      <c r="X164" s="114" t="n">
        <f aca="false">P164*W164</f>
        <v>0</v>
      </c>
      <c r="Y164" s="119" t="s">
        <v>101</v>
      </c>
      <c r="Z164" s="117" t="n">
        <f aca="false">IF(EXACT(O164;Y164);Q164;0)</f>
        <v>0</v>
      </c>
      <c r="AA164" s="117" t="n">
        <f aca="false">IF(Z164=0;Q164;0)</f>
        <v>0</v>
      </c>
      <c r="AB164" s="118" t="str">
        <f aca="false">IF(U164=0;"";L164/U164-1)</f>
        <v/>
      </c>
      <c r="AC164" s="118" t="str">
        <f aca="false">IF(W164=0;"";L164/W164-1)</f>
        <v/>
      </c>
    </row>
    <row collapsed="false" customFormat="false" customHeight="true" hidden="false" ht="50.1" outlineLevel="0" r="165">
      <c r="A165" s="98"/>
      <c r="B165" s="98"/>
      <c r="C165" s="99"/>
      <c r="D165" s="99"/>
      <c r="E165" s="100"/>
      <c r="F165" s="101"/>
      <c r="G165" s="102"/>
      <c r="H165" s="103"/>
      <c r="I165" s="103"/>
      <c r="J165" s="104"/>
      <c r="K165" s="105"/>
      <c r="L165" s="106"/>
      <c r="M165" s="107"/>
      <c r="N165" s="120"/>
      <c r="O165" s="109"/>
      <c r="P165" s="110"/>
      <c r="Q165" s="106" t="n">
        <f aca="false">P165*M165</f>
        <v>0</v>
      </c>
      <c r="R165" s="120"/>
      <c r="S165" s="112"/>
      <c r="T165" s="121"/>
      <c r="U165" s="114" t="n">
        <f aca="false">IF(EXACT(O165,Y165),M165,M165*(1-'Расчет ПРЕДЗАКАЗ'!$D$10))</f>
        <v>0</v>
      </c>
      <c r="V165" s="114" t="n">
        <f aca="false">P165*U165</f>
        <v>0</v>
      </c>
      <c r="W165" s="114" t="n">
        <f aca="false">IF(EXACT(O165,Y165),M165,M165*(1-'Расчет Прайс'!$D$10))</f>
        <v>0</v>
      </c>
      <c r="X165" s="114" t="n">
        <f aca="false">P165*W165</f>
        <v>0</v>
      </c>
      <c r="Y165" s="119" t="s">
        <v>101</v>
      </c>
      <c r="Z165" s="117" t="n">
        <f aca="false">IF(EXACT(O165;Y165);Q165;0)</f>
        <v>0</v>
      </c>
      <c r="AA165" s="117" t="n">
        <f aca="false">IF(Z165=0;Q165;0)</f>
        <v>0</v>
      </c>
      <c r="AB165" s="118" t="str">
        <f aca="false">IF(U165=0;"";L165/U165-1)</f>
        <v/>
      </c>
      <c r="AC165" s="118" t="str">
        <f aca="false">IF(W165=0;"";L165/W165-1)</f>
        <v/>
      </c>
    </row>
    <row collapsed="false" customFormat="false" customHeight="true" hidden="false" ht="50.1" outlineLevel="0" r="166">
      <c r="A166" s="98"/>
      <c r="B166" s="98"/>
      <c r="C166" s="99"/>
      <c r="D166" s="99"/>
      <c r="E166" s="100"/>
      <c r="F166" s="101"/>
      <c r="G166" s="102"/>
      <c r="H166" s="103"/>
      <c r="I166" s="103"/>
      <c r="J166" s="104"/>
      <c r="K166" s="105"/>
      <c r="L166" s="106"/>
      <c r="M166" s="107"/>
      <c r="N166" s="120"/>
      <c r="O166" s="109"/>
      <c r="P166" s="110"/>
      <c r="Q166" s="106" t="n">
        <f aca="false">P166*M166</f>
        <v>0</v>
      </c>
      <c r="R166" s="120"/>
      <c r="S166" s="112"/>
      <c r="T166" s="121"/>
      <c r="U166" s="114" t="n">
        <f aca="false">IF(EXACT(O166,Y166),M166,M166*(1-'Расчет ПРЕДЗАКАЗ'!$D$10))</f>
        <v>0</v>
      </c>
      <c r="V166" s="114" t="n">
        <f aca="false">P166*U166</f>
        <v>0</v>
      </c>
      <c r="W166" s="114" t="n">
        <f aca="false">IF(EXACT(O166,Y166),M166,M166*(1-'Расчет Прайс'!$D$10))</f>
        <v>0</v>
      </c>
      <c r="X166" s="114" t="n">
        <f aca="false">P166*W166</f>
        <v>0</v>
      </c>
      <c r="Y166" s="119" t="s">
        <v>101</v>
      </c>
      <c r="Z166" s="117" t="n">
        <f aca="false">IF(EXACT(O166;Y166);Q166;0)</f>
        <v>0</v>
      </c>
      <c r="AA166" s="117" t="n">
        <f aca="false">IF(Z166=0;Q166;0)</f>
        <v>0</v>
      </c>
      <c r="AB166" s="118" t="str">
        <f aca="false">IF(U166=0;"";L166/U166-1)</f>
        <v/>
      </c>
      <c r="AC166" s="118" t="str">
        <f aca="false">IF(W166=0;"";L166/W166-1)</f>
        <v/>
      </c>
    </row>
    <row collapsed="false" customFormat="false" customHeight="true" hidden="false" ht="11.25" outlineLevel="0" r="167"/>
  </sheetData>
  <mergeCells count="10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10"/>
</worksheet>
</file>

<file path=xl/worksheets/sheet4.xml><?xml version="1.0" encoding="utf-8"?>
<worksheet xmlns="http://schemas.openxmlformats.org/spreadsheetml/2006/main" xmlns:r="http://schemas.openxmlformats.org/officeDocument/2006/relationships">
  <sheetPr filterMode="false">
    <pageSetUpPr fitToPage="false"/>
  </sheetPr>
  <dimension ref="A1:AC327"/>
  <sheetViews>
    <sheetView colorId="64" defaultGridColor="true" rightToLeft="false" showFormulas="false" showGridLines="true" showOutlineSymbols="true" showRowColHeaders="true" showZeros="true" tabSelected="false" topLeftCell="A3" view="normal" windowProtection="false" workbookViewId="0" zoomScale="30" zoomScaleNormal="30" zoomScalePageLayoutView="40">
      <selection activeCell="A1" activeCellId="0" pane="topLeft" sqref="A1"/>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122"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6" width="0"/>
    <col collapsed="false" hidden="false" max="24" min="23" style="46" width="57.8391608391608"/>
    <col collapsed="false" hidden="true" max="25" min="25" style="47" width="0"/>
    <col collapsed="false" hidden="true" max="27" min="26" style="48" width="0"/>
    <col collapsed="false" hidden="true" max="28" min="28" style="44" width="0"/>
    <col collapsed="false" hidden="false" max="1025" min="29"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true" hidden="false" ht="83.25" outlineLevel="0" r="2">
      <c r="A2" s="53"/>
      <c r="B2" s="51"/>
      <c r="C2" s="51"/>
      <c r="D2" s="51"/>
      <c r="E2" s="51"/>
      <c r="F2" s="51"/>
      <c r="G2" s="51"/>
      <c r="H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28.5" outlineLevel="0" r="6">
      <c r="A6" s="53"/>
      <c r="B6" s="51"/>
      <c r="C6" s="51"/>
      <c r="D6" s="51"/>
      <c r="E6" s="51"/>
      <c r="F6" s="51"/>
      <c r="G6" s="51"/>
      <c r="H6" s="51"/>
      <c r="I6" s="51"/>
      <c r="J6" s="51"/>
      <c r="K6" s="51"/>
    </row>
    <row collapsed="false" customFormat="false" customHeight="false" hidden="false" ht="27"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409.5" outlineLevel="0" r="9">
      <c r="A9" s="53"/>
      <c r="B9" s="59"/>
      <c r="C9" s="59"/>
      <c r="D9" s="59"/>
      <c r="E9" s="60"/>
      <c r="F9" s="60"/>
      <c r="G9" s="51"/>
      <c r="H9" s="51"/>
      <c r="I9" s="57"/>
      <c r="J9" s="61"/>
      <c r="K9" s="51"/>
    </row>
    <row collapsed="false" customFormat="false" customHeight="true" hidden="false" ht="409.5" outlineLevel="0" r="10">
      <c r="A10" s="53"/>
      <c r="B10" s="59"/>
      <c r="C10" s="59"/>
      <c r="D10" s="59"/>
      <c r="E10" s="60"/>
      <c r="F10" s="60"/>
      <c r="G10" s="51"/>
      <c r="H10" s="51"/>
      <c r="I10" s="62"/>
      <c r="J10" s="63"/>
      <c r="K10" s="51"/>
    </row>
    <row collapsed="false" customFormat="false" customHeight="true" hidden="false" ht="50.1"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50.1" outlineLevel="0" r="13">
      <c r="A13" s="53"/>
      <c r="B13" s="59"/>
      <c r="C13" s="59"/>
      <c r="D13" s="59"/>
      <c r="E13" s="60"/>
      <c r="F13" s="60"/>
      <c r="G13" s="51"/>
      <c r="H13" s="51"/>
      <c r="I13" s="64"/>
      <c r="J13" s="63"/>
      <c r="K13" s="51"/>
    </row>
    <row collapsed="false" customFormat="false" customHeight="true" hidden="false" ht="409.5" outlineLevel="0" r="14">
      <c r="A14" s="53"/>
      <c r="B14" s="51"/>
      <c r="C14" s="51"/>
      <c r="D14" s="51"/>
      <c r="E14" s="51"/>
      <c r="F14" s="51"/>
      <c r="G14" s="51"/>
      <c r="H14" s="51"/>
      <c r="I14" s="65"/>
      <c r="J14" s="61"/>
      <c r="K14" s="51"/>
    </row>
    <row collapsed="false" customFormat="false" customHeight="true" hidden="false" ht="50.1" outlineLevel="0" r="15">
      <c r="A15" s="53"/>
      <c r="B15" s="51"/>
      <c r="C15" s="51"/>
      <c r="D15" s="51"/>
      <c r="E15" s="51"/>
      <c r="F15" s="51"/>
      <c r="G15" s="51"/>
      <c r="H15" s="51"/>
      <c r="I15" s="65"/>
      <c r="J15" s="66"/>
      <c r="K15" s="51"/>
    </row>
    <row collapsed="false" customFormat="false" customHeight="true" hidden="false" ht="50.1" outlineLevel="0" r="16">
      <c r="A16" s="53"/>
      <c r="B16" s="51"/>
      <c r="C16" s="67"/>
      <c r="D16" s="67"/>
      <c r="E16" s="67"/>
      <c r="F16" s="67"/>
      <c r="G16" s="68"/>
      <c r="H16" s="69"/>
      <c r="I16" s="65"/>
      <c r="J16" s="70"/>
      <c r="K16" s="51"/>
    </row>
    <row collapsed="false" customFormat="false" customHeight="true" hidden="false" ht="50.1" outlineLevel="0" r="17">
      <c r="A17" s="53"/>
      <c r="B17" s="71"/>
      <c r="C17" s="71"/>
      <c r="D17" s="72"/>
      <c r="E17" s="51"/>
      <c r="F17" s="69"/>
      <c r="G17" s="51"/>
      <c r="H17" s="69"/>
      <c r="I17" s="54"/>
      <c r="J17" s="51"/>
      <c r="K17" s="51"/>
    </row>
    <row collapsed="false" customFormat="false" customHeight="true" hidden="false" ht="50.1" outlineLevel="0" r="18">
      <c r="A18" s="53"/>
      <c r="B18" s="74"/>
      <c r="C18" s="74"/>
      <c r="D18" s="123"/>
      <c r="E18" s="124"/>
      <c r="F18" s="124"/>
      <c r="G18" s="51"/>
      <c r="H18" s="51"/>
      <c r="I18" s="65"/>
      <c r="J18" s="77"/>
      <c r="K18" s="51"/>
    </row>
    <row collapsed="false" customFormat="false" customHeight="true" hidden="false" ht="340.5" outlineLevel="0" r="19">
      <c r="A19" s="53"/>
      <c r="B19" s="74"/>
      <c r="C19" s="74"/>
      <c r="D19" s="125"/>
      <c r="E19" s="126"/>
      <c r="F19" s="126"/>
      <c r="G19" s="51"/>
      <c r="H19" s="51"/>
      <c r="I19" s="65"/>
      <c r="J19" s="80"/>
      <c r="K19" s="51"/>
    </row>
    <row collapsed="false" customFormat="false" customHeight="true" hidden="true" ht="49.5" outlineLevel="0" r="20">
      <c r="A20" s="53"/>
      <c r="B20" s="74"/>
      <c r="C20" s="74"/>
      <c r="D20" s="125"/>
      <c r="E20" s="126"/>
      <c r="F20" s="126"/>
      <c r="G20" s="51"/>
      <c r="H20" s="51"/>
      <c r="I20" s="81"/>
      <c r="J20" s="127"/>
      <c r="K20" s="51"/>
    </row>
    <row collapsed="false" customFormat="false" customHeight="true" hidden="true" ht="49.5" outlineLevel="0" r="21">
      <c r="A21" s="53"/>
      <c r="B21" s="74"/>
      <c r="C21" s="74"/>
      <c r="D21" s="128"/>
      <c r="E21" s="126"/>
      <c r="F21" s="126"/>
      <c r="G21" s="51"/>
      <c r="H21" s="51"/>
      <c r="I21" s="65"/>
      <c r="J21" s="77"/>
      <c r="K21" s="51"/>
    </row>
    <row collapsed="false" customFormat="false" customHeight="true" hidden="true" ht="49.5" outlineLevel="0" r="22">
      <c r="A22" s="53"/>
      <c r="B22" s="51"/>
      <c r="C22" s="67"/>
      <c r="D22" s="67"/>
      <c r="E22" s="67"/>
      <c r="F22" s="67"/>
      <c r="G22" s="68"/>
      <c r="H22" s="51"/>
      <c r="I22" s="84"/>
      <c r="J22" s="85"/>
      <c r="K22" s="51"/>
      <c r="Z22" s="51" t="n">
        <f aca="false">SUM(Z24:Z967815)</f>
        <v>0</v>
      </c>
      <c r="AA22" s="51" t="n">
        <f aca="false">SUM(AA24:AA967815)</f>
        <v>0</v>
      </c>
    </row>
    <row collapsed="false" customFormat="true" customHeight="true" hidden="false" ht="129.75" outlineLevel="0" r="23" s="97">
      <c r="A23" s="129" t="s">
        <v>68</v>
      </c>
      <c r="B23" s="130" t="s">
        <v>69</v>
      </c>
      <c r="C23" s="130" t="s">
        <v>70</v>
      </c>
      <c r="D23" s="130" t="s">
        <v>71</v>
      </c>
      <c r="E23" s="130" t="s">
        <v>72</v>
      </c>
      <c r="F23" s="130" t="s">
        <v>73</v>
      </c>
      <c r="G23" s="130" t="s">
        <v>74</v>
      </c>
      <c r="H23" s="130" t="s">
        <v>75</v>
      </c>
      <c r="I23" s="130" t="s">
        <v>76</v>
      </c>
      <c r="J23" s="130" t="s">
        <v>189</v>
      </c>
      <c r="K23" s="130" t="s">
        <v>78</v>
      </c>
      <c r="L23" s="130" t="s">
        <v>79</v>
      </c>
      <c r="M23" s="130" t="s">
        <v>80</v>
      </c>
      <c r="N23" s="131" t="s">
        <v>81</v>
      </c>
      <c r="O23" s="130" t="s">
        <v>82</v>
      </c>
      <c r="P23" s="130" t="s">
        <v>83</v>
      </c>
      <c r="Q23" s="130" t="s">
        <v>84</v>
      </c>
      <c r="R23" s="132"/>
      <c r="S23" s="130" t="s">
        <v>85</v>
      </c>
      <c r="T23" s="130"/>
      <c r="U23" s="133" t="s">
        <v>86</v>
      </c>
      <c r="V23" s="134" t="s">
        <v>87</v>
      </c>
      <c r="W23" s="133" t="s">
        <v>86</v>
      </c>
      <c r="X23" s="134" t="s">
        <v>87</v>
      </c>
      <c r="Y23" s="135"/>
      <c r="Z23" s="135" t="s">
        <v>88</v>
      </c>
      <c r="AA23" s="135" t="s">
        <v>89</v>
      </c>
      <c r="AB23" s="134" t="s">
        <v>90</v>
      </c>
      <c r="AC23" s="134" t="s">
        <v>90</v>
      </c>
    </row>
    <row collapsed="false" customFormat="false" customHeight="true" hidden="false" ht="50.1" outlineLevel="0" r="24">
      <c r="A24" s="98" t="n">
        <v>38</v>
      </c>
      <c r="B24" s="98" t="s">
        <v>190</v>
      </c>
      <c r="C24" s="99" t="s">
        <v>191</v>
      </c>
      <c r="D24" s="99" t="s">
        <v>93</v>
      </c>
      <c r="E24" s="100" t="s">
        <v>93</v>
      </c>
      <c r="F24" s="136" t="s">
        <v>192</v>
      </c>
      <c r="G24" s="102" t="s">
        <v>182</v>
      </c>
      <c r="H24" s="103" t="s">
        <v>193</v>
      </c>
      <c r="I24" s="137" t="s">
        <v>194</v>
      </c>
      <c r="J24" s="104" t="s">
        <v>98</v>
      </c>
      <c r="K24" s="105" t="s">
        <v>99</v>
      </c>
      <c r="L24" s="106" t="n">
        <v>7970</v>
      </c>
      <c r="M24" s="106" t="n">
        <v>4980</v>
      </c>
      <c r="N24" s="108" t="s">
        <v>195</v>
      </c>
      <c r="O24" s="109"/>
      <c r="P24" s="110"/>
      <c r="Q24" s="106" t="n">
        <f aca="false">P24*M24</f>
        <v>0</v>
      </c>
      <c r="R24" s="111"/>
      <c r="S24" s="112" t="n">
        <v>21</v>
      </c>
      <c r="T24" s="138"/>
      <c r="U24" s="114" t="n">
        <f aca="false">IF(EXACT(O24,Y24),M24,M24*(1-'Расчет ПРЕДЗАКАЗ'!$D$10))</f>
        <v>4880.4</v>
      </c>
      <c r="V24" s="114" t="n">
        <f aca="false">P24*U24</f>
        <v>0</v>
      </c>
      <c r="W24" s="114" t="n">
        <f aca="false">IF(EXACT(O24,Y24),M24,M24*(1-'Расчет Прайс'!$D$10))</f>
        <v>4980</v>
      </c>
      <c r="X24" s="114" t="n">
        <f aca="false">P24*W24</f>
        <v>0</v>
      </c>
      <c r="Y24" s="119" t="s">
        <v>101</v>
      </c>
      <c r="Z24" s="117" t="n">
        <f aca="false">IF(EXACT(O24;Y24);Q24;0)</f>
        <v>0</v>
      </c>
      <c r="AA24" s="117" t="n">
        <f aca="false">IF(Z24=0;Q24;0)</f>
        <v>0</v>
      </c>
      <c r="AB24" s="118" t="n">
        <f aca="false">IF(U24=0,"",L24/U24-1)</f>
        <v>0.633062863699697</v>
      </c>
      <c r="AC24" s="118" t="n">
        <f aca="false">IF(W24=0,"",L24/W24-1)</f>
        <v>0.600401606425703</v>
      </c>
    </row>
    <row collapsed="false" customFormat="false" customHeight="true" hidden="false" ht="50.1" outlineLevel="0" r="25">
      <c r="A25" s="98"/>
      <c r="B25" s="98"/>
      <c r="C25" s="99"/>
      <c r="D25" s="99"/>
      <c r="E25" s="100"/>
      <c r="F25" s="136"/>
      <c r="G25" s="102"/>
      <c r="H25" s="103"/>
      <c r="I25" s="137"/>
      <c r="J25" s="104"/>
      <c r="K25" s="105" t="s">
        <v>102</v>
      </c>
      <c r="L25" s="106" t="n">
        <v>7970</v>
      </c>
      <c r="M25" s="106" t="n">
        <v>4980</v>
      </c>
      <c r="N25" s="108" t="s">
        <v>196</v>
      </c>
      <c r="O25" s="109"/>
      <c r="P25" s="110"/>
      <c r="Q25" s="106" t="n">
        <f aca="false">P25*M25</f>
        <v>0</v>
      </c>
      <c r="R25" s="111"/>
      <c r="S25" s="112" t="n">
        <v>27</v>
      </c>
      <c r="T25" s="138"/>
      <c r="U25" s="114" t="n">
        <f aca="false">IF(EXACT(O25,Y25),M25,M25*(1-'Расчет ПРЕДЗАКАЗ'!$D$10))</f>
        <v>4880.4</v>
      </c>
      <c r="V25" s="114" t="n">
        <f aca="false">P25*U25</f>
        <v>0</v>
      </c>
      <c r="W25" s="114" t="n">
        <f aca="false">IF(EXACT(O25,Y25),M25,M25*(1-'Расчет Прайс'!$D$10))</f>
        <v>4980</v>
      </c>
      <c r="X25" s="114" t="n">
        <f aca="false">P25*W25</f>
        <v>0</v>
      </c>
      <c r="Y25" s="119" t="s">
        <v>101</v>
      </c>
      <c r="Z25" s="117" t="n">
        <f aca="false">IF(EXACT(O25;Y25);Q25;0)</f>
        <v>0</v>
      </c>
      <c r="AA25" s="117" t="n">
        <f aca="false">IF(Z25=0;Q25;0)</f>
        <v>0</v>
      </c>
      <c r="AB25" s="118" t="n">
        <f aca="false">IF(U25=0;"";L25/U25-1)</f>
        <v>0.633062863699697</v>
      </c>
      <c r="AC25" s="118" t="n">
        <f aca="false">IF(W25=0;"";L25/W25-1)</f>
        <v>0.600401606425703</v>
      </c>
    </row>
    <row collapsed="false" customFormat="false" customHeight="true" hidden="false" ht="50.1" outlineLevel="0" r="26">
      <c r="A26" s="98"/>
      <c r="B26" s="98"/>
      <c r="C26" s="99"/>
      <c r="D26" s="99"/>
      <c r="E26" s="100"/>
      <c r="F26" s="136"/>
      <c r="G26" s="102"/>
      <c r="H26" s="103"/>
      <c r="I26" s="137"/>
      <c r="J26" s="104"/>
      <c r="K26" s="105" t="s">
        <v>104</v>
      </c>
      <c r="L26" s="106" t="n">
        <v>7970</v>
      </c>
      <c r="M26" s="106" t="n">
        <v>4980</v>
      </c>
      <c r="N26" s="108" t="s">
        <v>197</v>
      </c>
      <c r="O26" s="109"/>
      <c r="P26" s="110"/>
      <c r="Q26" s="106" t="n">
        <f aca="false">P26*M26</f>
        <v>0</v>
      </c>
      <c r="R26" s="111"/>
      <c r="S26" s="112" t="n">
        <v>24</v>
      </c>
      <c r="T26" s="138"/>
      <c r="U26" s="114" t="n">
        <f aca="false">IF(EXACT(O26,Y26),M26,M26*(1-'Расчет ПРЕДЗАКАЗ'!$D$10))</f>
        <v>4880.4</v>
      </c>
      <c r="V26" s="114" t="n">
        <f aca="false">P26*U26</f>
        <v>0</v>
      </c>
      <c r="W26" s="114" t="n">
        <f aca="false">IF(EXACT(O26,Y26),M26,M26*(1-'Расчет Прайс'!$D$10))</f>
        <v>4980</v>
      </c>
      <c r="X26" s="114" t="n">
        <f aca="false">P26*W26</f>
        <v>0</v>
      </c>
      <c r="Y26" s="119" t="s">
        <v>101</v>
      </c>
      <c r="Z26" s="117" t="n">
        <f aca="false">IF(EXACT(O26;Y26);Q26;0)</f>
        <v>0</v>
      </c>
      <c r="AA26" s="117" t="n">
        <f aca="false">IF(Z26=0;Q26;0)</f>
        <v>0</v>
      </c>
      <c r="AB26" s="118" t="n">
        <f aca="false">IF(U26=0;"";L26/U26-1)</f>
        <v>0.633062863699697</v>
      </c>
      <c r="AC26" s="118" t="n">
        <f aca="false">IF(W26=0;"";L26/W26-1)</f>
        <v>0.600401606425703</v>
      </c>
    </row>
    <row collapsed="false" customFormat="false" customHeight="true" hidden="false" ht="50.1" outlineLevel="0" r="27">
      <c r="A27" s="98"/>
      <c r="B27" s="98"/>
      <c r="C27" s="99"/>
      <c r="D27" s="99"/>
      <c r="E27" s="100"/>
      <c r="F27" s="136"/>
      <c r="G27" s="102"/>
      <c r="H27" s="103"/>
      <c r="I27" s="137"/>
      <c r="J27" s="104"/>
      <c r="K27" s="105" t="s">
        <v>106</v>
      </c>
      <c r="L27" s="106" t="n">
        <v>7970</v>
      </c>
      <c r="M27" s="106" t="n">
        <v>4980</v>
      </c>
      <c r="N27" s="108" t="s">
        <v>198</v>
      </c>
      <c r="O27" s="109"/>
      <c r="P27" s="110"/>
      <c r="Q27" s="106" t="n">
        <f aca="false">P27*M27</f>
        <v>0</v>
      </c>
      <c r="R27" s="111"/>
      <c r="S27" s="112" t="n">
        <v>4</v>
      </c>
      <c r="T27" s="138"/>
      <c r="U27" s="114" t="n">
        <f aca="false">IF(EXACT(O27,Y27),M27,M27*(1-'Расчет ПРЕДЗАКАЗ'!$D$10))</f>
        <v>4880.4</v>
      </c>
      <c r="V27" s="114" t="n">
        <f aca="false">P27*U27</f>
        <v>0</v>
      </c>
      <c r="W27" s="114" t="n">
        <f aca="false">IF(EXACT(O27,Y27),M27,M27*(1-'Расчет Прайс'!$D$10))</f>
        <v>4980</v>
      </c>
      <c r="X27" s="114" t="n">
        <f aca="false">P27*W27</f>
        <v>0</v>
      </c>
      <c r="Y27" s="119" t="s">
        <v>101</v>
      </c>
      <c r="Z27" s="117" t="n">
        <f aca="false">IF(EXACT(O27;Y27);Q27;0)</f>
        <v>0</v>
      </c>
      <c r="AA27" s="117" t="n">
        <f aca="false">IF(Z27=0;Q27;0)</f>
        <v>0</v>
      </c>
      <c r="AB27" s="118" t="n">
        <f aca="false">IF(U27=0;"";L27/U27-1)</f>
        <v>0.633062863699697</v>
      </c>
      <c r="AC27" s="118" t="n">
        <f aca="false">IF(W27=0;"";L27/W27-1)</f>
        <v>0.600401606425703</v>
      </c>
    </row>
    <row collapsed="false" customFormat="false" customHeight="true" hidden="false" ht="50.1" outlineLevel="0" r="28">
      <c r="A28" s="98"/>
      <c r="B28" s="98"/>
      <c r="C28" s="99"/>
      <c r="D28" s="99"/>
      <c r="E28" s="100"/>
      <c r="F28" s="136"/>
      <c r="G28" s="102"/>
      <c r="H28" s="103"/>
      <c r="I28" s="137"/>
      <c r="J28" s="104"/>
      <c r="K28" s="105" t="s">
        <v>108</v>
      </c>
      <c r="L28" s="106" t="n">
        <v>7970</v>
      </c>
      <c r="M28" s="106" t="n">
        <v>4980</v>
      </c>
      <c r="N28" s="108" t="s">
        <v>199</v>
      </c>
      <c r="O28" s="109"/>
      <c r="P28" s="110"/>
      <c r="Q28" s="106" t="n">
        <f aca="false">P28*M28</f>
        <v>0</v>
      </c>
      <c r="R28" s="111"/>
      <c r="S28" s="112" t="n">
        <v>17</v>
      </c>
      <c r="T28" s="138"/>
      <c r="U28" s="114" t="n">
        <f aca="false">IF(EXACT(O28,Y28),M28,M28*(1-'Расчет ПРЕДЗАКАЗ'!$D$10))</f>
        <v>4880.4</v>
      </c>
      <c r="V28" s="114" t="n">
        <f aca="false">P28*U28</f>
        <v>0</v>
      </c>
      <c r="W28" s="114" t="n">
        <f aca="false">IF(EXACT(O28,Y28),M28,M28*(1-'Расчет Прайс'!$D$10))</f>
        <v>4980</v>
      </c>
      <c r="X28" s="114" t="n">
        <f aca="false">P28*W28</f>
        <v>0</v>
      </c>
      <c r="Y28" s="119" t="s">
        <v>101</v>
      </c>
      <c r="Z28" s="117" t="n">
        <f aca="false">IF(EXACT(O28;Y28);Q28;0)</f>
        <v>0</v>
      </c>
      <c r="AA28" s="117" t="n">
        <f aca="false">IF(Z28=0;Q28;0)</f>
        <v>0</v>
      </c>
      <c r="AB28" s="118" t="n">
        <f aca="false">IF(U28=0;"";L28/U28-1)</f>
        <v>0.633062863699697</v>
      </c>
      <c r="AC28" s="118" t="n">
        <f aca="false">IF(W28=0;"";L28/W28-1)</f>
        <v>0.600401606425703</v>
      </c>
    </row>
    <row collapsed="false" customFormat="false" customHeight="true" hidden="false" ht="50.1" outlineLevel="0" r="29">
      <c r="A29" s="98"/>
      <c r="B29" s="98"/>
      <c r="C29" s="99"/>
      <c r="D29" s="99"/>
      <c r="E29" s="100"/>
      <c r="F29" s="136"/>
      <c r="G29" s="102"/>
      <c r="H29" s="103"/>
      <c r="I29" s="137"/>
      <c r="J29" s="104"/>
      <c r="K29" s="105" t="s">
        <v>110</v>
      </c>
      <c r="L29" s="106" t="n">
        <v>7970</v>
      </c>
      <c r="M29" s="106" t="n">
        <v>4980</v>
      </c>
      <c r="N29" s="108" t="s">
        <v>200</v>
      </c>
      <c r="O29" s="109"/>
      <c r="P29" s="110"/>
      <c r="Q29" s="106" t="n">
        <f aca="false">P29*M29</f>
        <v>0</v>
      </c>
      <c r="R29" s="111"/>
      <c r="S29" s="112" t="n">
        <v>23</v>
      </c>
      <c r="T29" s="138"/>
      <c r="U29" s="114" t="n">
        <f aca="false">IF(EXACT(O29,Y29),M29,M29*(1-'Расчет ПРЕДЗАКАЗ'!$D$10))</f>
        <v>4880.4</v>
      </c>
      <c r="V29" s="114" t="n">
        <f aca="false">P29*U29</f>
        <v>0</v>
      </c>
      <c r="W29" s="114" t="n">
        <f aca="false">IF(EXACT(O29,Y29),M29,M29*(1-'Расчет Прайс'!$D$10))</f>
        <v>4980</v>
      </c>
      <c r="X29" s="114" t="n">
        <f aca="false">P29*W29</f>
        <v>0</v>
      </c>
      <c r="Y29" s="119" t="s">
        <v>101</v>
      </c>
      <c r="Z29" s="117" t="n">
        <f aca="false">IF(EXACT(O29;Y29);Q29;0)</f>
        <v>0</v>
      </c>
      <c r="AA29" s="117" t="n">
        <f aca="false">IF(Z29=0;Q29;0)</f>
        <v>0</v>
      </c>
      <c r="AB29" s="118" t="n">
        <f aca="false">IF(U29=0;"";L29/U29-1)</f>
        <v>0.633062863699697</v>
      </c>
      <c r="AC29" s="118" t="n">
        <f aca="false">IF(W29=0;"";L29/W29-1)</f>
        <v>0.600401606425703</v>
      </c>
    </row>
    <row collapsed="false" customFormat="false" customHeight="true" hidden="false" ht="50.1" outlineLevel="0" r="30">
      <c r="A30" s="98"/>
      <c r="B30" s="98"/>
      <c r="C30" s="99"/>
      <c r="D30" s="99"/>
      <c r="E30" s="100"/>
      <c r="F30" s="136"/>
      <c r="G30" s="102"/>
      <c r="H30" s="103"/>
      <c r="I30" s="137"/>
      <c r="J30" s="104"/>
      <c r="K30" s="105"/>
      <c r="L30" s="106" t="n">
        <f aca="false">M30-M30*0,3</f>
        <v>0</v>
      </c>
      <c r="M30" s="106"/>
      <c r="N30" s="139"/>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36"/>
      <c r="G31" s="102"/>
      <c r="H31" s="103"/>
      <c r="I31" s="137"/>
      <c r="J31" s="104"/>
      <c r="K31" s="105"/>
      <c r="L31" s="106" t="n">
        <f aca="false">M31-M31*0,3</f>
        <v>0</v>
      </c>
      <c r="M31" s="106"/>
      <c r="N31" s="139"/>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36"/>
      <c r="G32" s="102"/>
      <c r="H32" s="103"/>
      <c r="I32" s="137"/>
      <c r="J32" s="104"/>
      <c r="K32" s="105"/>
      <c r="L32" s="106" t="n">
        <f aca="false">M32-M32*0,3</f>
        <v>0</v>
      </c>
      <c r="M32" s="106"/>
      <c r="N32" s="139"/>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36"/>
      <c r="G33" s="102"/>
      <c r="H33" s="103"/>
      <c r="I33" s="137"/>
      <c r="J33" s="104"/>
      <c r="K33" s="105"/>
      <c r="L33" s="106" t="n">
        <f aca="false">M33-M33*0,3</f>
        <v>0</v>
      </c>
      <c r="M33" s="106"/>
      <c r="N33" s="14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36"/>
      <c r="G34" s="102"/>
      <c r="H34" s="103"/>
      <c r="I34" s="137"/>
      <c r="J34" s="104"/>
      <c r="K34" s="105"/>
      <c r="L34" s="106" t="n">
        <f aca="false">M34-M34*0,3</f>
        <v>0</v>
      </c>
      <c r="M34" s="106"/>
      <c r="N34" s="14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36"/>
      <c r="G35" s="102"/>
      <c r="H35" s="103"/>
      <c r="I35" s="137"/>
      <c r="J35" s="104"/>
      <c r="K35" s="105"/>
      <c r="L35" s="106" t="n">
        <f aca="false">M35-M35*0,3</f>
        <v>0</v>
      </c>
      <c r="M35" s="106"/>
      <c r="N35" s="14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36"/>
      <c r="G36" s="102"/>
      <c r="H36" s="103"/>
      <c r="I36" s="137"/>
      <c r="J36" s="104"/>
      <c r="K36" s="105"/>
      <c r="L36" s="106" t="n">
        <f aca="false">M36-M36*0,3</f>
        <v>0</v>
      </c>
      <c r="M36" s="106"/>
      <c r="N36" s="14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36"/>
      <c r="G37" s="102"/>
      <c r="H37" s="103"/>
      <c r="I37" s="137"/>
      <c r="J37" s="104"/>
      <c r="K37" s="105"/>
      <c r="L37" s="106" t="n">
        <f aca="false">M37-M37*0,3</f>
        <v>0</v>
      </c>
      <c r="M37" s="106"/>
      <c r="N37" s="14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36"/>
      <c r="G38" s="102"/>
      <c r="H38" s="103"/>
      <c r="I38" s="137"/>
      <c r="J38" s="104"/>
      <c r="K38" s="105"/>
      <c r="L38" s="106" t="n">
        <f aca="false">M38-M38*0,3</f>
        <v>0</v>
      </c>
      <c r="M38" s="106"/>
      <c r="N38" s="140"/>
      <c r="O38" s="109"/>
      <c r="P38" s="110"/>
      <c r="Q38" s="106" t="n">
        <f aca="false">P38*M38</f>
        <v>0</v>
      </c>
      <c r="R38" s="120"/>
      <c r="S38" s="111"/>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50.1" outlineLevel="0" r="40">
      <c r="A40" s="98" t="n">
        <v>39</v>
      </c>
      <c r="B40" s="98" t="s">
        <v>201</v>
      </c>
      <c r="C40" s="99" t="s">
        <v>202</v>
      </c>
      <c r="D40" s="99" t="s">
        <v>93</v>
      </c>
      <c r="E40" s="100" t="s">
        <v>93</v>
      </c>
      <c r="F40" s="136" t="s">
        <v>94</v>
      </c>
      <c r="G40" s="102" t="s">
        <v>137</v>
      </c>
      <c r="H40" s="103" t="s">
        <v>203</v>
      </c>
      <c r="I40" s="137" t="s">
        <v>204</v>
      </c>
      <c r="J40" s="104" t="s">
        <v>98</v>
      </c>
      <c r="K40" s="105" t="s">
        <v>99</v>
      </c>
      <c r="L40" s="106" t="n">
        <v>5730</v>
      </c>
      <c r="M40" s="106" t="n">
        <v>3580</v>
      </c>
      <c r="N40" s="108" t="s">
        <v>205</v>
      </c>
      <c r="O40" s="109"/>
      <c r="P40" s="110"/>
      <c r="Q40" s="106" t="n">
        <f aca="false">P40*M40</f>
        <v>0</v>
      </c>
      <c r="R40" s="111"/>
      <c r="S40" s="112" t="n">
        <v>29</v>
      </c>
      <c r="T40" s="138"/>
      <c r="U40" s="114" t="n">
        <f aca="false">IF(EXACT(O40,Y40),M40,M40*(1-'Расчет ПРЕДЗАКАЗ'!$D$10))</f>
        <v>3508.4</v>
      </c>
      <c r="V40" s="114" t="n">
        <f aca="false">P40*U40</f>
        <v>0</v>
      </c>
      <c r="W40" s="114" t="n">
        <f aca="false">IF(EXACT(O40,Y40),M40,M40*(1-'Расчет Прайс'!$D$10))</f>
        <v>3580</v>
      </c>
      <c r="X40" s="114" t="n">
        <f aca="false">P40*W40</f>
        <v>0</v>
      </c>
      <c r="Y40" s="119" t="s">
        <v>101</v>
      </c>
      <c r="Z40" s="117" t="n">
        <f aca="false">IF(EXACT(O40;Y40);Q40;0)</f>
        <v>0</v>
      </c>
      <c r="AA40" s="117" t="n">
        <f aca="false">IF(Z40=0;Q40;0)</f>
        <v>0</v>
      </c>
      <c r="AB40" s="118" t="n">
        <f aca="false">IF(U40=0,"",L40/U40-1)</f>
        <v>0.633223121650895</v>
      </c>
      <c r="AC40" s="118" t="n">
        <f aca="false">IF(W40=0,"",L40/W40-1)</f>
        <v>0.600558659217877</v>
      </c>
    </row>
    <row collapsed="false" customFormat="false" customHeight="true" hidden="false" ht="50.1" outlineLevel="0" r="41">
      <c r="A41" s="98"/>
      <c r="B41" s="98"/>
      <c r="C41" s="99"/>
      <c r="D41" s="99"/>
      <c r="E41" s="100"/>
      <c r="F41" s="136"/>
      <c r="G41" s="102"/>
      <c r="H41" s="103"/>
      <c r="I41" s="137"/>
      <c r="J41" s="104"/>
      <c r="K41" s="105" t="s">
        <v>102</v>
      </c>
      <c r="L41" s="106" t="n">
        <v>5730</v>
      </c>
      <c r="M41" s="106" t="n">
        <v>3580</v>
      </c>
      <c r="N41" s="108" t="s">
        <v>206</v>
      </c>
      <c r="O41" s="109"/>
      <c r="P41" s="110"/>
      <c r="Q41" s="106" t="n">
        <f aca="false">P41*M41</f>
        <v>0</v>
      </c>
      <c r="R41" s="111"/>
      <c r="S41" s="112" t="n">
        <v>74</v>
      </c>
      <c r="T41" s="138"/>
      <c r="U41" s="114" t="n">
        <f aca="false">IF(EXACT(O41,Y41),M41,M41*(1-'Расчет ПРЕДЗАКАЗ'!$D$10))</f>
        <v>3508.4</v>
      </c>
      <c r="V41" s="114" t="n">
        <f aca="false">P41*U41</f>
        <v>0</v>
      </c>
      <c r="W41" s="114" t="n">
        <f aca="false">IF(EXACT(O41,Y41),M41,M41*(1-'Расчет Прайс'!$D$10))</f>
        <v>3580</v>
      </c>
      <c r="X41" s="114" t="n">
        <f aca="false">P41*W41</f>
        <v>0</v>
      </c>
      <c r="Y41" s="119" t="s">
        <v>101</v>
      </c>
      <c r="Z41" s="117" t="n">
        <f aca="false">IF(EXACT(O41;Y41);Q41;0)</f>
        <v>0</v>
      </c>
      <c r="AA41" s="117" t="n">
        <f aca="false">IF(Z41=0;Q41;0)</f>
        <v>0</v>
      </c>
      <c r="AB41" s="118" t="n">
        <f aca="false">IF(U41=0;"";L41/U41-1)</f>
        <v>0.633223121650895</v>
      </c>
      <c r="AC41" s="118" t="n">
        <f aca="false">IF(W41=0;"";L41/W41-1)</f>
        <v>0.600558659217877</v>
      </c>
    </row>
    <row collapsed="false" customFormat="false" customHeight="true" hidden="false" ht="50.1" outlineLevel="0" r="42">
      <c r="A42" s="98"/>
      <c r="B42" s="98"/>
      <c r="C42" s="99"/>
      <c r="D42" s="99"/>
      <c r="E42" s="100"/>
      <c r="F42" s="136"/>
      <c r="G42" s="102"/>
      <c r="H42" s="103"/>
      <c r="I42" s="137"/>
      <c r="J42" s="104"/>
      <c r="K42" s="105" t="s">
        <v>104</v>
      </c>
      <c r="L42" s="106" t="n">
        <v>5730</v>
      </c>
      <c r="M42" s="106" t="n">
        <v>3580</v>
      </c>
      <c r="N42" s="108" t="s">
        <v>207</v>
      </c>
      <c r="O42" s="109"/>
      <c r="P42" s="110"/>
      <c r="Q42" s="106" t="n">
        <f aca="false">P42*M42</f>
        <v>0</v>
      </c>
      <c r="R42" s="111"/>
      <c r="S42" s="112" t="n">
        <v>152</v>
      </c>
      <c r="T42" s="138"/>
      <c r="U42" s="114" t="n">
        <f aca="false">IF(EXACT(O42,Y42),M42,M42*(1-'Расчет ПРЕДЗАКАЗ'!$D$10))</f>
        <v>3508.4</v>
      </c>
      <c r="V42" s="114" t="n">
        <f aca="false">P42*U42</f>
        <v>0</v>
      </c>
      <c r="W42" s="114" t="n">
        <f aca="false">IF(EXACT(O42,Y42),M42,M42*(1-'Расчет Прайс'!$D$10))</f>
        <v>3580</v>
      </c>
      <c r="X42" s="114" t="n">
        <f aca="false">P42*W42</f>
        <v>0</v>
      </c>
      <c r="Y42" s="119" t="s">
        <v>101</v>
      </c>
      <c r="Z42" s="117" t="n">
        <f aca="false">IF(EXACT(O42;Y42);Q42;0)</f>
        <v>0</v>
      </c>
      <c r="AA42" s="117" t="n">
        <f aca="false">IF(Z42=0;Q42;0)</f>
        <v>0</v>
      </c>
      <c r="AB42" s="118" t="n">
        <f aca="false">IF(U42=0;"";L42/U42-1)</f>
        <v>0.633223121650895</v>
      </c>
      <c r="AC42" s="118" t="n">
        <f aca="false">IF(W42=0;"";L42/W42-1)</f>
        <v>0.600558659217877</v>
      </c>
    </row>
    <row collapsed="false" customFormat="false" customHeight="true" hidden="false" ht="50.1" outlineLevel="0" r="43">
      <c r="A43" s="98"/>
      <c r="B43" s="98"/>
      <c r="C43" s="99"/>
      <c r="D43" s="99"/>
      <c r="E43" s="100"/>
      <c r="F43" s="136"/>
      <c r="G43" s="102"/>
      <c r="H43" s="103"/>
      <c r="I43" s="137"/>
      <c r="J43" s="104"/>
      <c r="K43" s="105" t="s">
        <v>106</v>
      </c>
      <c r="L43" s="106" t="n">
        <v>5730</v>
      </c>
      <c r="M43" s="106" t="n">
        <v>3580</v>
      </c>
      <c r="N43" s="108" t="s">
        <v>208</v>
      </c>
      <c r="O43" s="109"/>
      <c r="P43" s="110"/>
      <c r="Q43" s="106" t="n">
        <f aca="false">P43*M43</f>
        <v>0</v>
      </c>
      <c r="R43" s="111"/>
      <c r="S43" s="112" t="n">
        <v>158</v>
      </c>
      <c r="T43" s="138"/>
      <c r="U43" s="114" t="n">
        <f aca="false">IF(EXACT(O43,Y43),M43,M43*(1-'Расчет ПРЕДЗАКАЗ'!$D$10))</f>
        <v>3508.4</v>
      </c>
      <c r="V43" s="114" t="n">
        <f aca="false">P43*U43</f>
        <v>0</v>
      </c>
      <c r="W43" s="114" t="n">
        <f aca="false">IF(EXACT(O43,Y43),M43,M43*(1-'Расчет Прайс'!$D$10))</f>
        <v>3580</v>
      </c>
      <c r="X43" s="114" t="n">
        <f aca="false">P43*W43</f>
        <v>0</v>
      </c>
      <c r="Y43" s="119" t="s">
        <v>101</v>
      </c>
      <c r="Z43" s="117" t="n">
        <f aca="false">IF(EXACT(O43;Y43);Q43;0)</f>
        <v>0</v>
      </c>
      <c r="AA43" s="117" t="n">
        <f aca="false">IF(Z43=0;Q43;0)</f>
        <v>0</v>
      </c>
      <c r="AB43" s="118" t="n">
        <f aca="false">IF(U43=0;"";L43/U43-1)</f>
        <v>0.633223121650895</v>
      </c>
      <c r="AC43" s="118" t="n">
        <f aca="false">IF(W43=0;"";L43/W43-1)</f>
        <v>0.600558659217877</v>
      </c>
    </row>
    <row collapsed="false" customFormat="false" customHeight="true" hidden="false" ht="50.1" outlineLevel="0" r="44">
      <c r="A44" s="98"/>
      <c r="B44" s="98"/>
      <c r="C44" s="99"/>
      <c r="D44" s="99"/>
      <c r="E44" s="100"/>
      <c r="F44" s="136"/>
      <c r="G44" s="102"/>
      <c r="H44" s="103"/>
      <c r="I44" s="137"/>
      <c r="J44" s="104"/>
      <c r="K44" s="105" t="s">
        <v>108</v>
      </c>
      <c r="L44" s="106" t="n">
        <v>5730</v>
      </c>
      <c r="M44" s="106" t="n">
        <v>3580</v>
      </c>
      <c r="N44" s="108" t="s">
        <v>209</v>
      </c>
      <c r="O44" s="109"/>
      <c r="P44" s="110"/>
      <c r="Q44" s="106" t="n">
        <f aca="false">P44*M44</f>
        <v>0</v>
      </c>
      <c r="R44" s="111"/>
      <c r="S44" s="112" t="n">
        <v>91</v>
      </c>
      <c r="T44" s="138"/>
      <c r="U44" s="114" t="n">
        <f aca="false">IF(EXACT(O44,Y44),M44,M44*(1-'Расчет ПРЕДЗАКАЗ'!$D$10))</f>
        <v>3508.4</v>
      </c>
      <c r="V44" s="114" t="n">
        <f aca="false">P44*U44</f>
        <v>0</v>
      </c>
      <c r="W44" s="114" t="n">
        <f aca="false">IF(EXACT(O44,Y44),M44,M44*(1-'Расчет Прайс'!$D$10))</f>
        <v>3580</v>
      </c>
      <c r="X44" s="114" t="n">
        <f aca="false">P44*W44</f>
        <v>0</v>
      </c>
      <c r="Y44" s="119" t="s">
        <v>101</v>
      </c>
      <c r="Z44" s="117" t="n">
        <f aca="false">IF(EXACT(O44;Y44);Q44;0)</f>
        <v>0</v>
      </c>
      <c r="AA44" s="117" t="n">
        <f aca="false">IF(Z44=0;Q44;0)</f>
        <v>0</v>
      </c>
      <c r="AB44" s="118" t="n">
        <f aca="false">IF(U44=0;"";L44/U44-1)</f>
        <v>0.633223121650895</v>
      </c>
      <c r="AC44" s="118" t="n">
        <f aca="false">IF(W44=0;"";L44/W44-1)</f>
        <v>0.600558659217877</v>
      </c>
    </row>
    <row collapsed="false" customFormat="false" customHeight="true" hidden="false" ht="50.1" outlineLevel="0" r="45">
      <c r="A45" s="98"/>
      <c r="B45" s="98"/>
      <c r="C45" s="99"/>
      <c r="D45" s="99"/>
      <c r="E45" s="100"/>
      <c r="F45" s="136"/>
      <c r="G45" s="102"/>
      <c r="H45" s="103"/>
      <c r="I45" s="137"/>
      <c r="J45" s="104"/>
      <c r="K45" s="105" t="s">
        <v>110</v>
      </c>
      <c r="L45" s="106" t="n">
        <v>5730</v>
      </c>
      <c r="M45" s="106" t="n">
        <v>3580</v>
      </c>
      <c r="N45" s="108" t="s">
        <v>210</v>
      </c>
      <c r="O45" s="109"/>
      <c r="P45" s="110"/>
      <c r="Q45" s="106" t="n">
        <f aca="false">P45*M45</f>
        <v>0</v>
      </c>
      <c r="R45" s="111"/>
      <c r="S45" s="112" t="n">
        <v>48</v>
      </c>
      <c r="T45" s="138"/>
      <c r="U45" s="114" t="n">
        <f aca="false">IF(EXACT(O45,Y45),M45,M45*(1-'Расчет ПРЕДЗАКАЗ'!$D$10))</f>
        <v>3508.4</v>
      </c>
      <c r="V45" s="114" t="n">
        <f aca="false">P45*U45</f>
        <v>0</v>
      </c>
      <c r="W45" s="114" t="n">
        <f aca="false">IF(EXACT(O45,Y45),M45,M45*(1-'Расчет Прайс'!$D$10))</f>
        <v>3580</v>
      </c>
      <c r="X45" s="114" t="n">
        <f aca="false">P45*W45</f>
        <v>0</v>
      </c>
      <c r="Y45" s="119" t="s">
        <v>101</v>
      </c>
      <c r="Z45" s="117" t="n">
        <f aca="false">IF(EXACT(O45;Y45);Q45;0)</f>
        <v>0</v>
      </c>
      <c r="AA45" s="117" t="n">
        <f aca="false">IF(Z45=0;Q45;0)</f>
        <v>0</v>
      </c>
      <c r="AB45" s="118" t="n">
        <f aca="false">IF(U45=0;"";L45/U45-1)</f>
        <v>0.633223121650895</v>
      </c>
      <c r="AC45" s="118" t="n">
        <f aca="false">IF(W45=0;"";L45/W45-1)</f>
        <v>0.600558659217877</v>
      </c>
    </row>
    <row collapsed="false" customFormat="false" customHeight="true" hidden="false" ht="50.1" outlineLevel="0" r="46">
      <c r="A46" s="98"/>
      <c r="B46" s="98"/>
      <c r="C46" s="99"/>
      <c r="D46" s="99"/>
      <c r="E46" s="100"/>
      <c r="F46" s="136"/>
      <c r="G46" s="102"/>
      <c r="H46" s="103"/>
      <c r="I46" s="137"/>
      <c r="J46" s="104"/>
      <c r="K46" s="105" t="s">
        <v>112</v>
      </c>
      <c r="L46" s="106" t="n">
        <v>5730</v>
      </c>
      <c r="M46" s="106" t="n">
        <v>3580</v>
      </c>
      <c r="N46" s="108" t="s">
        <v>211</v>
      </c>
      <c r="O46" s="109"/>
      <c r="P46" s="110"/>
      <c r="Q46" s="106" t="n">
        <f aca="false">P46*M46</f>
        <v>0</v>
      </c>
      <c r="R46" s="111"/>
      <c r="S46" s="112" t="n">
        <v>20</v>
      </c>
      <c r="T46" s="138"/>
      <c r="U46" s="114" t="n">
        <f aca="false">IF(EXACT(O46,Y46),M46,M46*(1-'Расчет ПРЕДЗАКАЗ'!$D$10))</f>
        <v>3508.4</v>
      </c>
      <c r="V46" s="114" t="n">
        <f aca="false">P46*U46</f>
        <v>0</v>
      </c>
      <c r="W46" s="114" t="n">
        <f aca="false">IF(EXACT(O46,Y46),M46,M46*(1-'Расчет Прайс'!$D$10))</f>
        <v>3580</v>
      </c>
      <c r="X46" s="114" t="n">
        <f aca="false">P46*W46</f>
        <v>0</v>
      </c>
      <c r="Y46" s="119" t="s">
        <v>101</v>
      </c>
      <c r="Z46" s="117" t="n">
        <f aca="false">IF(EXACT(O46;Y46);Q46;0)</f>
        <v>0</v>
      </c>
      <c r="AA46" s="117" t="n">
        <f aca="false">IF(Z46=0;Q46;0)</f>
        <v>0</v>
      </c>
      <c r="AB46" s="118" t="n">
        <f aca="false">IF(U46=0;"";L46/U46-1)</f>
        <v>0.633223121650895</v>
      </c>
      <c r="AC46" s="118" t="n">
        <f aca="false">IF(W46=0;"";L46/W46-1)</f>
        <v>0.600558659217877</v>
      </c>
    </row>
    <row collapsed="false" customFormat="false" customHeight="true" hidden="false" ht="50.1" outlineLevel="0" r="47">
      <c r="A47" s="98"/>
      <c r="B47" s="98"/>
      <c r="C47" s="99"/>
      <c r="D47" s="99"/>
      <c r="E47" s="100"/>
      <c r="F47" s="136"/>
      <c r="G47" s="102"/>
      <c r="H47" s="103"/>
      <c r="I47" s="137"/>
      <c r="J47" s="104"/>
      <c r="K47" s="105"/>
      <c r="L47" s="106"/>
      <c r="M47" s="106"/>
      <c r="N47" s="139"/>
      <c r="O47" s="109"/>
      <c r="P47" s="110"/>
      <c r="Q47" s="106" t="n">
        <f aca="false">P47*M47</f>
        <v>0</v>
      </c>
      <c r="R47" s="111"/>
      <c r="S47" s="112"/>
      <c r="T47" s="138"/>
      <c r="U47" s="114" t="n">
        <f aca="false">IF(EXACT(O47,Y47),M47,M47*(1-'Расчет ПРЕДЗАКАЗ'!$D$10))</f>
        <v>0</v>
      </c>
      <c r="V47" s="114" t="n">
        <f aca="false">P47*U47</f>
        <v>0</v>
      </c>
      <c r="W47" s="114" t="n">
        <f aca="false">IF(EXACT(O47,Y47),M47,M47*(1-'Расчет Прайс'!$D$10))</f>
        <v>0</v>
      </c>
      <c r="X47" s="114" t="n">
        <f aca="false">P47*W47</f>
        <v>0</v>
      </c>
      <c r="Y47" s="119" t="s">
        <v>101</v>
      </c>
      <c r="Z47" s="117" t="n">
        <f aca="false">IF(EXACT(O47;Y47);Q47;0)</f>
        <v>0</v>
      </c>
      <c r="AA47" s="117" t="n">
        <f aca="false">IF(Z47=0;Q47;0)</f>
        <v>0</v>
      </c>
      <c r="AB47" s="118" t="str">
        <f aca="false">IF(U47=0;"";L47/U47-1)</f>
        <v/>
      </c>
      <c r="AC47" s="118" t="str">
        <f aca="false">IF(W47=0;"";L47/W47-1)</f>
        <v/>
      </c>
    </row>
    <row collapsed="false" customFormat="false" customHeight="true" hidden="false" ht="50.1" outlineLevel="0" r="48">
      <c r="A48" s="98"/>
      <c r="B48" s="98"/>
      <c r="C48" s="99"/>
      <c r="D48" s="99"/>
      <c r="E48" s="100"/>
      <c r="F48" s="136"/>
      <c r="G48" s="102"/>
      <c r="H48" s="103"/>
      <c r="I48" s="137"/>
      <c r="J48" s="104"/>
      <c r="K48" s="105"/>
      <c r="L48" s="106"/>
      <c r="M48" s="106"/>
      <c r="N48" s="139"/>
      <c r="O48" s="109"/>
      <c r="P48" s="110"/>
      <c r="Q48" s="106" t="n">
        <f aca="false">P48*M48</f>
        <v>0</v>
      </c>
      <c r="R48" s="111"/>
      <c r="S48" s="112"/>
      <c r="T48" s="138"/>
      <c r="U48" s="114" t="n">
        <f aca="false">IF(EXACT(O48,Y48),M48,M48*(1-'Расчет ПРЕДЗАКАЗ'!$D$10))</f>
        <v>0</v>
      </c>
      <c r="V48" s="114" t="n">
        <f aca="false">P48*U48</f>
        <v>0</v>
      </c>
      <c r="W48" s="114" t="n">
        <f aca="false">IF(EXACT(O48,Y48),M48,M48*(1-'Расчет Прайс'!$D$10))</f>
        <v>0</v>
      </c>
      <c r="X48" s="114" t="n">
        <f aca="false">P48*W48</f>
        <v>0</v>
      </c>
      <c r="Y48" s="119" t="s">
        <v>101</v>
      </c>
      <c r="Z48" s="117" t="n">
        <f aca="false">IF(EXACT(O48;Y48);Q48;0)</f>
        <v>0</v>
      </c>
      <c r="AA48" s="117" t="n">
        <f aca="false">IF(Z48=0;Q48;0)</f>
        <v>0</v>
      </c>
      <c r="AB48" s="118" t="str">
        <f aca="false">IF(U48=0;"";L48/U48-1)</f>
        <v/>
      </c>
      <c r="AC48" s="118" t="str">
        <f aca="false">IF(W48=0;"";L48/W48-1)</f>
        <v/>
      </c>
    </row>
    <row collapsed="false" customFormat="false" customHeight="true" hidden="false" ht="50.1" outlineLevel="0" r="49">
      <c r="A49" s="98"/>
      <c r="B49" s="98"/>
      <c r="C49" s="99"/>
      <c r="D49" s="99"/>
      <c r="E49" s="100"/>
      <c r="F49" s="136"/>
      <c r="G49" s="102"/>
      <c r="H49" s="103"/>
      <c r="I49" s="137"/>
      <c r="J49" s="104"/>
      <c r="K49" s="105"/>
      <c r="L49" s="106"/>
      <c r="M49" s="106"/>
      <c r="N49" s="140"/>
      <c r="O49" s="109"/>
      <c r="P49" s="110"/>
      <c r="Q49" s="106" t="n">
        <f aca="false">P49*M49</f>
        <v>0</v>
      </c>
      <c r="R49" s="120"/>
      <c r="S49" s="112"/>
      <c r="T49" s="121"/>
      <c r="U49" s="114" t="n">
        <f aca="false">IF(EXACT(O49,Y49),M49,M49*(1-'Расчет ПРЕДЗАКАЗ'!$D$10))</f>
        <v>0</v>
      </c>
      <c r="V49" s="114" t="n">
        <f aca="false">P49*U49</f>
        <v>0</v>
      </c>
      <c r="W49" s="114" t="n">
        <f aca="false">IF(EXACT(O49,Y49),M49,M49*(1-'Расчет Прайс'!$D$10))</f>
        <v>0</v>
      </c>
      <c r="X49" s="114" t="n">
        <f aca="false">P49*W49</f>
        <v>0</v>
      </c>
      <c r="Y49" s="119" t="s">
        <v>101</v>
      </c>
      <c r="Z49" s="117" t="n">
        <f aca="false">IF(EXACT(O49;Y49);Q49;0)</f>
        <v>0</v>
      </c>
      <c r="AA49" s="117" t="n">
        <f aca="false">IF(Z49=0;Q49;0)</f>
        <v>0</v>
      </c>
      <c r="AB49" s="118" t="str">
        <f aca="false">IF(U49=0;"";L49/U49-1)</f>
        <v/>
      </c>
      <c r="AC49" s="118" t="str">
        <f aca="false">IF(W49=0;"";L49/W49-1)</f>
        <v/>
      </c>
    </row>
    <row collapsed="false" customFormat="false" customHeight="true" hidden="false" ht="50.1" outlineLevel="0" r="50">
      <c r="A50" s="98"/>
      <c r="B50" s="98"/>
      <c r="C50" s="99"/>
      <c r="D50" s="99"/>
      <c r="E50" s="100"/>
      <c r="F50" s="136"/>
      <c r="G50" s="102"/>
      <c r="H50" s="103"/>
      <c r="I50" s="137"/>
      <c r="J50" s="104"/>
      <c r="K50" s="105"/>
      <c r="L50" s="106"/>
      <c r="M50" s="106"/>
      <c r="N50" s="140"/>
      <c r="O50" s="109"/>
      <c r="P50" s="110"/>
      <c r="Q50" s="106" t="n">
        <f aca="false">P50*M50</f>
        <v>0</v>
      </c>
      <c r="R50" s="120"/>
      <c r="S50" s="112"/>
      <c r="T50" s="121"/>
      <c r="U50" s="114" t="n">
        <f aca="false">IF(EXACT(O50,Y50),M50,M50*(1-'Расчет ПРЕДЗАКАЗ'!$D$10))</f>
        <v>0</v>
      </c>
      <c r="V50" s="114" t="n">
        <f aca="false">P50*U50</f>
        <v>0</v>
      </c>
      <c r="W50" s="114" t="n">
        <f aca="false">IF(EXACT(O50,Y50),M50,M50*(1-'Расчет Прайс'!$D$10))</f>
        <v>0</v>
      </c>
      <c r="X50" s="114" t="n">
        <f aca="false">P50*W50</f>
        <v>0</v>
      </c>
      <c r="Y50" s="119" t="s">
        <v>101</v>
      </c>
      <c r="Z50" s="117" t="n">
        <f aca="false">IF(EXACT(O50;Y50);Q50;0)</f>
        <v>0</v>
      </c>
      <c r="AA50" s="117" t="n">
        <f aca="false">IF(Z50=0;Q50;0)</f>
        <v>0</v>
      </c>
      <c r="AB50" s="118" t="str">
        <f aca="false">IF(U50=0;"";L50/U50-1)</f>
        <v/>
      </c>
      <c r="AC50" s="118" t="str">
        <f aca="false">IF(W50=0;"";L50/W50-1)</f>
        <v/>
      </c>
    </row>
    <row collapsed="false" customFormat="false" customHeight="true" hidden="false" ht="50.1" outlineLevel="0" r="51">
      <c r="A51" s="98"/>
      <c r="B51" s="98"/>
      <c r="C51" s="99"/>
      <c r="D51" s="99"/>
      <c r="E51" s="100"/>
      <c r="F51" s="136"/>
      <c r="G51" s="102"/>
      <c r="H51" s="103"/>
      <c r="I51" s="137"/>
      <c r="J51" s="104"/>
      <c r="K51" s="105"/>
      <c r="L51" s="106"/>
      <c r="M51" s="106"/>
      <c r="N51" s="140"/>
      <c r="O51" s="109"/>
      <c r="P51" s="110"/>
      <c r="Q51" s="106" t="n">
        <f aca="false">P51*M51</f>
        <v>0</v>
      </c>
      <c r="R51" s="120"/>
      <c r="S51" s="112"/>
      <c r="T51" s="121"/>
      <c r="U51" s="114" t="n">
        <f aca="false">IF(EXACT(O51,Y51),M51,M51*(1-'Расчет ПРЕДЗАКАЗ'!$D$10))</f>
        <v>0</v>
      </c>
      <c r="V51" s="114" t="n">
        <f aca="false">P51*U51</f>
        <v>0</v>
      </c>
      <c r="W51" s="114" t="n">
        <f aca="false">IF(EXACT(O51,Y51),M51,M51*(1-'Расчет Прайс'!$D$10))</f>
        <v>0</v>
      </c>
      <c r="X51" s="114" t="n">
        <f aca="false">P51*W51</f>
        <v>0</v>
      </c>
      <c r="Y51" s="119" t="s">
        <v>101</v>
      </c>
      <c r="Z51" s="117" t="n">
        <f aca="false">IF(EXACT(O51;Y51);Q51;0)</f>
        <v>0</v>
      </c>
      <c r="AA51" s="117" t="n">
        <f aca="false">IF(Z51=0;Q51;0)</f>
        <v>0</v>
      </c>
      <c r="AB51" s="118" t="str">
        <f aca="false">IF(U51=0;"";L51/U51-1)</f>
        <v/>
      </c>
      <c r="AC51" s="118" t="str">
        <f aca="false">IF(W51=0;"";L51/W51-1)</f>
        <v/>
      </c>
    </row>
    <row collapsed="false" customFormat="false" customHeight="true" hidden="false" ht="50.1" outlineLevel="0" r="52">
      <c r="A52" s="98"/>
      <c r="B52" s="98"/>
      <c r="C52" s="99"/>
      <c r="D52" s="99"/>
      <c r="E52" s="100"/>
      <c r="F52" s="136"/>
      <c r="G52" s="102"/>
      <c r="H52" s="103"/>
      <c r="I52" s="137"/>
      <c r="J52" s="104"/>
      <c r="K52" s="105"/>
      <c r="L52" s="106"/>
      <c r="M52" s="106"/>
      <c r="N52" s="140"/>
      <c r="O52" s="109"/>
      <c r="P52" s="110"/>
      <c r="Q52" s="106" t="n">
        <f aca="false">P52*M52</f>
        <v>0</v>
      </c>
      <c r="R52" s="120"/>
      <c r="S52" s="112"/>
      <c r="T52" s="121"/>
      <c r="U52" s="114" t="n">
        <f aca="false">IF(EXACT(O52,Y52),M52,M52*(1-'Расчет ПРЕДЗАКАЗ'!$D$10))</f>
        <v>0</v>
      </c>
      <c r="V52" s="114" t="n">
        <f aca="false">P52*U52</f>
        <v>0</v>
      </c>
      <c r="W52" s="114" t="n">
        <f aca="false">IF(EXACT(O52,Y52),M52,M52*(1-'Расчет Прайс'!$D$10))</f>
        <v>0</v>
      </c>
      <c r="X52" s="114" t="n">
        <f aca="false">P52*W52</f>
        <v>0</v>
      </c>
      <c r="Y52" s="119" t="s">
        <v>101</v>
      </c>
      <c r="Z52" s="117" t="n">
        <f aca="false">IF(EXACT(O52;Y52);Q52;0)</f>
        <v>0</v>
      </c>
      <c r="AA52" s="117" t="n">
        <f aca="false">IF(Z52=0;Q52;0)</f>
        <v>0</v>
      </c>
      <c r="AB52" s="118" t="str">
        <f aca="false">IF(U52=0;"";L52/U52-1)</f>
        <v/>
      </c>
      <c r="AC52" s="118" t="str">
        <f aca="false">IF(W52=0;"";L52/W52-1)</f>
        <v/>
      </c>
    </row>
    <row collapsed="false" customFormat="false" customHeight="true" hidden="false" ht="50.1" outlineLevel="0" r="53">
      <c r="A53" s="98"/>
      <c r="B53" s="98"/>
      <c r="C53" s="99"/>
      <c r="D53" s="99"/>
      <c r="E53" s="100"/>
      <c r="F53" s="136"/>
      <c r="G53" s="102"/>
      <c r="H53" s="103"/>
      <c r="I53" s="137"/>
      <c r="J53" s="104"/>
      <c r="K53" s="105"/>
      <c r="L53" s="106"/>
      <c r="M53" s="106"/>
      <c r="N53" s="140"/>
      <c r="O53" s="109"/>
      <c r="P53" s="110"/>
      <c r="Q53" s="106" t="n">
        <f aca="false">P53*M53</f>
        <v>0</v>
      </c>
      <c r="R53" s="120"/>
      <c r="S53" s="112"/>
      <c r="T53" s="121"/>
      <c r="U53" s="114" t="n">
        <f aca="false">IF(EXACT(O53,Y53),M53,M53*(1-'Расчет ПРЕДЗАКАЗ'!$D$10))</f>
        <v>0</v>
      </c>
      <c r="V53" s="114" t="n">
        <f aca="false">P53*U53</f>
        <v>0</v>
      </c>
      <c r="W53" s="114" t="n">
        <f aca="false">IF(EXACT(O53,Y53),M53,M53*(1-'Расчет Прайс'!$D$10))</f>
        <v>0</v>
      </c>
      <c r="X53" s="114" t="n">
        <f aca="false">P53*W53</f>
        <v>0</v>
      </c>
      <c r="Y53" s="119" t="s">
        <v>101</v>
      </c>
      <c r="Z53" s="117" t="n">
        <f aca="false">IF(EXACT(O53;Y53);Q53;0)</f>
        <v>0</v>
      </c>
      <c r="AA53" s="117" t="n">
        <f aca="false">IF(Z53=0;Q53;0)</f>
        <v>0</v>
      </c>
      <c r="AB53" s="118" t="str">
        <f aca="false">IF(U53=0;"";L53/U53-1)</f>
        <v/>
      </c>
      <c r="AC53" s="118" t="str">
        <f aca="false">IF(W53=0;"";L53/W53-1)</f>
        <v/>
      </c>
    </row>
    <row collapsed="false" customFormat="false" customHeight="true" hidden="false" ht="50.1" outlineLevel="0" r="54">
      <c r="A54" s="98"/>
      <c r="B54" s="98"/>
      <c r="C54" s="99"/>
      <c r="D54" s="99"/>
      <c r="E54" s="100"/>
      <c r="F54" s="136"/>
      <c r="G54" s="102"/>
      <c r="H54" s="103"/>
      <c r="I54" s="137"/>
      <c r="J54" s="104"/>
      <c r="K54" s="105"/>
      <c r="L54" s="106"/>
      <c r="M54" s="106"/>
      <c r="N54" s="140"/>
      <c r="O54" s="109"/>
      <c r="P54" s="110"/>
      <c r="Q54" s="106" t="n">
        <f aca="false">P54*M54</f>
        <v>0</v>
      </c>
      <c r="R54" s="120"/>
      <c r="S54" s="111"/>
      <c r="T54" s="121"/>
      <c r="U54" s="114" t="n">
        <f aca="false">IF(EXACT(O54,Y54),M54,M54*(1-'Расчет ПРЕДЗАКАЗ'!$D$10))</f>
        <v>0</v>
      </c>
      <c r="V54" s="114" t="n">
        <f aca="false">P54*U54</f>
        <v>0</v>
      </c>
      <c r="W54" s="114" t="n">
        <f aca="false">IF(EXACT(O54,Y54),M54,M54*(1-'Расчет Прайс'!$D$10))</f>
        <v>0</v>
      </c>
      <c r="X54" s="114" t="n">
        <f aca="false">P54*W54</f>
        <v>0</v>
      </c>
      <c r="Y54" s="119" t="s">
        <v>101</v>
      </c>
      <c r="Z54" s="117" t="n">
        <f aca="false">IF(EXACT(O54;Y54);Q54;0)</f>
        <v>0</v>
      </c>
      <c r="AA54" s="117" t="n">
        <f aca="false">IF(Z54=0;Q54;0)</f>
        <v>0</v>
      </c>
      <c r="AB54" s="118" t="str">
        <f aca="false">IF(U54=0;"";L54/U54-1)</f>
        <v/>
      </c>
      <c r="AC54" s="118" t="str">
        <f aca="false">IF(W54=0;"";L54/W54-1)</f>
        <v/>
      </c>
    </row>
    <row collapsed="false" customFormat="false" customHeight="true" hidden="false" ht="11.25" outlineLevel="0" r="55"/>
    <row collapsed="false" customFormat="false" customHeight="true" hidden="false" ht="50.1" outlineLevel="0" r="56">
      <c r="A56" s="98" t="n">
        <v>40</v>
      </c>
      <c r="B56" s="98" t="s">
        <v>201</v>
      </c>
      <c r="C56" s="99" t="s">
        <v>212</v>
      </c>
      <c r="D56" s="99" t="s">
        <v>93</v>
      </c>
      <c r="E56" s="100" t="s">
        <v>93</v>
      </c>
      <c r="F56" s="136" t="s">
        <v>192</v>
      </c>
      <c r="G56" s="102" t="s">
        <v>137</v>
      </c>
      <c r="H56" s="103" t="s">
        <v>213</v>
      </c>
      <c r="I56" s="137" t="s">
        <v>214</v>
      </c>
      <c r="J56" s="104" t="s">
        <v>98</v>
      </c>
      <c r="K56" s="105" t="s">
        <v>99</v>
      </c>
      <c r="L56" s="106" t="n">
        <v>7970</v>
      </c>
      <c r="M56" s="106" t="n">
        <v>4980</v>
      </c>
      <c r="N56" s="108" t="s">
        <v>215</v>
      </c>
      <c r="O56" s="109"/>
      <c r="P56" s="110"/>
      <c r="Q56" s="106" t="n">
        <f aca="false">P56*M56</f>
        <v>0</v>
      </c>
      <c r="R56" s="111"/>
      <c r="S56" s="112" t="n">
        <v>10</v>
      </c>
      <c r="T56" s="138"/>
      <c r="U56" s="114" t="n">
        <f aca="false">IF(EXACT(O56,Y56),M56,M56*(1-'Расчет ПРЕДЗАКАЗ'!$D$10))</f>
        <v>4880.4</v>
      </c>
      <c r="V56" s="114" t="n">
        <f aca="false">P56*U56</f>
        <v>0</v>
      </c>
      <c r="W56" s="114" t="n">
        <f aca="false">IF(EXACT(O56,Y56),M56,M56*(1-'Расчет Прайс'!$D$10))</f>
        <v>4980</v>
      </c>
      <c r="X56" s="114" t="n">
        <f aca="false">P56*W56</f>
        <v>0</v>
      </c>
      <c r="Y56" s="119" t="s">
        <v>101</v>
      </c>
      <c r="Z56" s="117" t="n">
        <f aca="false">IF(EXACT(O56;Y56);Q56;0)</f>
        <v>0</v>
      </c>
      <c r="AA56" s="117" t="n">
        <f aca="false">IF(Z56=0;Q56;0)</f>
        <v>0</v>
      </c>
      <c r="AB56" s="118" t="n">
        <f aca="false">IF(U56=0,"",L56/U56-1)</f>
        <v>0.633062863699697</v>
      </c>
      <c r="AC56" s="118" t="n">
        <f aca="false">IF(W56=0,"",L56/W56-1)</f>
        <v>0.600401606425703</v>
      </c>
    </row>
    <row collapsed="false" customFormat="false" customHeight="true" hidden="false" ht="50.1" outlineLevel="0" r="57">
      <c r="A57" s="98"/>
      <c r="B57" s="98"/>
      <c r="C57" s="99"/>
      <c r="D57" s="99"/>
      <c r="E57" s="100"/>
      <c r="F57" s="136"/>
      <c r="G57" s="102"/>
      <c r="H57" s="103"/>
      <c r="I57" s="137"/>
      <c r="J57" s="104"/>
      <c r="K57" s="105" t="s">
        <v>102</v>
      </c>
      <c r="L57" s="106" t="n">
        <v>7970</v>
      </c>
      <c r="M57" s="106" t="n">
        <v>4980</v>
      </c>
      <c r="N57" s="108" t="s">
        <v>216</v>
      </c>
      <c r="O57" s="109"/>
      <c r="P57" s="110"/>
      <c r="Q57" s="106" t="n">
        <f aca="false">P57*M57</f>
        <v>0</v>
      </c>
      <c r="R57" s="111"/>
      <c r="S57" s="112" t="n">
        <v>6</v>
      </c>
      <c r="T57" s="138"/>
      <c r="U57" s="114" t="n">
        <f aca="false">IF(EXACT(O57,Y57),M57,M57*(1-'Расчет ПРЕДЗАКАЗ'!$D$10))</f>
        <v>4880.4</v>
      </c>
      <c r="V57" s="114" t="n">
        <f aca="false">P57*U57</f>
        <v>0</v>
      </c>
      <c r="W57" s="114" t="n">
        <f aca="false">IF(EXACT(O57,Y57),M57,M57*(1-'Расчет Прайс'!$D$10))</f>
        <v>4980</v>
      </c>
      <c r="X57" s="114" t="n">
        <f aca="false">P57*W57</f>
        <v>0</v>
      </c>
      <c r="Y57" s="119" t="s">
        <v>101</v>
      </c>
      <c r="Z57" s="117" t="n">
        <f aca="false">IF(EXACT(O57;Y57);Q57;0)</f>
        <v>0</v>
      </c>
      <c r="AA57" s="117" t="n">
        <f aca="false">IF(Z57=0;Q57;0)</f>
        <v>0</v>
      </c>
      <c r="AB57" s="118" t="n">
        <f aca="false">IF(U57=0;"";L57/U57-1)</f>
        <v>0.633062863699697</v>
      </c>
      <c r="AC57" s="118" t="n">
        <f aca="false">IF(W57=0;"";L57/W57-1)</f>
        <v>0.600401606425703</v>
      </c>
    </row>
    <row collapsed="false" customFormat="false" customHeight="true" hidden="false" ht="50.1" outlineLevel="0" r="58">
      <c r="A58" s="98"/>
      <c r="B58" s="98"/>
      <c r="C58" s="99"/>
      <c r="D58" s="99"/>
      <c r="E58" s="100"/>
      <c r="F58" s="136"/>
      <c r="G58" s="102"/>
      <c r="H58" s="103"/>
      <c r="I58" s="137"/>
      <c r="J58" s="104"/>
      <c r="K58" s="105" t="s">
        <v>104</v>
      </c>
      <c r="L58" s="106" t="n">
        <v>7970</v>
      </c>
      <c r="M58" s="106" t="n">
        <v>4980</v>
      </c>
      <c r="N58" s="108" t="s">
        <v>217</v>
      </c>
      <c r="O58" s="109"/>
      <c r="P58" s="110"/>
      <c r="Q58" s="106" t="n">
        <f aca="false">P58*M58</f>
        <v>0</v>
      </c>
      <c r="R58" s="111"/>
      <c r="S58" s="112" t="n">
        <v>1</v>
      </c>
      <c r="T58" s="138"/>
      <c r="U58" s="114" t="n">
        <f aca="false">IF(EXACT(O58,Y58),M58,M58*(1-'Расчет ПРЕДЗАКАЗ'!$D$10))</f>
        <v>4880.4</v>
      </c>
      <c r="V58" s="114" t="n">
        <f aca="false">P58*U58</f>
        <v>0</v>
      </c>
      <c r="W58" s="114" t="n">
        <f aca="false">IF(EXACT(O58,Y58),M58,M58*(1-'Расчет Прайс'!$D$10))</f>
        <v>4980</v>
      </c>
      <c r="X58" s="114" t="n">
        <f aca="false">P58*W58</f>
        <v>0</v>
      </c>
      <c r="Y58" s="119" t="s">
        <v>101</v>
      </c>
      <c r="Z58" s="117" t="n">
        <f aca="false">IF(EXACT(O58;Y58);Q58;0)</f>
        <v>0</v>
      </c>
      <c r="AA58" s="117" t="n">
        <f aca="false">IF(Z58=0;Q58;0)</f>
        <v>0</v>
      </c>
      <c r="AB58" s="118" t="n">
        <f aca="false">IF(U58=0;"";L58/U58-1)</f>
        <v>0.633062863699697</v>
      </c>
      <c r="AC58" s="118" t="n">
        <f aca="false">IF(W58=0;"";L58/W58-1)</f>
        <v>0.600401606425703</v>
      </c>
    </row>
    <row collapsed="false" customFormat="false" customHeight="true" hidden="false" ht="50.1" outlineLevel="0" r="59">
      <c r="A59" s="98"/>
      <c r="B59" s="98"/>
      <c r="C59" s="99"/>
      <c r="D59" s="99"/>
      <c r="E59" s="100"/>
      <c r="F59" s="136"/>
      <c r="G59" s="102"/>
      <c r="H59" s="103"/>
      <c r="I59" s="137"/>
      <c r="J59" s="104"/>
      <c r="K59" s="105" t="s">
        <v>108</v>
      </c>
      <c r="L59" s="106" t="n">
        <v>7970</v>
      </c>
      <c r="M59" s="106" t="n">
        <v>4980</v>
      </c>
      <c r="N59" s="108" t="s">
        <v>218</v>
      </c>
      <c r="O59" s="109"/>
      <c r="P59" s="110"/>
      <c r="Q59" s="106" t="n">
        <f aca="false">P59*M59</f>
        <v>0</v>
      </c>
      <c r="R59" s="111"/>
      <c r="S59" s="112" t="n">
        <v>5</v>
      </c>
      <c r="T59" s="138"/>
      <c r="U59" s="114" t="n">
        <f aca="false">IF(EXACT(O59,Y59),M59,M59*(1-'Расчет ПРЕДЗАКАЗ'!$D$10))</f>
        <v>4880.4</v>
      </c>
      <c r="V59" s="114" t="n">
        <f aca="false">P59*U59</f>
        <v>0</v>
      </c>
      <c r="W59" s="114" t="n">
        <f aca="false">IF(EXACT(O59,Y59),M59,M59*(1-'Расчет Прайс'!$D$10))</f>
        <v>4980</v>
      </c>
      <c r="X59" s="114" t="n">
        <f aca="false">P59*W59</f>
        <v>0</v>
      </c>
      <c r="Y59" s="119" t="s">
        <v>101</v>
      </c>
      <c r="Z59" s="117" t="n">
        <f aca="false">IF(EXACT(O59;Y59);Q59;0)</f>
        <v>0</v>
      </c>
      <c r="AA59" s="117" t="n">
        <f aca="false">IF(Z59=0;Q59;0)</f>
        <v>0</v>
      </c>
      <c r="AB59" s="118" t="n">
        <f aca="false">IF(U59=0;"";L59/U59-1)</f>
        <v>0.633062863699697</v>
      </c>
      <c r="AC59" s="118" t="n">
        <f aca="false">IF(W59=0;"";L59/W59-1)</f>
        <v>0.600401606425703</v>
      </c>
    </row>
    <row collapsed="false" customFormat="false" customHeight="true" hidden="false" ht="50.1" outlineLevel="0" r="60">
      <c r="A60" s="98"/>
      <c r="B60" s="98"/>
      <c r="C60" s="99"/>
      <c r="D60" s="99"/>
      <c r="E60" s="100"/>
      <c r="F60" s="136"/>
      <c r="G60" s="102"/>
      <c r="H60" s="103"/>
      <c r="I60" s="137"/>
      <c r="J60" s="104"/>
      <c r="K60" s="105" t="s">
        <v>110</v>
      </c>
      <c r="L60" s="106" t="n">
        <v>7970</v>
      </c>
      <c r="M60" s="106" t="n">
        <v>4980</v>
      </c>
      <c r="N60" s="108" t="s">
        <v>219</v>
      </c>
      <c r="O60" s="109"/>
      <c r="P60" s="110"/>
      <c r="Q60" s="106" t="n">
        <f aca="false">P60*M60</f>
        <v>0</v>
      </c>
      <c r="R60" s="111"/>
      <c r="S60" s="112" t="n">
        <v>5</v>
      </c>
      <c r="T60" s="138"/>
      <c r="U60" s="114" t="n">
        <f aca="false">IF(EXACT(O60,Y60),M60,M60*(1-'Расчет ПРЕДЗАКАЗ'!$D$10))</f>
        <v>4880.4</v>
      </c>
      <c r="V60" s="114" t="n">
        <f aca="false">P60*U60</f>
        <v>0</v>
      </c>
      <c r="W60" s="114" t="n">
        <f aca="false">IF(EXACT(O60,Y60),M60,M60*(1-'Расчет Прайс'!$D$10))</f>
        <v>4980</v>
      </c>
      <c r="X60" s="114" t="n">
        <f aca="false">P60*W60</f>
        <v>0</v>
      </c>
      <c r="Y60" s="119" t="s">
        <v>101</v>
      </c>
      <c r="Z60" s="117" t="n">
        <f aca="false">IF(EXACT(O60;Y60);Q60;0)</f>
        <v>0</v>
      </c>
      <c r="AA60" s="117" t="n">
        <f aca="false">IF(Z60=0;Q60;0)</f>
        <v>0</v>
      </c>
      <c r="AB60" s="118" t="n">
        <f aca="false">IF(U60=0;"";L60/U60-1)</f>
        <v>0.633062863699697</v>
      </c>
      <c r="AC60" s="118" t="n">
        <f aca="false">IF(W60=0;"";L60/W60-1)</f>
        <v>0.600401606425703</v>
      </c>
    </row>
    <row collapsed="false" customFormat="false" customHeight="true" hidden="false" ht="50.1" outlineLevel="0" r="61">
      <c r="A61" s="98"/>
      <c r="B61" s="98"/>
      <c r="C61" s="99"/>
      <c r="D61" s="99"/>
      <c r="E61" s="100"/>
      <c r="F61" s="136"/>
      <c r="G61" s="102"/>
      <c r="H61" s="103"/>
      <c r="I61" s="137"/>
      <c r="J61" s="104"/>
      <c r="K61" s="105"/>
      <c r="L61" s="106"/>
      <c r="M61" s="106"/>
      <c r="N61" s="108"/>
      <c r="O61" s="109"/>
      <c r="P61" s="110"/>
      <c r="Q61" s="106" t="n">
        <f aca="false">P61*M61</f>
        <v>0</v>
      </c>
      <c r="R61" s="111"/>
      <c r="S61" s="112"/>
      <c r="T61" s="138"/>
      <c r="U61" s="114" t="n">
        <f aca="false">IF(EXACT(O61,Y61),M61,M61*(1-'Расчет ПРЕДЗАКАЗ'!$D$10))</f>
        <v>0</v>
      </c>
      <c r="V61" s="114" t="n">
        <f aca="false">P61*U61</f>
        <v>0</v>
      </c>
      <c r="W61" s="114" t="n">
        <f aca="false">IF(EXACT(O61,Y61),M61,M61*(1-'Расчет Прайс'!$D$10))</f>
        <v>0</v>
      </c>
      <c r="X61" s="114" t="n">
        <f aca="false">P61*W61</f>
        <v>0</v>
      </c>
      <c r="Y61" s="119" t="s">
        <v>101</v>
      </c>
      <c r="Z61" s="117" t="n">
        <f aca="false">IF(EXACT(O61;Y61);Q61;0)</f>
        <v>0</v>
      </c>
      <c r="AA61" s="117" t="n">
        <f aca="false">IF(Z61=0;Q61;0)</f>
        <v>0</v>
      </c>
      <c r="AB61" s="118" t="str">
        <f aca="false">IF(U61=0;"";L61/U61-1)</f>
        <v/>
      </c>
      <c r="AC61" s="118" t="str">
        <f aca="false">IF(W61=0;"";L61/W61-1)</f>
        <v/>
      </c>
    </row>
    <row collapsed="false" customFormat="false" customHeight="true" hidden="false" ht="50.1" outlineLevel="0" r="62">
      <c r="A62" s="98"/>
      <c r="B62" s="98"/>
      <c r="C62" s="99"/>
      <c r="D62" s="99"/>
      <c r="E62" s="100"/>
      <c r="F62" s="136"/>
      <c r="G62" s="102"/>
      <c r="H62" s="103"/>
      <c r="I62" s="137"/>
      <c r="J62" s="104"/>
      <c r="K62" s="105"/>
      <c r="L62" s="106"/>
      <c r="M62" s="106"/>
      <c r="N62" s="108"/>
      <c r="O62" s="109"/>
      <c r="P62" s="110"/>
      <c r="Q62" s="106" t="n">
        <f aca="false">P62*M62</f>
        <v>0</v>
      </c>
      <c r="R62" s="111"/>
      <c r="S62" s="112"/>
      <c r="T62" s="138"/>
      <c r="U62" s="114" t="n">
        <f aca="false">IF(EXACT(O62,Y62),M62,M62*(1-'Расчет ПРЕДЗАКАЗ'!$D$10))</f>
        <v>0</v>
      </c>
      <c r="V62" s="114" t="n">
        <f aca="false">P62*U62</f>
        <v>0</v>
      </c>
      <c r="W62" s="114" t="n">
        <f aca="false">IF(EXACT(O62,Y62),M62,M62*(1-'Расчет Прайс'!$D$10))</f>
        <v>0</v>
      </c>
      <c r="X62" s="114" t="n">
        <f aca="false">P62*W62</f>
        <v>0</v>
      </c>
      <c r="Y62" s="119" t="s">
        <v>101</v>
      </c>
      <c r="Z62" s="117" t="n">
        <f aca="false">IF(EXACT(O62;Y62);Q62;0)</f>
        <v>0</v>
      </c>
      <c r="AA62" s="117" t="n">
        <f aca="false">IF(Z62=0;Q62;0)</f>
        <v>0</v>
      </c>
      <c r="AB62" s="118" t="str">
        <f aca="false">IF(U62=0;"";L62/U62-1)</f>
        <v/>
      </c>
      <c r="AC62" s="118" t="str">
        <f aca="false">IF(W62=0;"";L62/W62-1)</f>
        <v/>
      </c>
    </row>
    <row collapsed="false" customFormat="false" customHeight="true" hidden="false" ht="50.1" outlineLevel="0" r="63">
      <c r="A63" s="98"/>
      <c r="B63" s="98"/>
      <c r="C63" s="99"/>
      <c r="D63" s="99"/>
      <c r="E63" s="100"/>
      <c r="F63" s="136"/>
      <c r="G63" s="102"/>
      <c r="H63" s="103"/>
      <c r="I63" s="137"/>
      <c r="J63" s="104"/>
      <c r="K63" s="105"/>
      <c r="L63" s="106"/>
      <c r="M63" s="106"/>
      <c r="N63" s="139"/>
      <c r="O63" s="109"/>
      <c r="P63" s="110"/>
      <c r="Q63" s="106" t="n">
        <f aca="false">P63*M63</f>
        <v>0</v>
      </c>
      <c r="R63" s="111"/>
      <c r="S63" s="112"/>
      <c r="T63" s="138"/>
      <c r="U63" s="114" t="n">
        <f aca="false">IF(EXACT(O63,Y63),M63,M63*(1-'Расчет ПРЕДЗАКАЗ'!$D$10))</f>
        <v>0</v>
      </c>
      <c r="V63" s="114" t="n">
        <f aca="false">P63*U63</f>
        <v>0</v>
      </c>
      <c r="W63" s="114" t="n">
        <f aca="false">IF(EXACT(O63,Y63),M63,M63*(1-'Расчет Прайс'!$D$10))</f>
        <v>0</v>
      </c>
      <c r="X63" s="114" t="n">
        <f aca="false">P63*W63</f>
        <v>0</v>
      </c>
      <c r="Y63" s="119" t="s">
        <v>101</v>
      </c>
      <c r="Z63" s="117" t="n">
        <f aca="false">IF(EXACT(O63;Y63);Q63;0)</f>
        <v>0</v>
      </c>
      <c r="AA63" s="117" t="n">
        <f aca="false">IF(Z63=0;Q63;0)</f>
        <v>0</v>
      </c>
      <c r="AB63" s="118" t="str">
        <f aca="false">IF(U63=0;"";L63/U63-1)</f>
        <v/>
      </c>
      <c r="AC63" s="118" t="str">
        <f aca="false">IF(W63=0;"";L63/W63-1)</f>
        <v/>
      </c>
    </row>
    <row collapsed="false" customFormat="false" customHeight="true" hidden="false" ht="50.1" outlineLevel="0" r="64">
      <c r="A64" s="98"/>
      <c r="B64" s="98"/>
      <c r="C64" s="99"/>
      <c r="D64" s="99"/>
      <c r="E64" s="100"/>
      <c r="F64" s="136"/>
      <c r="G64" s="102"/>
      <c r="H64" s="103"/>
      <c r="I64" s="137"/>
      <c r="J64" s="104"/>
      <c r="K64" s="105"/>
      <c r="L64" s="106"/>
      <c r="M64" s="106"/>
      <c r="N64" s="139"/>
      <c r="O64" s="109"/>
      <c r="P64" s="110"/>
      <c r="Q64" s="106" t="n">
        <f aca="false">P64*M64</f>
        <v>0</v>
      </c>
      <c r="R64" s="111"/>
      <c r="S64" s="112"/>
      <c r="T64" s="138"/>
      <c r="U64" s="114" t="n">
        <f aca="false">IF(EXACT(O64,Y64),M64,M64*(1-'Расчет ПРЕДЗАКАЗ'!$D$10))</f>
        <v>0</v>
      </c>
      <c r="V64" s="114" t="n">
        <f aca="false">P64*U64</f>
        <v>0</v>
      </c>
      <c r="W64" s="114" t="n">
        <f aca="false">IF(EXACT(O64,Y64),M64,M64*(1-'Расчет Прайс'!$D$10))</f>
        <v>0</v>
      </c>
      <c r="X64" s="114" t="n">
        <f aca="false">P64*W64</f>
        <v>0</v>
      </c>
      <c r="Y64" s="119" t="s">
        <v>101</v>
      </c>
      <c r="Z64" s="117" t="n">
        <f aca="false">IF(EXACT(O64;Y64);Q64;0)</f>
        <v>0</v>
      </c>
      <c r="AA64" s="117" t="n">
        <f aca="false">IF(Z64=0;Q64;0)</f>
        <v>0</v>
      </c>
      <c r="AB64" s="118" t="str">
        <f aca="false">IF(U64=0;"";L64/U64-1)</f>
        <v/>
      </c>
      <c r="AC64" s="118" t="str">
        <f aca="false">IF(W64=0;"";L64/W64-1)</f>
        <v/>
      </c>
    </row>
    <row collapsed="false" customFormat="false" customHeight="true" hidden="false" ht="50.1" outlineLevel="0" r="65">
      <c r="A65" s="98"/>
      <c r="B65" s="98"/>
      <c r="C65" s="99"/>
      <c r="D65" s="99"/>
      <c r="E65" s="100"/>
      <c r="F65" s="136"/>
      <c r="G65" s="102"/>
      <c r="H65" s="103"/>
      <c r="I65" s="137"/>
      <c r="J65" s="104"/>
      <c r="K65" s="105"/>
      <c r="L65" s="106"/>
      <c r="M65" s="106"/>
      <c r="N65" s="140"/>
      <c r="O65" s="109"/>
      <c r="P65" s="110"/>
      <c r="Q65" s="106" t="n">
        <f aca="false">P65*M65</f>
        <v>0</v>
      </c>
      <c r="R65" s="120"/>
      <c r="S65" s="112"/>
      <c r="T65" s="121"/>
      <c r="U65" s="114" t="n">
        <f aca="false">IF(EXACT(O65,Y65),M65,M65*(1-'Расчет ПРЕДЗАКАЗ'!$D$10))</f>
        <v>0</v>
      </c>
      <c r="V65" s="114" t="n">
        <f aca="false">P65*U65</f>
        <v>0</v>
      </c>
      <c r="W65" s="114" t="n">
        <f aca="false">IF(EXACT(O65,Y65),M65,M65*(1-'Расчет Прайс'!$D$10))</f>
        <v>0</v>
      </c>
      <c r="X65" s="114" t="n">
        <f aca="false">P65*W65</f>
        <v>0</v>
      </c>
      <c r="Y65" s="119" t="s">
        <v>101</v>
      </c>
      <c r="Z65" s="117" t="n">
        <f aca="false">IF(EXACT(O65;Y65);Q65;0)</f>
        <v>0</v>
      </c>
      <c r="AA65" s="117" t="n">
        <f aca="false">IF(Z65=0;Q65;0)</f>
        <v>0</v>
      </c>
      <c r="AB65" s="118" t="str">
        <f aca="false">IF(U65=0;"";L65/U65-1)</f>
        <v/>
      </c>
      <c r="AC65" s="118" t="str">
        <f aca="false">IF(W65=0;"";L65/W65-1)</f>
        <v/>
      </c>
    </row>
    <row collapsed="false" customFormat="false" customHeight="true" hidden="false" ht="50.1" outlineLevel="0" r="66">
      <c r="A66" s="98"/>
      <c r="B66" s="98"/>
      <c r="C66" s="99"/>
      <c r="D66" s="99"/>
      <c r="E66" s="100"/>
      <c r="F66" s="136"/>
      <c r="G66" s="102"/>
      <c r="H66" s="103"/>
      <c r="I66" s="137"/>
      <c r="J66" s="104"/>
      <c r="K66" s="105"/>
      <c r="L66" s="106"/>
      <c r="M66" s="106"/>
      <c r="N66" s="140"/>
      <c r="O66" s="109"/>
      <c r="P66" s="110"/>
      <c r="Q66" s="106" t="n">
        <f aca="false">P66*M66</f>
        <v>0</v>
      </c>
      <c r="R66" s="120"/>
      <c r="S66" s="112"/>
      <c r="T66" s="121"/>
      <c r="U66" s="114" t="n">
        <f aca="false">IF(EXACT(O66,Y66),M66,M66*(1-'Расчет ПРЕДЗАКАЗ'!$D$10))</f>
        <v>0</v>
      </c>
      <c r="V66" s="114" t="n">
        <f aca="false">P66*U66</f>
        <v>0</v>
      </c>
      <c r="W66" s="114" t="n">
        <f aca="false">IF(EXACT(O66,Y66),M66,M66*(1-'Расчет Прайс'!$D$10))</f>
        <v>0</v>
      </c>
      <c r="X66" s="114" t="n">
        <f aca="false">P66*W66</f>
        <v>0</v>
      </c>
      <c r="Y66" s="119" t="s">
        <v>101</v>
      </c>
      <c r="Z66" s="117" t="n">
        <f aca="false">IF(EXACT(O66;Y66);Q66;0)</f>
        <v>0</v>
      </c>
      <c r="AA66" s="117" t="n">
        <f aca="false">IF(Z66=0;Q66;0)</f>
        <v>0</v>
      </c>
      <c r="AB66" s="118" t="str">
        <f aca="false">IF(U66=0;"";L66/U66-1)</f>
        <v/>
      </c>
      <c r="AC66" s="118" t="str">
        <f aca="false">IF(W66=0;"";L66/W66-1)</f>
        <v/>
      </c>
    </row>
    <row collapsed="false" customFormat="false" customHeight="true" hidden="false" ht="50.1" outlineLevel="0" r="67">
      <c r="A67" s="98"/>
      <c r="B67" s="98"/>
      <c r="C67" s="99"/>
      <c r="D67" s="99"/>
      <c r="E67" s="100"/>
      <c r="F67" s="136"/>
      <c r="G67" s="102"/>
      <c r="H67" s="103"/>
      <c r="I67" s="137"/>
      <c r="J67" s="104"/>
      <c r="K67" s="105"/>
      <c r="L67" s="106"/>
      <c r="M67" s="106"/>
      <c r="N67" s="140"/>
      <c r="O67" s="109"/>
      <c r="P67" s="110"/>
      <c r="Q67" s="106" t="n">
        <f aca="false">P67*M67</f>
        <v>0</v>
      </c>
      <c r="R67" s="120"/>
      <c r="S67" s="112"/>
      <c r="T67" s="121"/>
      <c r="U67" s="114" t="n">
        <f aca="false">IF(EXACT(O67,Y67),M67,M67*(1-'Расчет ПРЕДЗАКАЗ'!$D$10))</f>
        <v>0</v>
      </c>
      <c r="V67" s="114" t="n">
        <f aca="false">P67*U67</f>
        <v>0</v>
      </c>
      <c r="W67" s="114" t="n">
        <f aca="false">IF(EXACT(O67,Y67),M67,M67*(1-'Расчет Прайс'!$D$10))</f>
        <v>0</v>
      </c>
      <c r="X67" s="114" t="n">
        <f aca="false">P67*W67</f>
        <v>0</v>
      </c>
      <c r="Y67" s="119" t="s">
        <v>101</v>
      </c>
      <c r="Z67" s="117" t="n">
        <f aca="false">IF(EXACT(O67;Y67);Q67;0)</f>
        <v>0</v>
      </c>
      <c r="AA67" s="117" t="n">
        <f aca="false">IF(Z67=0;Q67;0)</f>
        <v>0</v>
      </c>
      <c r="AB67" s="118" t="str">
        <f aca="false">IF(U67=0;"";L67/U67-1)</f>
        <v/>
      </c>
      <c r="AC67" s="118" t="str">
        <f aca="false">IF(W67=0;"";L67/W67-1)</f>
        <v/>
      </c>
    </row>
    <row collapsed="false" customFormat="false" customHeight="true" hidden="false" ht="50.1" outlineLevel="0" r="68">
      <c r="A68" s="98"/>
      <c r="B68" s="98"/>
      <c r="C68" s="99"/>
      <c r="D68" s="99"/>
      <c r="E68" s="100"/>
      <c r="F68" s="136"/>
      <c r="G68" s="102"/>
      <c r="H68" s="103"/>
      <c r="I68" s="137"/>
      <c r="J68" s="104"/>
      <c r="K68" s="105"/>
      <c r="L68" s="106"/>
      <c r="M68" s="106"/>
      <c r="N68" s="140"/>
      <c r="O68" s="109"/>
      <c r="P68" s="110"/>
      <c r="Q68" s="106" t="n">
        <f aca="false">P68*M68</f>
        <v>0</v>
      </c>
      <c r="R68" s="120"/>
      <c r="S68" s="112"/>
      <c r="T68" s="121"/>
      <c r="U68" s="114" t="n">
        <f aca="false">IF(EXACT(O68,Y68),M68,M68*(1-'Расчет ПРЕДЗАКАЗ'!$D$10))</f>
        <v>0</v>
      </c>
      <c r="V68" s="114" t="n">
        <f aca="false">P68*U68</f>
        <v>0</v>
      </c>
      <c r="W68" s="114" t="n">
        <f aca="false">IF(EXACT(O68,Y68),M68,M68*(1-'Расчет Прайс'!$D$10))</f>
        <v>0</v>
      </c>
      <c r="X68" s="114" t="n">
        <f aca="false">P68*W68</f>
        <v>0</v>
      </c>
      <c r="Y68" s="119" t="s">
        <v>101</v>
      </c>
      <c r="Z68" s="117" t="n">
        <f aca="false">IF(EXACT(O68;Y68);Q68;0)</f>
        <v>0</v>
      </c>
      <c r="AA68" s="117" t="n">
        <f aca="false">IF(Z68=0;Q68;0)</f>
        <v>0</v>
      </c>
      <c r="AB68" s="118" t="str">
        <f aca="false">IF(U68=0;"";L68/U68-1)</f>
        <v/>
      </c>
      <c r="AC68" s="118" t="str">
        <f aca="false">IF(W68=0;"";L68/W68-1)</f>
        <v/>
      </c>
    </row>
    <row collapsed="false" customFormat="false" customHeight="true" hidden="false" ht="50.1" outlineLevel="0" r="69">
      <c r="A69" s="98"/>
      <c r="B69" s="98"/>
      <c r="C69" s="99"/>
      <c r="D69" s="99"/>
      <c r="E69" s="100"/>
      <c r="F69" s="136"/>
      <c r="G69" s="102"/>
      <c r="H69" s="103"/>
      <c r="I69" s="137"/>
      <c r="J69" s="104"/>
      <c r="K69" s="105"/>
      <c r="L69" s="106"/>
      <c r="M69" s="106"/>
      <c r="N69" s="140"/>
      <c r="O69" s="109"/>
      <c r="P69" s="110"/>
      <c r="Q69" s="106" t="n">
        <f aca="false">P69*M69</f>
        <v>0</v>
      </c>
      <c r="R69" s="120"/>
      <c r="S69" s="112"/>
      <c r="T69" s="121"/>
      <c r="U69" s="114" t="n">
        <f aca="false">IF(EXACT(O69,Y69),M69,M69*(1-'Расчет ПРЕДЗАКАЗ'!$D$10))</f>
        <v>0</v>
      </c>
      <c r="V69" s="114" t="n">
        <f aca="false">P69*U69</f>
        <v>0</v>
      </c>
      <c r="W69" s="114" t="n">
        <f aca="false">IF(EXACT(O69,Y69),M69,M69*(1-'Расчет Прайс'!$D$10))</f>
        <v>0</v>
      </c>
      <c r="X69" s="114" t="n">
        <f aca="false">P69*W69</f>
        <v>0</v>
      </c>
      <c r="Y69" s="119" t="s">
        <v>101</v>
      </c>
      <c r="Z69" s="117" t="n">
        <f aca="false">IF(EXACT(O69;Y69);Q69;0)</f>
        <v>0</v>
      </c>
      <c r="AA69" s="117" t="n">
        <f aca="false">IF(Z69=0;Q69;0)</f>
        <v>0</v>
      </c>
      <c r="AB69" s="118" t="str">
        <f aca="false">IF(U69=0;"";L69/U69-1)</f>
        <v/>
      </c>
      <c r="AC69" s="118" t="str">
        <f aca="false">IF(W69=0;"";L69/W69-1)</f>
        <v/>
      </c>
    </row>
    <row collapsed="false" customFormat="false" customHeight="true" hidden="false" ht="50.1" outlineLevel="0" r="70">
      <c r="A70" s="98"/>
      <c r="B70" s="98"/>
      <c r="C70" s="99"/>
      <c r="D70" s="99"/>
      <c r="E70" s="100"/>
      <c r="F70" s="136"/>
      <c r="G70" s="102"/>
      <c r="H70" s="103"/>
      <c r="I70" s="137"/>
      <c r="J70" s="104"/>
      <c r="K70" s="105"/>
      <c r="L70" s="106"/>
      <c r="M70" s="106"/>
      <c r="N70" s="140"/>
      <c r="O70" s="109"/>
      <c r="P70" s="110"/>
      <c r="Q70" s="106" t="n">
        <f aca="false">P70*M70</f>
        <v>0</v>
      </c>
      <c r="R70" s="120"/>
      <c r="S70" s="111"/>
      <c r="T70" s="121"/>
      <c r="U70" s="114" t="n">
        <f aca="false">IF(EXACT(O70,Y70),M70,M70*(1-'Расчет ПРЕДЗАКАЗ'!$D$10))</f>
        <v>0</v>
      </c>
      <c r="V70" s="114" t="n">
        <f aca="false">P70*U70</f>
        <v>0</v>
      </c>
      <c r="W70" s="114" t="n">
        <f aca="false">IF(EXACT(O70,Y70),M70,M70*(1-'Расчет Прайс'!$D$10))</f>
        <v>0</v>
      </c>
      <c r="X70" s="114" t="n">
        <f aca="false">P70*W70</f>
        <v>0</v>
      </c>
      <c r="Y70" s="119" t="s">
        <v>101</v>
      </c>
      <c r="Z70" s="117" t="n">
        <f aca="false">IF(EXACT(O70;Y70);Q70;0)</f>
        <v>0</v>
      </c>
      <c r="AA70" s="117" t="n">
        <f aca="false">IF(Z70=0;Q70;0)</f>
        <v>0</v>
      </c>
      <c r="AB70" s="118" t="str">
        <f aca="false">IF(U70=0;"";L70/U70-1)</f>
        <v/>
      </c>
      <c r="AC70" s="118" t="str">
        <f aca="false">IF(W70=0;"";L70/W70-1)</f>
        <v/>
      </c>
    </row>
    <row collapsed="false" customFormat="false" customHeight="true" hidden="false" ht="11.25" outlineLevel="0" r="71"/>
    <row collapsed="false" customFormat="false" customHeight="true" hidden="false" ht="50.1" outlineLevel="0" r="72">
      <c r="A72" s="98" t="n">
        <v>41</v>
      </c>
      <c r="B72" s="98" t="s">
        <v>190</v>
      </c>
      <c r="C72" s="99" t="s">
        <v>220</v>
      </c>
      <c r="D72" s="99" t="s">
        <v>93</v>
      </c>
      <c r="E72" s="100" t="s">
        <v>93</v>
      </c>
      <c r="F72" s="136" t="s">
        <v>192</v>
      </c>
      <c r="G72" s="102" t="s">
        <v>182</v>
      </c>
      <c r="H72" s="103" t="s">
        <v>221</v>
      </c>
      <c r="I72" s="137" t="s">
        <v>222</v>
      </c>
      <c r="J72" s="104" t="s">
        <v>98</v>
      </c>
      <c r="K72" s="105" t="s">
        <v>99</v>
      </c>
      <c r="L72" s="106" t="n">
        <v>8800</v>
      </c>
      <c r="M72" s="106" t="n">
        <v>5500</v>
      </c>
      <c r="N72" s="108" t="s">
        <v>223</v>
      </c>
      <c r="O72" s="109"/>
      <c r="P72" s="110"/>
      <c r="Q72" s="106" t="n">
        <f aca="false">P72*M72</f>
        <v>0</v>
      </c>
      <c r="R72" s="111"/>
      <c r="S72" s="112" t="n">
        <v>35</v>
      </c>
      <c r="T72" s="138"/>
      <c r="U72" s="114" t="n">
        <f aca="false">IF(EXACT(O72,Y72),M72,M72*(1-'Расчет ПРЕДЗАКАЗ'!$D$10))</f>
        <v>5390</v>
      </c>
      <c r="V72" s="114" t="n">
        <f aca="false">P72*U72</f>
        <v>0</v>
      </c>
      <c r="W72" s="114" t="n">
        <f aca="false">IF(EXACT(O72,Y72),M72,M72*(1-'Расчет Прайс'!$D$10))</f>
        <v>5500</v>
      </c>
      <c r="X72" s="114" t="n">
        <f aca="false">P72*W72</f>
        <v>0</v>
      </c>
      <c r="Y72" s="119" t="s">
        <v>101</v>
      </c>
      <c r="Z72" s="117" t="n">
        <f aca="false">IF(EXACT(O72;Y72);Q72;0)</f>
        <v>0</v>
      </c>
      <c r="AA72" s="117" t="n">
        <f aca="false">IF(Z72=0;Q72;0)</f>
        <v>0</v>
      </c>
      <c r="AB72" s="118" t="n">
        <f aca="false">IF(U72=0,"",L72/U72-1)</f>
        <v>0.63265306122449</v>
      </c>
      <c r="AC72" s="118" t="n">
        <f aca="false">IF(W72=0,"",L72/W72-1)</f>
        <v>0.6</v>
      </c>
    </row>
    <row collapsed="false" customFormat="false" customHeight="true" hidden="false" ht="50.1" outlineLevel="0" r="73">
      <c r="A73" s="98"/>
      <c r="B73" s="98"/>
      <c r="C73" s="99"/>
      <c r="D73" s="99"/>
      <c r="E73" s="100"/>
      <c r="F73" s="136"/>
      <c r="G73" s="102"/>
      <c r="H73" s="103"/>
      <c r="I73" s="137"/>
      <c r="J73" s="104"/>
      <c r="K73" s="105" t="s">
        <v>102</v>
      </c>
      <c r="L73" s="106" t="n">
        <v>8800</v>
      </c>
      <c r="M73" s="106" t="n">
        <v>5500</v>
      </c>
      <c r="N73" s="108" t="s">
        <v>224</v>
      </c>
      <c r="O73" s="109"/>
      <c r="P73" s="110"/>
      <c r="Q73" s="106" t="n">
        <f aca="false">P73*M73</f>
        <v>0</v>
      </c>
      <c r="R73" s="111"/>
      <c r="S73" s="112" t="n">
        <v>43</v>
      </c>
      <c r="T73" s="138"/>
      <c r="U73" s="114" t="n">
        <f aca="false">IF(EXACT(O73,Y73),M73,M73*(1-'Расчет ПРЕДЗАКАЗ'!$D$10))</f>
        <v>5390</v>
      </c>
      <c r="V73" s="114" t="n">
        <f aca="false">P73*U73</f>
        <v>0</v>
      </c>
      <c r="W73" s="114" t="n">
        <f aca="false">IF(EXACT(O73,Y73),M73,M73*(1-'Расчет Прайс'!$D$10))</f>
        <v>5500</v>
      </c>
      <c r="X73" s="114" t="n">
        <f aca="false">P73*W73</f>
        <v>0</v>
      </c>
      <c r="Y73" s="119" t="s">
        <v>101</v>
      </c>
      <c r="Z73" s="117" t="n">
        <f aca="false">IF(EXACT(O73;Y73);Q73;0)</f>
        <v>0</v>
      </c>
      <c r="AA73" s="117" t="n">
        <f aca="false">IF(Z73=0;Q73;0)</f>
        <v>0</v>
      </c>
      <c r="AB73" s="118" t="n">
        <f aca="false">IF(U73=0;"";L73/U73-1)</f>
        <v>0.63265306122449</v>
      </c>
      <c r="AC73" s="118" t="n">
        <f aca="false">IF(W73=0;"";L73/W73-1)</f>
        <v>0.6</v>
      </c>
    </row>
    <row collapsed="false" customFormat="false" customHeight="true" hidden="false" ht="50.1" outlineLevel="0" r="74">
      <c r="A74" s="98"/>
      <c r="B74" s="98"/>
      <c r="C74" s="99"/>
      <c r="D74" s="99"/>
      <c r="E74" s="100"/>
      <c r="F74" s="136"/>
      <c r="G74" s="102"/>
      <c r="H74" s="103"/>
      <c r="I74" s="137"/>
      <c r="J74" s="104"/>
      <c r="K74" s="105" t="s">
        <v>104</v>
      </c>
      <c r="L74" s="106" t="n">
        <v>8800</v>
      </c>
      <c r="M74" s="106" t="n">
        <v>5500</v>
      </c>
      <c r="N74" s="108" t="s">
        <v>225</v>
      </c>
      <c r="O74" s="109"/>
      <c r="P74" s="110"/>
      <c r="Q74" s="106" t="n">
        <f aca="false">P74*M74</f>
        <v>0</v>
      </c>
      <c r="R74" s="111"/>
      <c r="S74" s="112" t="n">
        <v>48</v>
      </c>
      <c r="T74" s="138"/>
      <c r="U74" s="114" t="n">
        <f aca="false">IF(EXACT(O74,Y74),M74,M74*(1-'Расчет ПРЕДЗАКАЗ'!$D$10))</f>
        <v>5390</v>
      </c>
      <c r="V74" s="114" t="n">
        <f aca="false">P74*U74</f>
        <v>0</v>
      </c>
      <c r="W74" s="114" t="n">
        <f aca="false">IF(EXACT(O74,Y74),M74,M74*(1-'Расчет Прайс'!$D$10))</f>
        <v>5500</v>
      </c>
      <c r="X74" s="114" t="n">
        <f aca="false">P74*W74</f>
        <v>0</v>
      </c>
      <c r="Y74" s="119" t="s">
        <v>101</v>
      </c>
      <c r="Z74" s="117" t="n">
        <f aca="false">IF(EXACT(O74;Y74);Q74;0)</f>
        <v>0</v>
      </c>
      <c r="AA74" s="117" t="n">
        <f aca="false">IF(Z74=0;Q74;0)</f>
        <v>0</v>
      </c>
      <c r="AB74" s="118" t="n">
        <f aca="false">IF(U74=0;"";L74/U74-1)</f>
        <v>0.63265306122449</v>
      </c>
      <c r="AC74" s="118" t="n">
        <f aca="false">IF(W74=0;"";L74/W74-1)</f>
        <v>0.6</v>
      </c>
    </row>
    <row collapsed="false" customFormat="false" customHeight="true" hidden="false" ht="50.1" outlineLevel="0" r="75">
      <c r="A75" s="98"/>
      <c r="B75" s="98"/>
      <c r="C75" s="99"/>
      <c r="D75" s="99"/>
      <c r="E75" s="100"/>
      <c r="F75" s="136"/>
      <c r="G75" s="102"/>
      <c r="H75" s="103"/>
      <c r="I75" s="137"/>
      <c r="J75" s="104"/>
      <c r="K75" s="105" t="s">
        <v>106</v>
      </c>
      <c r="L75" s="106" t="n">
        <v>8800</v>
      </c>
      <c r="M75" s="106" t="n">
        <v>5500</v>
      </c>
      <c r="N75" s="108" t="s">
        <v>226</v>
      </c>
      <c r="O75" s="109"/>
      <c r="P75" s="110"/>
      <c r="Q75" s="106" t="n">
        <f aca="false">P75*M75</f>
        <v>0</v>
      </c>
      <c r="R75" s="111"/>
      <c r="S75" s="112" t="n">
        <v>33</v>
      </c>
      <c r="T75" s="138"/>
      <c r="U75" s="114" t="n">
        <f aca="false">IF(EXACT(O75,Y75),M75,M75*(1-'Расчет ПРЕДЗАКАЗ'!$D$10))</f>
        <v>5390</v>
      </c>
      <c r="V75" s="114" t="n">
        <f aca="false">P75*U75</f>
        <v>0</v>
      </c>
      <c r="W75" s="114" t="n">
        <f aca="false">IF(EXACT(O75,Y75),M75,M75*(1-'Расчет Прайс'!$D$10))</f>
        <v>5500</v>
      </c>
      <c r="X75" s="114" t="n">
        <f aca="false">P75*W75</f>
        <v>0</v>
      </c>
      <c r="Y75" s="119" t="s">
        <v>101</v>
      </c>
      <c r="Z75" s="117" t="n">
        <f aca="false">IF(EXACT(O75;Y75);Q75;0)</f>
        <v>0</v>
      </c>
      <c r="AA75" s="117" t="n">
        <f aca="false">IF(Z75=0;Q75;0)</f>
        <v>0</v>
      </c>
      <c r="AB75" s="118" t="n">
        <f aca="false">IF(U75=0;"";L75/U75-1)</f>
        <v>0.63265306122449</v>
      </c>
      <c r="AC75" s="118" t="n">
        <f aca="false">IF(W75=0;"";L75/W75-1)</f>
        <v>0.6</v>
      </c>
    </row>
    <row collapsed="false" customFormat="false" customHeight="true" hidden="false" ht="50.1" outlineLevel="0" r="76">
      <c r="A76" s="98"/>
      <c r="B76" s="98"/>
      <c r="C76" s="99"/>
      <c r="D76" s="99"/>
      <c r="E76" s="100"/>
      <c r="F76" s="136"/>
      <c r="G76" s="102"/>
      <c r="H76" s="103"/>
      <c r="I76" s="137"/>
      <c r="J76" s="104"/>
      <c r="K76" s="105" t="s">
        <v>108</v>
      </c>
      <c r="L76" s="106" t="n">
        <v>8800</v>
      </c>
      <c r="M76" s="106" t="n">
        <v>5500</v>
      </c>
      <c r="N76" s="108" t="s">
        <v>227</v>
      </c>
      <c r="O76" s="109"/>
      <c r="P76" s="110"/>
      <c r="Q76" s="106" t="n">
        <f aca="false">P76*M76</f>
        <v>0</v>
      </c>
      <c r="R76" s="111"/>
      <c r="S76" s="112" t="n">
        <v>39</v>
      </c>
      <c r="T76" s="138"/>
      <c r="U76" s="114" t="n">
        <f aca="false">IF(EXACT(O76,Y76),M76,M76*(1-'Расчет ПРЕДЗАКАЗ'!$D$10))</f>
        <v>5390</v>
      </c>
      <c r="V76" s="114" t="n">
        <f aca="false">P76*U76</f>
        <v>0</v>
      </c>
      <c r="W76" s="114" t="n">
        <f aca="false">IF(EXACT(O76,Y76),M76,M76*(1-'Расчет Прайс'!$D$10))</f>
        <v>5500</v>
      </c>
      <c r="X76" s="114" t="n">
        <f aca="false">P76*W76</f>
        <v>0</v>
      </c>
      <c r="Y76" s="119" t="s">
        <v>101</v>
      </c>
      <c r="Z76" s="117" t="n">
        <f aca="false">IF(EXACT(O76;Y76);Q76;0)</f>
        <v>0</v>
      </c>
      <c r="AA76" s="117" t="n">
        <f aca="false">IF(Z76=0;Q76;0)</f>
        <v>0</v>
      </c>
      <c r="AB76" s="118" t="n">
        <f aca="false">IF(U76=0;"";L76/U76-1)</f>
        <v>0.63265306122449</v>
      </c>
      <c r="AC76" s="118" t="n">
        <f aca="false">IF(W76=0;"";L76/W76-1)</f>
        <v>0.6</v>
      </c>
    </row>
    <row collapsed="false" customFormat="false" customHeight="true" hidden="false" ht="50.1" outlineLevel="0" r="77">
      <c r="A77" s="98"/>
      <c r="B77" s="98"/>
      <c r="C77" s="99"/>
      <c r="D77" s="99"/>
      <c r="E77" s="100"/>
      <c r="F77" s="136"/>
      <c r="G77" s="102"/>
      <c r="H77" s="103"/>
      <c r="I77" s="137"/>
      <c r="J77" s="104"/>
      <c r="K77" s="105" t="s">
        <v>110</v>
      </c>
      <c r="L77" s="106" t="n">
        <v>8800</v>
      </c>
      <c r="M77" s="106" t="n">
        <v>5500</v>
      </c>
      <c r="N77" s="108" t="s">
        <v>228</v>
      </c>
      <c r="O77" s="109"/>
      <c r="P77" s="110"/>
      <c r="Q77" s="106" t="n">
        <f aca="false">P77*M77</f>
        <v>0</v>
      </c>
      <c r="R77" s="111"/>
      <c r="S77" s="112" t="n">
        <v>47</v>
      </c>
      <c r="T77" s="138"/>
      <c r="U77" s="114" t="n">
        <f aca="false">IF(EXACT(O77,Y77),M77,M77*(1-'Расчет ПРЕДЗАКАЗ'!$D$10))</f>
        <v>5390</v>
      </c>
      <c r="V77" s="114" t="n">
        <f aca="false">P77*U77</f>
        <v>0</v>
      </c>
      <c r="W77" s="114" t="n">
        <f aca="false">IF(EXACT(O77,Y77),M77,M77*(1-'Расчет Прайс'!$D$10))</f>
        <v>5500</v>
      </c>
      <c r="X77" s="114" t="n">
        <f aca="false">P77*W77</f>
        <v>0</v>
      </c>
      <c r="Y77" s="119" t="s">
        <v>101</v>
      </c>
      <c r="Z77" s="117" t="n">
        <f aca="false">IF(EXACT(O77;Y77);Q77;0)</f>
        <v>0</v>
      </c>
      <c r="AA77" s="117" t="n">
        <f aca="false">IF(Z77=0;Q77;0)</f>
        <v>0</v>
      </c>
      <c r="AB77" s="118" t="n">
        <f aca="false">IF(U77=0;"";L77/U77-1)</f>
        <v>0.63265306122449</v>
      </c>
      <c r="AC77" s="118" t="n">
        <f aca="false">IF(W77=0;"";L77/W77-1)</f>
        <v>0.6</v>
      </c>
    </row>
    <row collapsed="false" customFormat="false" customHeight="true" hidden="false" ht="50.1" outlineLevel="0" r="78">
      <c r="A78" s="98"/>
      <c r="B78" s="98"/>
      <c r="C78" s="99"/>
      <c r="D78" s="99"/>
      <c r="E78" s="100"/>
      <c r="F78" s="136"/>
      <c r="G78" s="102"/>
      <c r="H78" s="103"/>
      <c r="I78" s="137"/>
      <c r="J78" s="104"/>
      <c r="K78" s="105" t="s">
        <v>112</v>
      </c>
      <c r="L78" s="106" t="n">
        <v>8800</v>
      </c>
      <c r="M78" s="106" t="n">
        <v>5500</v>
      </c>
      <c r="N78" s="108" t="s">
        <v>229</v>
      </c>
      <c r="O78" s="109"/>
      <c r="P78" s="110"/>
      <c r="Q78" s="106" t="n">
        <f aca="false">P78*M78</f>
        <v>0</v>
      </c>
      <c r="R78" s="111"/>
      <c r="S78" s="112" t="n">
        <v>29</v>
      </c>
      <c r="T78" s="138"/>
      <c r="U78" s="114" t="n">
        <f aca="false">IF(EXACT(O78,Y78),M78,M78*(1-'Расчет ПРЕДЗАКАЗ'!$D$10))</f>
        <v>5390</v>
      </c>
      <c r="V78" s="114" t="n">
        <f aca="false">P78*U78</f>
        <v>0</v>
      </c>
      <c r="W78" s="114" t="n">
        <f aca="false">IF(EXACT(O78,Y78),M78,M78*(1-'Расчет Прайс'!$D$10))</f>
        <v>5500</v>
      </c>
      <c r="X78" s="114" t="n">
        <f aca="false">P78*W78</f>
        <v>0</v>
      </c>
      <c r="Y78" s="119" t="s">
        <v>101</v>
      </c>
      <c r="Z78" s="117" t="n">
        <f aca="false">IF(EXACT(O78;Y78);Q78;0)</f>
        <v>0</v>
      </c>
      <c r="AA78" s="117" t="n">
        <f aca="false">IF(Z78=0;Q78;0)</f>
        <v>0</v>
      </c>
      <c r="AB78" s="118" t="n">
        <f aca="false">IF(U78=0;"";L78/U78-1)</f>
        <v>0.63265306122449</v>
      </c>
      <c r="AC78" s="118" t="n">
        <f aca="false">IF(W78=0;"";L78/W78-1)</f>
        <v>0.6</v>
      </c>
    </row>
    <row collapsed="false" customFormat="false" customHeight="true" hidden="false" ht="50.1" outlineLevel="0" r="79">
      <c r="A79" s="98"/>
      <c r="B79" s="98"/>
      <c r="C79" s="99"/>
      <c r="D79" s="99"/>
      <c r="E79" s="100"/>
      <c r="F79" s="136"/>
      <c r="G79" s="102"/>
      <c r="H79" s="103"/>
      <c r="I79" s="137"/>
      <c r="J79" s="104"/>
      <c r="K79" s="105"/>
      <c r="L79" s="106"/>
      <c r="M79" s="106"/>
      <c r="N79" s="139"/>
      <c r="O79" s="109"/>
      <c r="P79" s="110"/>
      <c r="Q79" s="106" t="n">
        <f aca="false">P79*M79</f>
        <v>0</v>
      </c>
      <c r="R79" s="111"/>
      <c r="S79" s="112"/>
      <c r="T79" s="138"/>
      <c r="U79" s="114" t="n">
        <f aca="false">IF(EXACT(O79,Y79),M79,M79*(1-'Расчет ПРЕДЗАКАЗ'!$D$10))</f>
        <v>0</v>
      </c>
      <c r="V79" s="114" t="n">
        <f aca="false">P79*U79</f>
        <v>0</v>
      </c>
      <c r="W79" s="114" t="n">
        <f aca="false">IF(EXACT(O79,Y79),M79,M79*(1-'Расчет Прайс'!$D$10))</f>
        <v>0</v>
      </c>
      <c r="X79" s="114" t="n">
        <f aca="false">P79*W79</f>
        <v>0</v>
      </c>
      <c r="Y79" s="119" t="s">
        <v>101</v>
      </c>
      <c r="Z79" s="117" t="n">
        <f aca="false">IF(EXACT(O79;Y79);Q79;0)</f>
        <v>0</v>
      </c>
      <c r="AA79" s="117" t="n">
        <f aca="false">IF(Z79=0;Q79;0)</f>
        <v>0</v>
      </c>
      <c r="AB79" s="118" t="str">
        <f aca="false">IF(U79=0;"";L79/U79-1)</f>
        <v/>
      </c>
      <c r="AC79" s="118" t="str">
        <f aca="false">IF(W79=0;"";L79/W79-1)</f>
        <v/>
      </c>
    </row>
    <row collapsed="false" customFormat="false" customHeight="true" hidden="false" ht="50.1" outlineLevel="0" r="80">
      <c r="A80" s="98"/>
      <c r="B80" s="98"/>
      <c r="C80" s="99"/>
      <c r="D80" s="99"/>
      <c r="E80" s="100"/>
      <c r="F80" s="136"/>
      <c r="G80" s="102"/>
      <c r="H80" s="103"/>
      <c r="I80" s="137"/>
      <c r="J80" s="104"/>
      <c r="K80" s="105"/>
      <c r="L80" s="106"/>
      <c r="M80" s="106"/>
      <c r="N80" s="139"/>
      <c r="O80" s="109"/>
      <c r="P80" s="110"/>
      <c r="Q80" s="106" t="n">
        <f aca="false">P80*M80</f>
        <v>0</v>
      </c>
      <c r="R80" s="111"/>
      <c r="S80" s="112"/>
      <c r="T80" s="138"/>
      <c r="U80" s="114" t="n">
        <f aca="false">IF(EXACT(O80,Y80),M80,M80*(1-'Расчет ПРЕДЗАКАЗ'!$D$10))</f>
        <v>0</v>
      </c>
      <c r="V80" s="114" t="n">
        <f aca="false">P80*U80</f>
        <v>0</v>
      </c>
      <c r="W80" s="114" t="n">
        <f aca="false">IF(EXACT(O80,Y80),M80,M80*(1-'Расчет Прайс'!$D$10))</f>
        <v>0</v>
      </c>
      <c r="X80" s="114" t="n">
        <f aca="false">P80*W80</f>
        <v>0</v>
      </c>
      <c r="Y80" s="119" t="s">
        <v>101</v>
      </c>
      <c r="Z80" s="117" t="n">
        <f aca="false">IF(EXACT(O80;Y80);Q80;0)</f>
        <v>0</v>
      </c>
      <c r="AA80" s="117" t="n">
        <f aca="false">IF(Z80=0;Q80;0)</f>
        <v>0</v>
      </c>
      <c r="AB80" s="118" t="str">
        <f aca="false">IF(U80=0;"";L80/U80-1)</f>
        <v/>
      </c>
      <c r="AC80" s="118" t="str">
        <f aca="false">IF(W80=0;"";L80/W80-1)</f>
        <v/>
      </c>
    </row>
    <row collapsed="false" customFormat="false" customHeight="true" hidden="false" ht="50.1" outlineLevel="0" r="81">
      <c r="A81" s="98"/>
      <c r="B81" s="98"/>
      <c r="C81" s="99"/>
      <c r="D81" s="99"/>
      <c r="E81" s="100"/>
      <c r="F81" s="136"/>
      <c r="G81" s="102"/>
      <c r="H81" s="103"/>
      <c r="I81" s="137"/>
      <c r="J81" s="104"/>
      <c r="K81" s="105"/>
      <c r="L81" s="106"/>
      <c r="M81" s="106"/>
      <c r="N81" s="140"/>
      <c r="O81" s="109"/>
      <c r="P81" s="110"/>
      <c r="Q81" s="106" t="n">
        <f aca="false">P81*M81</f>
        <v>0</v>
      </c>
      <c r="R81" s="120"/>
      <c r="S81" s="112"/>
      <c r="T81" s="121"/>
      <c r="U81" s="114" t="n">
        <f aca="false">IF(EXACT(O81,Y81),M81,M81*(1-'Расчет ПРЕДЗАКАЗ'!$D$10))</f>
        <v>0</v>
      </c>
      <c r="V81" s="114" t="n">
        <f aca="false">P81*U81</f>
        <v>0</v>
      </c>
      <c r="W81" s="114" t="n">
        <f aca="false">IF(EXACT(O81,Y81),M81,M81*(1-'Расчет Прайс'!$D$10))</f>
        <v>0</v>
      </c>
      <c r="X81" s="114" t="n">
        <f aca="false">P81*W81</f>
        <v>0</v>
      </c>
      <c r="Y81" s="119" t="s">
        <v>101</v>
      </c>
      <c r="Z81" s="117" t="n">
        <f aca="false">IF(EXACT(O81;Y81);Q81;0)</f>
        <v>0</v>
      </c>
      <c r="AA81" s="117" t="n">
        <f aca="false">IF(Z81=0;Q81;0)</f>
        <v>0</v>
      </c>
      <c r="AB81" s="118" t="str">
        <f aca="false">IF(U81=0;"";L81/U81-1)</f>
        <v/>
      </c>
      <c r="AC81" s="118" t="str">
        <f aca="false">IF(W81=0;"";L81/W81-1)</f>
        <v/>
      </c>
    </row>
    <row collapsed="false" customFormat="false" customHeight="true" hidden="false" ht="50.1" outlineLevel="0" r="82">
      <c r="A82" s="98"/>
      <c r="B82" s="98"/>
      <c r="C82" s="99"/>
      <c r="D82" s="99"/>
      <c r="E82" s="100"/>
      <c r="F82" s="136"/>
      <c r="G82" s="102"/>
      <c r="H82" s="103"/>
      <c r="I82" s="137"/>
      <c r="J82" s="104"/>
      <c r="K82" s="105"/>
      <c r="L82" s="106"/>
      <c r="M82" s="106"/>
      <c r="N82" s="140"/>
      <c r="O82" s="109"/>
      <c r="P82" s="110"/>
      <c r="Q82" s="106" t="n">
        <f aca="false">P82*M82</f>
        <v>0</v>
      </c>
      <c r="R82" s="120"/>
      <c r="S82" s="112"/>
      <c r="T82" s="121"/>
      <c r="U82" s="114" t="n">
        <f aca="false">IF(EXACT(O82,Y82),M82,M82*(1-'Расчет ПРЕДЗАКАЗ'!$D$10))</f>
        <v>0</v>
      </c>
      <c r="V82" s="114" t="n">
        <f aca="false">P82*U82</f>
        <v>0</v>
      </c>
      <c r="W82" s="114" t="n">
        <f aca="false">IF(EXACT(O82,Y82),M82,M82*(1-'Расчет Прайс'!$D$10))</f>
        <v>0</v>
      </c>
      <c r="X82" s="114" t="n">
        <f aca="false">P82*W82</f>
        <v>0</v>
      </c>
      <c r="Y82" s="119" t="s">
        <v>101</v>
      </c>
      <c r="Z82" s="117" t="n">
        <f aca="false">IF(EXACT(O82;Y82);Q82;0)</f>
        <v>0</v>
      </c>
      <c r="AA82" s="117" t="n">
        <f aca="false">IF(Z82=0;Q82;0)</f>
        <v>0</v>
      </c>
      <c r="AB82" s="118" t="str">
        <f aca="false">IF(U82=0;"";L82/U82-1)</f>
        <v/>
      </c>
      <c r="AC82" s="118" t="str">
        <f aca="false">IF(W82=0;"";L82/W82-1)</f>
        <v/>
      </c>
    </row>
    <row collapsed="false" customFormat="false" customHeight="true" hidden="false" ht="50.1" outlineLevel="0" r="83">
      <c r="A83" s="98"/>
      <c r="B83" s="98"/>
      <c r="C83" s="99"/>
      <c r="D83" s="99"/>
      <c r="E83" s="100"/>
      <c r="F83" s="136"/>
      <c r="G83" s="102"/>
      <c r="H83" s="103"/>
      <c r="I83" s="137"/>
      <c r="J83" s="104"/>
      <c r="K83" s="105"/>
      <c r="L83" s="106"/>
      <c r="M83" s="106"/>
      <c r="N83" s="140"/>
      <c r="O83" s="109"/>
      <c r="P83" s="110"/>
      <c r="Q83" s="106" t="n">
        <f aca="false">P83*M83</f>
        <v>0</v>
      </c>
      <c r="R83" s="120"/>
      <c r="S83" s="112"/>
      <c r="T83" s="121"/>
      <c r="U83" s="114" t="n">
        <f aca="false">IF(EXACT(O83,Y83),M83,M83*(1-'Расчет ПРЕДЗАКАЗ'!$D$10))</f>
        <v>0</v>
      </c>
      <c r="V83" s="114" t="n">
        <f aca="false">P83*U83</f>
        <v>0</v>
      </c>
      <c r="W83" s="114" t="n">
        <f aca="false">IF(EXACT(O83,Y83),M83,M83*(1-'Расчет Прайс'!$D$10))</f>
        <v>0</v>
      </c>
      <c r="X83" s="114" t="n">
        <f aca="false">P83*W83</f>
        <v>0</v>
      </c>
      <c r="Y83" s="119" t="s">
        <v>101</v>
      </c>
      <c r="Z83" s="117" t="n">
        <f aca="false">IF(EXACT(O83;Y83);Q83;0)</f>
        <v>0</v>
      </c>
      <c r="AA83" s="117" t="n">
        <f aca="false">IF(Z83=0;Q83;0)</f>
        <v>0</v>
      </c>
      <c r="AB83" s="118" t="str">
        <f aca="false">IF(U83=0;"";L83/U83-1)</f>
        <v/>
      </c>
      <c r="AC83" s="118" t="str">
        <f aca="false">IF(W83=0;"";L83/W83-1)</f>
        <v/>
      </c>
    </row>
    <row collapsed="false" customFormat="false" customHeight="true" hidden="false" ht="50.1" outlineLevel="0" r="84">
      <c r="A84" s="98"/>
      <c r="B84" s="98"/>
      <c r="C84" s="99"/>
      <c r="D84" s="99"/>
      <c r="E84" s="100"/>
      <c r="F84" s="136"/>
      <c r="G84" s="102"/>
      <c r="H84" s="103"/>
      <c r="I84" s="137"/>
      <c r="J84" s="104"/>
      <c r="K84" s="105"/>
      <c r="L84" s="106"/>
      <c r="M84" s="106"/>
      <c r="N84" s="140"/>
      <c r="O84" s="109"/>
      <c r="P84" s="110"/>
      <c r="Q84" s="106" t="n">
        <f aca="false">P84*M84</f>
        <v>0</v>
      </c>
      <c r="R84" s="120"/>
      <c r="S84" s="112"/>
      <c r="T84" s="121"/>
      <c r="U84" s="114" t="n">
        <f aca="false">IF(EXACT(O84,Y84),M84,M84*(1-'Расчет ПРЕДЗАКАЗ'!$D$10))</f>
        <v>0</v>
      </c>
      <c r="V84" s="114" t="n">
        <f aca="false">P84*U84</f>
        <v>0</v>
      </c>
      <c r="W84" s="114" t="n">
        <f aca="false">IF(EXACT(O84,Y84),M84,M84*(1-'Расчет Прайс'!$D$10))</f>
        <v>0</v>
      </c>
      <c r="X84" s="114" t="n">
        <f aca="false">P84*W84</f>
        <v>0</v>
      </c>
      <c r="Y84" s="119" t="s">
        <v>101</v>
      </c>
      <c r="Z84" s="117" t="n">
        <f aca="false">IF(EXACT(O84;Y84);Q84;0)</f>
        <v>0</v>
      </c>
      <c r="AA84" s="117" t="n">
        <f aca="false">IF(Z84=0;Q84;0)</f>
        <v>0</v>
      </c>
      <c r="AB84" s="118" t="str">
        <f aca="false">IF(U84=0;"";L84/U84-1)</f>
        <v/>
      </c>
      <c r="AC84" s="118" t="str">
        <f aca="false">IF(W84=0;"";L84/W84-1)</f>
        <v/>
      </c>
    </row>
    <row collapsed="false" customFormat="false" customHeight="true" hidden="false" ht="50.1" outlineLevel="0" r="85">
      <c r="A85" s="98"/>
      <c r="B85" s="98"/>
      <c r="C85" s="99"/>
      <c r="D85" s="99"/>
      <c r="E85" s="100"/>
      <c r="F85" s="136"/>
      <c r="G85" s="102"/>
      <c r="H85" s="103"/>
      <c r="I85" s="137"/>
      <c r="J85" s="104"/>
      <c r="K85" s="105"/>
      <c r="L85" s="106"/>
      <c r="M85" s="106"/>
      <c r="N85" s="140"/>
      <c r="O85" s="109"/>
      <c r="P85" s="110"/>
      <c r="Q85" s="106" t="n">
        <f aca="false">P85*M85</f>
        <v>0</v>
      </c>
      <c r="R85" s="120"/>
      <c r="S85" s="112"/>
      <c r="T85" s="121"/>
      <c r="U85" s="114" t="n">
        <f aca="false">IF(EXACT(O85,Y85),M85,M85*(1-'Расчет ПРЕДЗАКАЗ'!$D$10))</f>
        <v>0</v>
      </c>
      <c r="V85" s="114" t="n">
        <f aca="false">P85*U85</f>
        <v>0</v>
      </c>
      <c r="W85" s="114" t="n">
        <f aca="false">IF(EXACT(O85,Y85),M85,M85*(1-'Расчет Прайс'!$D$10))</f>
        <v>0</v>
      </c>
      <c r="X85" s="114" t="n">
        <f aca="false">P85*W85</f>
        <v>0</v>
      </c>
      <c r="Y85" s="119" t="s">
        <v>101</v>
      </c>
      <c r="Z85" s="117" t="n">
        <f aca="false">IF(EXACT(O85;Y85);Q85;0)</f>
        <v>0</v>
      </c>
      <c r="AA85" s="117" t="n">
        <f aca="false">IF(Z85=0;Q85;0)</f>
        <v>0</v>
      </c>
      <c r="AB85" s="118" t="str">
        <f aca="false">IF(U85=0;"";L85/U85-1)</f>
        <v/>
      </c>
      <c r="AC85" s="118" t="str">
        <f aca="false">IF(W85=0;"";L85/W85-1)</f>
        <v/>
      </c>
    </row>
    <row collapsed="false" customFormat="false" customHeight="true" hidden="false" ht="50.1" outlineLevel="0" r="86">
      <c r="A86" s="98"/>
      <c r="B86" s="98"/>
      <c r="C86" s="99"/>
      <c r="D86" s="99"/>
      <c r="E86" s="100"/>
      <c r="F86" s="136"/>
      <c r="G86" s="102"/>
      <c r="H86" s="103"/>
      <c r="I86" s="137"/>
      <c r="J86" s="104"/>
      <c r="K86" s="105"/>
      <c r="L86" s="106"/>
      <c r="M86" s="106"/>
      <c r="N86" s="140"/>
      <c r="O86" s="109"/>
      <c r="P86" s="110"/>
      <c r="Q86" s="106" t="n">
        <f aca="false">P86*M86</f>
        <v>0</v>
      </c>
      <c r="R86" s="120"/>
      <c r="S86" s="111"/>
      <c r="T86" s="121"/>
      <c r="U86" s="114" t="n">
        <f aca="false">IF(EXACT(O86,Y86),M86,M86*(1-'Расчет ПРЕДЗАКАЗ'!$D$10))</f>
        <v>0</v>
      </c>
      <c r="V86" s="114" t="n">
        <f aca="false">P86*U86</f>
        <v>0</v>
      </c>
      <c r="W86" s="114" t="n">
        <f aca="false">IF(EXACT(O86,Y86),M86,M86*(1-'Расчет Прайс'!$D$10))</f>
        <v>0</v>
      </c>
      <c r="X86" s="114" t="n">
        <f aca="false">P86*W86</f>
        <v>0</v>
      </c>
      <c r="Y86" s="119" t="s">
        <v>101</v>
      </c>
      <c r="Z86" s="117" t="n">
        <f aca="false">IF(EXACT(O86;Y86);Q86;0)</f>
        <v>0</v>
      </c>
      <c r="AA86" s="117" t="n">
        <f aca="false">IF(Z86=0;Q86;0)</f>
        <v>0</v>
      </c>
      <c r="AB86" s="118" t="str">
        <f aca="false">IF(U86=0;"";L86/U86-1)</f>
        <v/>
      </c>
      <c r="AC86" s="118" t="str">
        <f aca="false">IF(W86=0;"";L86/W86-1)</f>
        <v/>
      </c>
    </row>
    <row collapsed="false" customFormat="false" customHeight="true" hidden="false" ht="11.25" outlineLevel="0" r="87"/>
    <row collapsed="false" customFormat="false" customHeight="true" hidden="false" ht="50.1" outlineLevel="0" r="88">
      <c r="A88" s="98" t="n">
        <v>42</v>
      </c>
      <c r="B88" s="98" t="s">
        <v>190</v>
      </c>
      <c r="C88" s="99" t="s">
        <v>230</v>
      </c>
      <c r="D88" s="99" t="s">
        <v>93</v>
      </c>
      <c r="E88" s="100" t="s">
        <v>93</v>
      </c>
      <c r="F88" s="136" t="s">
        <v>94</v>
      </c>
      <c r="G88" s="102" t="s">
        <v>182</v>
      </c>
      <c r="H88" s="103" t="s">
        <v>231</v>
      </c>
      <c r="I88" s="137" t="s">
        <v>232</v>
      </c>
      <c r="J88" s="104" t="s">
        <v>98</v>
      </c>
      <c r="K88" s="105" t="s">
        <v>99</v>
      </c>
      <c r="L88" s="106" t="n">
        <v>6550</v>
      </c>
      <c r="M88" s="106" t="n">
        <v>4090</v>
      </c>
      <c r="N88" s="108" t="s">
        <v>233</v>
      </c>
      <c r="O88" s="109"/>
      <c r="P88" s="110"/>
      <c r="Q88" s="106" t="n">
        <f aca="false">P88*M88</f>
        <v>0</v>
      </c>
      <c r="R88" s="111"/>
      <c r="S88" s="112" t="n">
        <v>25</v>
      </c>
      <c r="T88" s="138"/>
      <c r="U88" s="114" t="n">
        <f aca="false">IF(EXACT(O88,Y88),M88,M88*(1-'Расчет ПРЕДЗАКАЗ'!$D$10))</f>
        <v>4008.2</v>
      </c>
      <c r="V88" s="114" t="n">
        <f aca="false">P88*U88</f>
        <v>0</v>
      </c>
      <c r="W88" s="114" t="n">
        <f aca="false">IF(EXACT(O88,Y88),M88,M88*(1-'Расчет Прайс'!$D$10))</f>
        <v>4090</v>
      </c>
      <c r="X88" s="114" t="n">
        <f aca="false">P88*W88</f>
        <v>0</v>
      </c>
      <c r="Y88" s="119" t="s">
        <v>101</v>
      </c>
      <c r="Z88" s="117" t="n">
        <f aca="false">IF(EXACT(O88;Y88);Q88;0)</f>
        <v>0</v>
      </c>
      <c r="AA88" s="117" t="n">
        <f aca="false">IF(Z88=0;Q88;0)</f>
        <v>0</v>
      </c>
      <c r="AB88" s="118" t="n">
        <f aca="false">IF(U88=0,"",L88/U88-1)</f>
        <v>0.634149992515344</v>
      </c>
      <c r="AC88" s="118" t="n">
        <f aca="false">IF(W88=0,"",L88/W88-1)</f>
        <v>0.601466992665037</v>
      </c>
    </row>
    <row collapsed="false" customFormat="false" customHeight="true" hidden="false" ht="50.1" outlineLevel="0" r="89">
      <c r="A89" s="98"/>
      <c r="B89" s="98"/>
      <c r="C89" s="99"/>
      <c r="D89" s="99"/>
      <c r="E89" s="100"/>
      <c r="F89" s="136"/>
      <c r="G89" s="102"/>
      <c r="H89" s="103"/>
      <c r="I89" s="137"/>
      <c r="J89" s="104"/>
      <c r="K89" s="105" t="s">
        <v>102</v>
      </c>
      <c r="L89" s="106" t="n">
        <v>6550</v>
      </c>
      <c r="M89" s="106" t="n">
        <v>4090</v>
      </c>
      <c r="N89" s="108" t="s">
        <v>234</v>
      </c>
      <c r="O89" s="109"/>
      <c r="P89" s="110"/>
      <c r="Q89" s="106" t="n">
        <f aca="false">P89*M89</f>
        <v>0</v>
      </c>
      <c r="R89" s="111"/>
      <c r="S89" s="112" t="n">
        <v>64</v>
      </c>
      <c r="T89" s="138"/>
      <c r="U89" s="114" t="n">
        <f aca="false">IF(EXACT(O89,Y89),M89,M89*(1-'Расчет ПРЕДЗАКАЗ'!$D$10))</f>
        <v>4008.2</v>
      </c>
      <c r="V89" s="114" t="n">
        <f aca="false">P89*U89</f>
        <v>0</v>
      </c>
      <c r="W89" s="114" t="n">
        <f aca="false">IF(EXACT(O89,Y89),M89,M89*(1-'Расчет Прайс'!$D$10))</f>
        <v>4090</v>
      </c>
      <c r="X89" s="114" t="n">
        <f aca="false">P89*W89</f>
        <v>0</v>
      </c>
      <c r="Y89" s="119" t="s">
        <v>101</v>
      </c>
      <c r="Z89" s="117" t="n">
        <f aca="false">IF(EXACT(O89;Y89);Q89;0)</f>
        <v>0</v>
      </c>
      <c r="AA89" s="117" t="n">
        <f aca="false">IF(Z89=0;Q89;0)</f>
        <v>0</v>
      </c>
      <c r="AB89" s="118" t="n">
        <f aca="false">IF(U89=0;"";L89/U89-1)</f>
        <v>0.634149992515344</v>
      </c>
      <c r="AC89" s="118" t="n">
        <f aca="false">IF(W89=0;"";L89/W89-1)</f>
        <v>0.601466992665037</v>
      </c>
    </row>
    <row collapsed="false" customFormat="false" customHeight="true" hidden="false" ht="50.1" outlineLevel="0" r="90">
      <c r="A90" s="98"/>
      <c r="B90" s="98"/>
      <c r="C90" s="99"/>
      <c r="D90" s="99"/>
      <c r="E90" s="100"/>
      <c r="F90" s="136"/>
      <c r="G90" s="102"/>
      <c r="H90" s="103"/>
      <c r="I90" s="137"/>
      <c r="J90" s="104"/>
      <c r="K90" s="105" t="s">
        <v>104</v>
      </c>
      <c r="L90" s="106" t="n">
        <v>6550</v>
      </c>
      <c r="M90" s="106" t="n">
        <v>4090</v>
      </c>
      <c r="N90" s="108" t="s">
        <v>235</v>
      </c>
      <c r="O90" s="109"/>
      <c r="P90" s="110"/>
      <c r="Q90" s="106" t="n">
        <f aca="false">P90*M90</f>
        <v>0</v>
      </c>
      <c r="R90" s="111"/>
      <c r="S90" s="112" t="n">
        <v>135</v>
      </c>
      <c r="T90" s="138"/>
      <c r="U90" s="114" t="n">
        <f aca="false">IF(EXACT(O90,Y90),M90,M90*(1-'Расчет ПРЕДЗАКАЗ'!$D$10))</f>
        <v>4008.2</v>
      </c>
      <c r="V90" s="114" t="n">
        <f aca="false">P90*U90</f>
        <v>0</v>
      </c>
      <c r="W90" s="114" t="n">
        <f aca="false">IF(EXACT(O90,Y90),M90,M90*(1-'Расчет Прайс'!$D$10))</f>
        <v>4090</v>
      </c>
      <c r="X90" s="114" t="n">
        <f aca="false">P90*W90</f>
        <v>0</v>
      </c>
      <c r="Y90" s="119" t="s">
        <v>101</v>
      </c>
      <c r="Z90" s="117" t="n">
        <f aca="false">IF(EXACT(O90;Y90);Q90;0)</f>
        <v>0</v>
      </c>
      <c r="AA90" s="117" t="n">
        <f aca="false">IF(Z90=0;Q90;0)</f>
        <v>0</v>
      </c>
      <c r="AB90" s="118" t="n">
        <f aca="false">IF(U90=0;"";L90/U90-1)</f>
        <v>0.634149992515344</v>
      </c>
      <c r="AC90" s="118" t="n">
        <f aca="false">IF(W90=0;"";L90/W90-1)</f>
        <v>0.601466992665037</v>
      </c>
    </row>
    <row collapsed="false" customFormat="false" customHeight="true" hidden="false" ht="50.1" outlineLevel="0" r="91">
      <c r="A91" s="98"/>
      <c r="B91" s="98"/>
      <c r="C91" s="99"/>
      <c r="D91" s="99"/>
      <c r="E91" s="100"/>
      <c r="F91" s="136"/>
      <c r="G91" s="102"/>
      <c r="H91" s="103"/>
      <c r="I91" s="137"/>
      <c r="J91" s="104"/>
      <c r="K91" s="105" t="s">
        <v>106</v>
      </c>
      <c r="L91" s="106" t="n">
        <v>6550</v>
      </c>
      <c r="M91" s="106" t="n">
        <v>4090</v>
      </c>
      <c r="N91" s="108" t="s">
        <v>236</v>
      </c>
      <c r="O91" s="109"/>
      <c r="P91" s="110"/>
      <c r="Q91" s="106" t="n">
        <f aca="false">P91*M91</f>
        <v>0</v>
      </c>
      <c r="R91" s="111"/>
      <c r="S91" s="112" t="n">
        <v>139</v>
      </c>
      <c r="T91" s="138"/>
      <c r="U91" s="114" t="n">
        <f aca="false">IF(EXACT(O91,Y91),M91,M91*(1-'Расчет ПРЕДЗАКАЗ'!$D$10))</f>
        <v>4008.2</v>
      </c>
      <c r="V91" s="114" t="n">
        <f aca="false">P91*U91</f>
        <v>0</v>
      </c>
      <c r="W91" s="114" t="n">
        <f aca="false">IF(EXACT(O91,Y91),M91,M91*(1-'Расчет Прайс'!$D$10))</f>
        <v>4090</v>
      </c>
      <c r="X91" s="114" t="n">
        <f aca="false">P91*W91</f>
        <v>0</v>
      </c>
      <c r="Y91" s="119" t="s">
        <v>101</v>
      </c>
      <c r="Z91" s="117" t="n">
        <f aca="false">IF(EXACT(O91;Y91);Q91;0)</f>
        <v>0</v>
      </c>
      <c r="AA91" s="117" t="n">
        <f aca="false">IF(Z91=0;Q91;0)</f>
        <v>0</v>
      </c>
      <c r="AB91" s="118" t="n">
        <f aca="false">IF(U91=0;"";L91/U91-1)</f>
        <v>0.634149992515344</v>
      </c>
      <c r="AC91" s="118" t="n">
        <f aca="false">IF(W91=0;"";L91/W91-1)</f>
        <v>0.601466992665037</v>
      </c>
    </row>
    <row collapsed="false" customFormat="false" customHeight="true" hidden="false" ht="50.1" outlineLevel="0" r="92">
      <c r="A92" s="98"/>
      <c r="B92" s="98"/>
      <c r="C92" s="99"/>
      <c r="D92" s="99"/>
      <c r="E92" s="100"/>
      <c r="F92" s="136"/>
      <c r="G92" s="102"/>
      <c r="H92" s="103"/>
      <c r="I92" s="137"/>
      <c r="J92" s="104"/>
      <c r="K92" s="105" t="s">
        <v>108</v>
      </c>
      <c r="L92" s="106" t="n">
        <v>6550</v>
      </c>
      <c r="M92" s="106" t="n">
        <v>4090</v>
      </c>
      <c r="N92" s="108" t="s">
        <v>237</v>
      </c>
      <c r="O92" s="109"/>
      <c r="P92" s="110"/>
      <c r="Q92" s="106" t="n">
        <f aca="false">P92*M92</f>
        <v>0</v>
      </c>
      <c r="R92" s="111"/>
      <c r="S92" s="112" t="n">
        <v>74</v>
      </c>
      <c r="T92" s="138"/>
      <c r="U92" s="114" t="n">
        <f aca="false">IF(EXACT(O92,Y92),M92,M92*(1-'Расчет ПРЕДЗАКАЗ'!$D$10))</f>
        <v>4008.2</v>
      </c>
      <c r="V92" s="114" t="n">
        <f aca="false">P92*U92</f>
        <v>0</v>
      </c>
      <c r="W92" s="114" t="n">
        <f aca="false">IF(EXACT(O92,Y92),M92,M92*(1-'Расчет Прайс'!$D$10))</f>
        <v>4090</v>
      </c>
      <c r="X92" s="114" t="n">
        <f aca="false">P92*W92</f>
        <v>0</v>
      </c>
      <c r="Y92" s="119" t="s">
        <v>101</v>
      </c>
      <c r="Z92" s="117" t="n">
        <f aca="false">IF(EXACT(O92;Y92);Q92;0)</f>
        <v>0</v>
      </c>
      <c r="AA92" s="117" t="n">
        <f aca="false">IF(Z92=0;Q92;0)</f>
        <v>0</v>
      </c>
      <c r="AB92" s="118" t="n">
        <f aca="false">IF(U92=0;"";L92/U92-1)</f>
        <v>0.634149992515344</v>
      </c>
      <c r="AC92" s="118" t="n">
        <f aca="false">IF(W92=0;"";L92/W92-1)</f>
        <v>0.601466992665037</v>
      </c>
    </row>
    <row collapsed="false" customFormat="false" customHeight="true" hidden="false" ht="50.1" outlineLevel="0" r="93">
      <c r="A93" s="98"/>
      <c r="B93" s="98"/>
      <c r="C93" s="99"/>
      <c r="D93" s="99"/>
      <c r="E93" s="100"/>
      <c r="F93" s="136"/>
      <c r="G93" s="102"/>
      <c r="H93" s="103"/>
      <c r="I93" s="137"/>
      <c r="J93" s="104"/>
      <c r="K93" s="105" t="s">
        <v>110</v>
      </c>
      <c r="L93" s="106" t="n">
        <v>6550</v>
      </c>
      <c r="M93" s="106" t="n">
        <v>4090</v>
      </c>
      <c r="N93" s="108" t="s">
        <v>238</v>
      </c>
      <c r="O93" s="109"/>
      <c r="P93" s="110"/>
      <c r="Q93" s="106" t="n">
        <f aca="false">P93*M93</f>
        <v>0</v>
      </c>
      <c r="R93" s="111"/>
      <c r="S93" s="112" t="n">
        <v>35</v>
      </c>
      <c r="T93" s="138"/>
      <c r="U93" s="114" t="n">
        <f aca="false">IF(EXACT(O93,Y93),M93,M93*(1-'Расчет ПРЕДЗАКАЗ'!$D$10))</f>
        <v>4008.2</v>
      </c>
      <c r="V93" s="114" t="n">
        <f aca="false">P93*U93</f>
        <v>0</v>
      </c>
      <c r="W93" s="114" t="n">
        <f aca="false">IF(EXACT(O93,Y93),M93,M93*(1-'Расчет Прайс'!$D$10))</f>
        <v>4090</v>
      </c>
      <c r="X93" s="114" t="n">
        <f aca="false">P93*W93</f>
        <v>0</v>
      </c>
      <c r="Y93" s="119" t="s">
        <v>101</v>
      </c>
      <c r="Z93" s="117" t="n">
        <f aca="false">IF(EXACT(O93;Y93);Q93;0)</f>
        <v>0</v>
      </c>
      <c r="AA93" s="117" t="n">
        <f aca="false">IF(Z93=0;Q93;0)</f>
        <v>0</v>
      </c>
      <c r="AB93" s="118" t="n">
        <f aca="false">IF(U93=0;"";L93/U93-1)</f>
        <v>0.634149992515344</v>
      </c>
      <c r="AC93" s="118" t="n">
        <f aca="false">IF(W93=0;"";L93/W93-1)</f>
        <v>0.601466992665037</v>
      </c>
    </row>
    <row collapsed="false" customFormat="false" customHeight="true" hidden="false" ht="50.1" outlineLevel="0" r="94">
      <c r="A94" s="98"/>
      <c r="B94" s="98"/>
      <c r="C94" s="99"/>
      <c r="D94" s="99"/>
      <c r="E94" s="100"/>
      <c r="F94" s="136"/>
      <c r="G94" s="102"/>
      <c r="H94" s="103"/>
      <c r="I94" s="137"/>
      <c r="J94" s="104"/>
      <c r="K94" s="105" t="s">
        <v>112</v>
      </c>
      <c r="L94" s="106" t="n">
        <v>6550</v>
      </c>
      <c r="M94" s="106" t="n">
        <v>4090</v>
      </c>
      <c r="N94" s="108" t="s">
        <v>239</v>
      </c>
      <c r="O94" s="109"/>
      <c r="P94" s="110"/>
      <c r="Q94" s="106" t="n">
        <f aca="false">P94*M94</f>
        <v>0</v>
      </c>
      <c r="R94" s="111"/>
      <c r="S94" s="112" t="n">
        <v>14</v>
      </c>
      <c r="T94" s="138"/>
      <c r="U94" s="114" t="n">
        <f aca="false">IF(EXACT(O94,Y94),M94,M94*(1-'Расчет ПРЕДЗАКАЗ'!$D$10))</f>
        <v>4008.2</v>
      </c>
      <c r="V94" s="114" t="n">
        <f aca="false">P94*U94</f>
        <v>0</v>
      </c>
      <c r="W94" s="114" t="n">
        <f aca="false">IF(EXACT(O94,Y94),M94,M94*(1-'Расчет Прайс'!$D$10))</f>
        <v>4090</v>
      </c>
      <c r="X94" s="114" t="n">
        <f aca="false">P94*W94</f>
        <v>0</v>
      </c>
      <c r="Y94" s="119" t="s">
        <v>101</v>
      </c>
      <c r="Z94" s="117" t="n">
        <f aca="false">IF(EXACT(O94;Y94);Q94;0)</f>
        <v>0</v>
      </c>
      <c r="AA94" s="117" t="n">
        <f aca="false">IF(Z94=0;Q94;0)</f>
        <v>0</v>
      </c>
      <c r="AB94" s="118" t="n">
        <f aca="false">IF(U94=0;"";L94/U94-1)</f>
        <v>0.634149992515344</v>
      </c>
      <c r="AC94" s="118" t="n">
        <f aca="false">IF(W94=0;"";L94/W94-1)</f>
        <v>0.601466992665037</v>
      </c>
    </row>
    <row collapsed="false" customFormat="false" customHeight="true" hidden="false" ht="50.1" outlineLevel="0" r="95">
      <c r="A95" s="98"/>
      <c r="B95" s="98"/>
      <c r="C95" s="99"/>
      <c r="D95" s="99"/>
      <c r="E95" s="100"/>
      <c r="F95" s="136"/>
      <c r="G95" s="102"/>
      <c r="H95" s="103"/>
      <c r="I95" s="137"/>
      <c r="J95" s="104"/>
      <c r="K95" s="105"/>
      <c r="L95" s="106"/>
      <c r="M95" s="106"/>
      <c r="N95" s="139"/>
      <c r="O95" s="109"/>
      <c r="P95" s="110"/>
      <c r="Q95" s="106" t="n">
        <f aca="false">P95*M95</f>
        <v>0</v>
      </c>
      <c r="R95" s="111"/>
      <c r="S95" s="112"/>
      <c r="T95" s="138"/>
      <c r="U95" s="114" t="n">
        <f aca="false">IF(EXACT(O95,Y95),M95,M95*(1-'Расчет ПРЕДЗАКАЗ'!$D$10))</f>
        <v>0</v>
      </c>
      <c r="V95" s="114" t="n">
        <f aca="false">P95*U95</f>
        <v>0</v>
      </c>
      <c r="W95" s="114" t="n">
        <f aca="false">IF(EXACT(O95,Y95),M95,M95*(1-'Расчет Прайс'!$D$10))</f>
        <v>0</v>
      </c>
      <c r="X95" s="114" t="n">
        <f aca="false">P95*W95</f>
        <v>0</v>
      </c>
      <c r="Y95" s="119" t="s">
        <v>101</v>
      </c>
      <c r="Z95" s="117" t="n">
        <f aca="false">IF(EXACT(O95;Y95);Q95;0)</f>
        <v>0</v>
      </c>
      <c r="AA95" s="117" t="n">
        <f aca="false">IF(Z95=0;Q95;0)</f>
        <v>0</v>
      </c>
      <c r="AB95" s="118" t="str">
        <f aca="false">IF(U95=0;"";L95/U95-1)</f>
        <v/>
      </c>
      <c r="AC95" s="118" t="str">
        <f aca="false">IF(W95=0;"";L95/W95-1)</f>
        <v/>
      </c>
    </row>
    <row collapsed="false" customFormat="false" customHeight="true" hidden="false" ht="50.1" outlineLevel="0" r="96">
      <c r="A96" s="98"/>
      <c r="B96" s="98"/>
      <c r="C96" s="99"/>
      <c r="D96" s="99"/>
      <c r="E96" s="100"/>
      <c r="F96" s="136"/>
      <c r="G96" s="102"/>
      <c r="H96" s="103"/>
      <c r="I96" s="137"/>
      <c r="J96" s="104"/>
      <c r="K96" s="105"/>
      <c r="L96" s="106"/>
      <c r="M96" s="106"/>
      <c r="N96" s="139"/>
      <c r="O96" s="109"/>
      <c r="P96" s="110"/>
      <c r="Q96" s="106" t="n">
        <f aca="false">P96*M96</f>
        <v>0</v>
      </c>
      <c r="R96" s="111"/>
      <c r="S96" s="112"/>
      <c r="T96" s="138"/>
      <c r="U96" s="114" t="n">
        <f aca="false">IF(EXACT(O96,Y96),M96,M96*(1-'Расчет ПРЕДЗАКАЗ'!$D$10))</f>
        <v>0</v>
      </c>
      <c r="V96" s="114" t="n">
        <f aca="false">P96*U96</f>
        <v>0</v>
      </c>
      <c r="W96" s="114" t="n">
        <f aca="false">IF(EXACT(O96,Y96),M96,M96*(1-'Расчет Прайс'!$D$10))</f>
        <v>0</v>
      </c>
      <c r="X96" s="114" t="n">
        <f aca="false">P96*W96</f>
        <v>0</v>
      </c>
      <c r="Y96" s="119" t="s">
        <v>101</v>
      </c>
      <c r="Z96" s="117" t="n">
        <f aca="false">IF(EXACT(O96;Y96);Q96;0)</f>
        <v>0</v>
      </c>
      <c r="AA96" s="117" t="n">
        <f aca="false">IF(Z96=0;Q96;0)</f>
        <v>0</v>
      </c>
      <c r="AB96" s="118" t="str">
        <f aca="false">IF(U96=0;"";L96/U96-1)</f>
        <v/>
      </c>
      <c r="AC96" s="118" t="str">
        <f aca="false">IF(W96=0;"";L96/W96-1)</f>
        <v/>
      </c>
    </row>
    <row collapsed="false" customFormat="false" customHeight="true" hidden="false" ht="50.1" outlineLevel="0" r="97">
      <c r="A97" s="98"/>
      <c r="B97" s="98"/>
      <c r="C97" s="99"/>
      <c r="D97" s="99"/>
      <c r="E97" s="100"/>
      <c r="F97" s="136"/>
      <c r="G97" s="102"/>
      <c r="H97" s="103"/>
      <c r="I97" s="137"/>
      <c r="J97" s="104"/>
      <c r="K97" s="105"/>
      <c r="L97" s="106"/>
      <c r="M97" s="106"/>
      <c r="N97" s="140"/>
      <c r="O97" s="109"/>
      <c r="P97" s="110"/>
      <c r="Q97" s="106" t="n">
        <f aca="false">P97*M97</f>
        <v>0</v>
      </c>
      <c r="R97" s="120"/>
      <c r="S97" s="112"/>
      <c r="T97" s="121"/>
      <c r="U97" s="114" t="n">
        <f aca="false">IF(EXACT(O97,Y97),M97,M97*(1-'Расчет ПРЕДЗАКАЗ'!$D$10))</f>
        <v>0</v>
      </c>
      <c r="V97" s="114" t="n">
        <f aca="false">P97*U97</f>
        <v>0</v>
      </c>
      <c r="W97" s="114" t="n">
        <f aca="false">IF(EXACT(O97,Y97),M97,M97*(1-'Расчет Прайс'!$D$10))</f>
        <v>0</v>
      </c>
      <c r="X97" s="114" t="n">
        <f aca="false">P97*W97</f>
        <v>0</v>
      </c>
      <c r="Y97" s="119" t="s">
        <v>101</v>
      </c>
      <c r="Z97" s="117" t="n">
        <f aca="false">IF(EXACT(O97;Y97);Q97;0)</f>
        <v>0</v>
      </c>
      <c r="AA97" s="117" t="n">
        <f aca="false">IF(Z97=0;Q97;0)</f>
        <v>0</v>
      </c>
      <c r="AB97" s="118" t="str">
        <f aca="false">IF(U97=0;"";L97/U97-1)</f>
        <v/>
      </c>
      <c r="AC97" s="118" t="str">
        <f aca="false">IF(W97=0;"";L97/W97-1)</f>
        <v/>
      </c>
    </row>
    <row collapsed="false" customFormat="false" customHeight="true" hidden="false" ht="50.1" outlineLevel="0" r="98">
      <c r="A98" s="98"/>
      <c r="B98" s="98"/>
      <c r="C98" s="99"/>
      <c r="D98" s="99"/>
      <c r="E98" s="100"/>
      <c r="F98" s="136"/>
      <c r="G98" s="102"/>
      <c r="H98" s="103"/>
      <c r="I98" s="137"/>
      <c r="J98" s="104"/>
      <c r="K98" s="105"/>
      <c r="L98" s="106"/>
      <c r="M98" s="106"/>
      <c r="N98" s="140"/>
      <c r="O98" s="109"/>
      <c r="P98" s="110"/>
      <c r="Q98" s="106" t="n">
        <f aca="false">P98*M98</f>
        <v>0</v>
      </c>
      <c r="R98" s="120"/>
      <c r="S98" s="112"/>
      <c r="T98" s="121"/>
      <c r="U98" s="114" t="n">
        <f aca="false">IF(EXACT(O98,Y98),M98,M98*(1-'Расчет ПРЕДЗАКАЗ'!$D$10))</f>
        <v>0</v>
      </c>
      <c r="V98" s="114" t="n">
        <f aca="false">P98*U98</f>
        <v>0</v>
      </c>
      <c r="W98" s="114" t="n">
        <f aca="false">IF(EXACT(O98,Y98),M98,M98*(1-'Расчет Прайс'!$D$10))</f>
        <v>0</v>
      </c>
      <c r="X98" s="114" t="n">
        <f aca="false">P98*W98</f>
        <v>0</v>
      </c>
      <c r="Y98" s="119" t="s">
        <v>101</v>
      </c>
      <c r="Z98" s="117" t="n">
        <f aca="false">IF(EXACT(O98;Y98);Q98;0)</f>
        <v>0</v>
      </c>
      <c r="AA98" s="117" t="n">
        <f aca="false">IF(Z98=0;Q98;0)</f>
        <v>0</v>
      </c>
      <c r="AB98" s="118" t="str">
        <f aca="false">IF(U98=0;"";L98/U98-1)</f>
        <v/>
      </c>
      <c r="AC98" s="118" t="str">
        <f aca="false">IF(W98=0;"";L98/W98-1)</f>
        <v/>
      </c>
    </row>
    <row collapsed="false" customFormat="false" customHeight="true" hidden="false" ht="50.1" outlineLevel="0" r="99">
      <c r="A99" s="98"/>
      <c r="B99" s="98"/>
      <c r="C99" s="99"/>
      <c r="D99" s="99"/>
      <c r="E99" s="100"/>
      <c r="F99" s="136"/>
      <c r="G99" s="102"/>
      <c r="H99" s="103"/>
      <c r="I99" s="137"/>
      <c r="J99" s="104"/>
      <c r="K99" s="105"/>
      <c r="L99" s="106"/>
      <c r="M99" s="106"/>
      <c r="N99" s="140"/>
      <c r="O99" s="109"/>
      <c r="P99" s="110"/>
      <c r="Q99" s="106" t="n">
        <f aca="false">P99*M99</f>
        <v>0</v>
      </c>
      <c r="R99" s="120"/>
      <c r="S99" s="112"/>
      <c r="T99" s="121"/>
      <c r="U99" s="114" t="n">
        <f aca="false">IF(EXACT(O99,Y99),M99,M99*(1-'Расчет ПРЕДЗАКАЗ'!$D$10))</f>
        <v>0</v>
      </c>
      <c r="V99" s="114" t="n">
        <f aca="false">P99*U99</f>
        <v>0</v>
      </c>
      <c r="W99" s="114" t="n">
        <f aca="false">IF(EXACT(O99,Y99),M99,M99*(1-'Расчет Прайс'!$D$10))</f>
        <v>0</v>
      </c>
      <c r="X99" s="114" t="n">
        <f aca="false">P99*W99</f>
        <v>0</v>
      </c>
      <c r="Y99" s="119" t="s">
        <v>101</v>
      </c>
      <c r="Z99" s="117" t="n">
        <f aca="false">IF(EXACT(O99;Y99);Q99;0)</f>
        <v>0</v>
      </c>
      <c r="AA99" s="117" t="n">
        <f aca="false">IF(Z99=0;Q99;0)</f>
        <v>0</v>
      </c>
      <c r="AB99" s="118" t="str">
        <f aca="false">IF(U99=0;"";L99/U99-1)</f>
        <v/>
      </c>
      <c r="AC99" s="118" t="str">
        <f aca="false">IF(W99=0;"";L99/W99-1)</f>
        <v/>
      </c>
    </row>
    <row collapsed="false" customFormat="false" customHeight="true" hidden="false" ht="50.1" outlineLevel="0" r="100">
      <c r="A100" s="98"/>
      <c r="B100" s="98"/>
      <c r="C100" s="99"/>
      <c r="D100" s="99"/>
      <c r="E100" s="100"/>
      <c r="F100" s="136"/>
      <c r="G100" s="102"/>
      <c r="H100" s="103"/>
      <c r="I100" s="137"/>
      <c r="J100" s="104"/>
      <c r="K100" s="105"/>
      <c r="L100" s="106"/>
      <c r="M100" s="106"/>
      <c r="N100" s="140"/>
      <c r="O100" s="109"/>
      <c r="P100" s="110"/>
      <c r="Q100" s="106" t="n">
        <f aca="false">P100*M100</f>
        <v>0</v>
      </c>
      <c r="R100" s="120"/>
      <c r="S100" s="112"/>
      <c r="T100" s="121"/>
      <c r="U100" s="114" t="n">
        <f aca="false">IF(EXACT(O100,Y100),M100,M100*(1-'Расчет ПРЕДЗАКАЗ'!$D$10))</f>
        <v>0</v>
      </c>
      <c r="V100" s="114" t="n">
        <f aca="false">P100*U100</f>
        <v>0</v>
      </c>
      <c r="W100" s="114" t="n">
        <f aca="false">IF(EXACT(O100,Y100),M100,M100*(1-'Расчет Прайс'!$D$10))</f>
        <v>0</v>
      </c>
      <c r="X100" s="114" t="n">
        <f aca="false">P100*W100</f>
        <v>0</v>
      </c>
      <c r="Y100" s="119" t="s">
        <v>101</v>
      </c>
      <c r="Z100" s="117" t="n">
        <f aca="false">IF(EXACT(O100;Y100);Q100;0)</f>
        <v>0</v>
      </c>
      <c r="AA100" s="117" t="n">
        <f aca="false">IF(Z100=0;Q100;0)</f>
        <v>0</v>
      </c>
      <c r="AB100" s="118" t="str">
        <f aca="false">IF(U100=0;"";L100/U100-1)</f>
        <v/>
      </c>
      <c r="AC100" s="118" t="str">
        <f aca="false">IF(W100=0;"";L100/W100-1)</f>
        <v/>
      </c>
    </row>
    <row collapsed="false" customFormat="false" customHeight="true" hidden="false" ht="50.1" outlineLevel="0" r="101">
      <c r="A101" s="98"/>
      <c r="B101" s="98"/>
      <c r="C101" s="99"/>
      <c r="D101" s="99"/>
      <c r="E101" s="100"/>
      <c r="F101" s="136"/>
      <c r="G101" s="102"/>
      <c r="H101" s="103"/>
      <c r="I101" s="137"/>
      <c r="J101" s="104"/>
      <c r="K101" s="105"/>
      <c r="L101" s="106"/>
      <c r="M101" s="106"/>
      <c r="N101" s="140"/>
      <c r="O101" s="109"/>
      <c r="P101" s="110"/>
      <c r="Q101" s="106" t="n">
        <f aca="false">P101*M101</f>
        <v>0</v>
      </c>
      <c r="R101" s="120"/>
      <c r="S101" s="112"/>
      <c r="T101" s="121"/>
      <c r="U101" s="114" t="n">
        <f aca="false">IF(EXACT(O101,Y101),M101,M101*(1-'Расчет ПРЕДЗАКАЗ'!$D$10))</f>
        <v>0</v>
      </c>
      <c r="V101" s="114" t="n">
        <f aca="false">P101*U101</f>
        <v>0</v>
      </c>
      <c r="W101" s="114" t="n">
        <f aca="false">IF(EXACT(O101,Y101),M101,M101*(1-'Расчет Прайс'!$D$10))</f>
        <v>0</v>
      </c>
      <c r="X101" s="114" t="n">
        <f aca="false">P101*W101</f>
        <v>0</v>
      </c>
      <c r="Y101" s="119" t="s">
        <v>101</v>
      </c>
      <c r="Z101" s="117" t="n">
        <f aca="false">IF(EXACT(O101;Y101);Q101;0)</f>
        <v>0</v>
      </c>
      <c r="AA101" s="117" t="n">
        <f aca="false">IF(Z101=0;Q101;0)</f>
        <v>0</v>
      </c>
      <c r="AB101" s="118" t="str">
        <f aca="false">IF(U101=0;"";L101/U101-1)</f>
        <v/>
      </c>
      <c r="AC101" s="118" t="str">
        <f aca="false">IF(W101=0;"";L101/W101-1)</f>
        <v/>
      </c>
    </row>
    <row collapsed="false" customFormat="false" customHeight="true" hidden="false" ht="50.1" outlineLevel="0" r="102">
      <c r="A102" s="98"/>
      <c r="B102" s="98"/>
      <c r="C102" s="99"/>
      <c r="D102" s="99"/>
      <c r="E102" s="100"/>
      <c r="F102" s="136"/>
      <c r="G102" s="102"/>
      <c r="H102" s="103"/>
      <c r="I102" s="137"/>
      <c r="J102" s="104"/>
      <c r="K102" s="105"/>
      <c r="L102" s="106"/>
      <c r="M102" s="106"/>
      <c r="N102" s="140"/>
      <c r="O102" s="109"/>
      <c r="P102" s="110"/>
      <c r="Q102" s="106" t="n">
        <f aca="false">P102*M102</f>
        <v>0</v>
      </c>
      <c r="R102" s="120"/>
      <c r="S102" s="111"/>
      <c r="T102" s="121"/>
      <c r="U102" s="114" t="n">
        <f aca="false">IF(EXACT(O102,Y102),M102,M102*(1-'Расчет ПРЕДЗАКАЗ'!$D$10))</f>
        <v>0</v>
      </c>
      <c r="V102" s="114" t="n">
        <f aca="false">P102*U102</f>
        <v>0</v>
      </c>
      <c r="W102" s="114" t="n">
        <f aca="false">IF(EXACT(O102,Y102),M102,M102*(1-'Расчет Прайс'!$D$10))</f>
        <v>0</v>
      </c>
      <c r="X102" s="114" t="n">
        <f aca="false">P102*W102</f>
        <v>0</v>
      </c>
      <c r="Y102" s="119" t="s">
        <v>101</v>
      </c>
      <c r="Z102" s="117" t="n">
        <f aca="false">IF(EXACT(O102;Y102);Q102;0)</f>
        <v>0</v>
      </c>
      <c r="AA102" s="117" t="n">
        <f aca="false">IF(Z102=0;Q102;0)</f>
        <v>0</v>
      </c>
      <c r="AB102" s="118" t="str">
        <f aca="false">IF(U102=0;"";L102/U102-1)</f>
        <v/>
      </c>
      <c r="AC102" s="118" t="str">
        <f aca="false">IF(W102=0;"";L102/W102-1)</f>
        <v/>
      </c>
    </row>
    <row collapsed="false" customFormat="false" customHeight="true" hidden="false" ht="11.25" outlineLevel="0" r="103"/>
    <row collapsed="false" customFormat="false" customHeight="true" hidden="false" ht="50.1" outlineLevel="0" r="104">
      <c r="A104" s="98" t="n">
        <v>43</v>
      </c>
      <c r="B104" s="98" t="s">
        <v>190</v>
      </c>
      <c r="C104" s="99" t="s">
        <v>240</v>
      </c>
      <c r="D104" s="99" t="s">
        <v>93</v>
      </c>
      <c r="E104" s="100" t="s">
        <v>93</v>
      </c>
      <c r="F104" s="136" t="s">
        <v>94</v>
      </c>
      <c r="G104" s="102" t="s">
        <v>182</v>
      </c>
      <c r="H104" s="103" t="s">
        <v>241</v>
      </c>
      <c r="I104" s="137" t="s">
        <v>242</v>
      </c>
      <c r="J104" s="104" t="s">
        <v>98</v>
      </c>
      <c r="K104" s="105" t="s">
        <v>99</v>
      </c>
      <c r="L104" s="106" t="n">
        <v>6000</v>
      </c>
      <c r="M104" s="106" t="n">
        <v>3750</v>
      </c>
      <c r="N104" s="108" t="s">
        <v>243</v>
      </c>
      <c r="O104" s="109"/>
      <c r="P104" s="110"/>
      <c r="Q104" s="106" t="n">
        <f aca="false">P104*M104</f>
        <v>0</v>
      </c>
      <c r="R104" s="111"/>
      <c r="S104" s="112" t="n">
        <v>28</v>
      </c>
      <c r="T104" s="138"/>
      <c r="U104" s="114" t="n">
        <f aca="false">IF(EXACT(O104,Y104),M104,M104*(1-'Расчет ПРЕДЗАКАЗ'!$D$10))</f>
        <v>3675</v>
      </c>
      <c r="V104" s="114" t="n">
        <f aca="false">P104*U104</f>
        <v>0</v>
      </c>
      <c r="W104" s="114" t="n">
        <f aca="false">IF(EXACT(O104,Y104),M104,M104*(1-'Расчет Прайс'!$D$10))</f>
        <v>3750</v>
      </c>
      <c r="X104" s="114" t="n">
        <f aca="false">P104*W104</f>
        <v>0</v>
      </c>
      <c r="Y104" s="119" t="s">
        <v>101</v>
      </c>
      <c r="Z104" s="117" t="n">
        <f aca="false">IF(EXACT(O104;Y104);Q104;0)</f>
        <v>0</v>
      </c>
      <c r="AA104" s="117" t="n">
        <f aca="false">IF(Z104=0;Q104;0)</f>
        <v>0</v>
      </c>
      <c r="AB104" s="118" t="n">
        <f aca="false">IF(U104=0,"",L104/U104-1)</f>
        <v>0.63265306122449</v>
      </c>
      <c r="AC104" s="118" t="n">
        <f aca="false">IF(W104=0,"",L104/W104-1)</f>
        <v>0.6</v>
      </c>
    </row>
    <row collapsed="false" customFormat="false" customHeight="true" hidden="false" ht="50.1" outlineLevel="0" r="105">
      <c r="A105" s="98"/>
      <c r="B105" s="98"/>
      <c r="C105" s="99"/>
      <c r="D105" s="99"/>
      <c r="E105" s="100"/>
      <c r="F105" s="136"/>
      <c r="G105" s="102"/>
      <c r="H105" s="103"/>
      <c r="I105" s="137"/>
      <c r="J105" s="104"/>
      <c r="K105" s="105" t="s">
        <v>102</v>
      </c>
      <c r="L105" s="106" t="n">
        <v>6000</v>
      </c>
      <c r="M105" s="106" t="n">
        <v>3750</v>
      </c>
      <c r="N105" s="108" t="s">
        <v>244</v>
      </c>
      <c r="O105" s="109"/>
      <c r="P105" s="110"/>
      <c r="Q105" s="106" t="n">
        <f aca="false">P105*M105</f>
        <v>0</v>
      </c>
      <c r="R105" s="111"/>
      <c r="S105" s="112" t="n">
        <v>75</v>
      </c>
      <c r="T105" s="138"/>
      <c r="U105" s="114" t="n">
        <f aca="false">IF(EXACT(O105,Y105),M105,M105*(1-'Расчет ПРЕДЗАКАЗ'!$D$10))</f>
        <v>3675</v>
      </c>
      <c r="V105" s="114" t="n">
        <f aca="false">P105*U105</f>
        <v>0</v>
      </c>
      <c r="W105" s="114" t="n">
        <f aca="false">IF(EXACT(O105,Y105),M105,M105*(1-'Расчет Прайс'!$D$10))</f>
        <v>3750</v>
      </c>
      <c r="X105" s="114" t="n">
        <f aca="false">P105*W105</f>
        <v>0</v>
      </c>
      <c r="Y105" s="119" t="s">
        <v>101</v>
      </c>
      <c r="Z105" s="117" t="n">
        <f aca="false">IF(EXACT(O105;Y105);Q105;0)</f>
        <v>0</v>
      </c>
      <c r="AA105" s="117" t="n">
        <f aca="false">IF(Z105=0;Q105;0)</f>
        <v>0</v>
      </c>
      <c r="AB105" s="118" t="n">
        <f aca="false">IF(U105=0;"";L105/U105-1)</f>
        <v>0.63265306122449</v>
      </c>
      <c r="AC105" s="118" t="n">
        <f aca="false">IF(W105=0;"";L105/W105-1)</f>
        <v>0.6</v>
      </c>
    </row>
    <row collapsed="false" customFormat="false" customHeight="true" hidden="false" ht="50.1" outlineLevel="0" r="106">
      <c r="A106" s="98"/>
      <c r="B106" s="98"/>
      <c r="C106" s="99"/>
      <c r="D106" s="99"/>
      <c r="E106" s="100"/>
      <c r="F106" s="136"/>
      <c r="G106" s="102"/>
      <c r="H106" s="103"/>
      <c r="I106" s="137"/>
      <c r="J106" s="104"/>
      <c r="K106" s="105" t="s">
        <v>104</v>
      </c>
      <c r="L106" s="106" t="n">
        <v>6000</v>
      </c>
      <c r="M106" s="106" t="n">
        <v>3750</v>
      </c>
      <c r="N106" s="108" t="s">
        <v>245</v>
      </c>
      <c r="O106" s="109"/>
      <c r="P106" s="110"/>
      <c r="Q106" s="106" t="n">
        <f aca="false">P106*M106</f>
        <v>0</v>
      </c>
      <c r="R106" s="111"/>
      <c r="S106" s="112" t="n">
        <v>152</v>
      </c>
      <c r="T106" s="138"/>
      <c r="U106" s="114" t="n">
        <f aca="false">IF(EXACT(O106,Y106),M106,M106*(1-'Расчет ПРЕДЗАКАЗ'!$D$10))</f>
        <v>3675</v>
      </c>
      <c r="V106" s="114" t="n">
        <f aca="false">P106*U106</f>
        <v>0</v>
      </c>
      <c r="W106" s="114" t="n">
        <f aca="false">IF(EXACT(O106,Y106),M106,M106*(1-'Расчет Прайс'!$D$10))</f>
        <v>3750</v>
      </c>
      <c r="X106" s="114" t="n">
        <f aca="false">P106*W106</f>
        <v>0</v>
      </c>
      <c r="Y106" s="119" t="s">
        <v>101</v>
      </c>
      <c r="Z106" s="117" t="n">
        <f aca="false">IF(EXACT(O106;Y106);Q106;0)</f>
        <v>0</v>
      </c>
      <c r="AA106" s="117" t="n">
        <f aca="false">IF(Z106=0;Q106;0)</f>
        <v>0</v>
      </c>
      <c r="AB106" s="118" t="n">
        <f aca="false">IF(U106=0;"";L106/U106-1)</f>
        <v>0.63265306122449</v>
      </c>
      <c r="AC106" s="118" t="n">
        <f aca="false">IF(W106=0;"";L106/W106-1)</f>
        <v>0.6</v>
      </c>
    </row>
    <row collapsed="false" customFormat="false" customHeight="true" hidden="false" ht="50.1" outlineLevel="0" r="107">
      <c r="A107" s="98"/>
      <c r="B107" s="98"/>
      <c r="C107" s="99"/>
      <c r="D107" s="99"/>
      <c r="E107" s="100"/>
      <c r="F107" s="136"/>
      <c r="G107" s="102"/>
      <c r="H107" s="103"/>
      <c r="I107" s="137"/>
      <c r="J107" s="104"/>
      <c r="K107" s="105" t="s">
        <v>106</v>
      </c>
      <c r="L107" s="106" t="n">
        <v>6000</v>
      </c>
      <c r="M107" s="106" t="n">
        <v>3750</v>
      </c>
      <c r="N107" s="108" t="s">
        <v>246</v>
      </c>
      <c r="O107" s="109"/>
      <c r="P107" s="110"/>
      <c r="Q107" s="106" t="n">
        <f aca="false">P107*M107</f>
        <v>0</v>
      </c>
      <c r="R107" s="111"/>
      <c r="S107" s="112" t="n">
        <v>157</v>
      </c>
      <c r="T107" s="138"/>
      <c r="U107" s="114" t="n">
        <f aca="false">IF(EXACT(O107,Y107),M107,M107*(1-'Расчет ПРЕДЗАКАЗ'!$D$10))</f>
        <v>3675</v>
      </c>
      <c r="V107" s="114" t="n">
        <f aca="false">P107*U107</f>
        <v>0</v>
      </c>
      <c r="W107" s="114" t="n">
        <f aca="false">IF(EXACT(O107,Y107),M107,M107*(1-'Расчет Прайс'!$D$10))</f>
        <v>3750</v>
      </c>
      <c r="X107" s="114" t="n">
        <f aca="false">P107*W107</f>
        <v>0</v>
      </c>
      <c r="Y107" s="119" t="s">
        <v>101</v>
      </c>
      <c r="Z107" s="117" t="n">
        <f aca="false">IF(EXACT(O107;Y107);Q107;0)</f>
        <v>0</v>
      </c>
      <c r="AA107" s="117" t="n">
        <f aca="false">IF(Z107=0;Q107;0)</f>
        <v>0</v>
      </c>
      <c r="AB107" s="118" t="n">
        <f aca="false">IF(U107=0;"";L107/U107-1)</f>
        <v>0.63265306122449</v>
      </c>
      <c r="AC107" s="118" t="n">
        <f aca="false">IF(W107=0;"";L107/W107-1)</f>
        <v>0.6</v>
      </c>
    </row>
    <row collapsed="false" customFormat="false" customHeight="true" hidden="false" ht="50.1" outlineLevel="0" r="108">
      <c r="A108" s="98"/>
      <c r="B108" s="98"/>
      <c r="C108" s="99"/>
      <c r="D108" s="99"/>
      <c r="E108" s="100"/>
      <c r="F108" s="136"/>
      <c r="G108" s="102"/>
      <c r="H108" s="103"/>
      <c r="I108" s="137"/>
      <c r="J108" s="104"/>
      <c r="K108" s="105" t="s">
        <v>108</v>
      </c>
      <c r="L108" s="106" t="n">
        <v>6000</v>
      </c>
      <c r="M108" s="106" t="n">
        <v>3750</v>
      </c>
      <c r="N108" s="108" t="s">
        <v>247</v>
      </c>
      <c r="O108" s="109"/>
      <c r="P108" s="110"/>
      <c r="Q108" s="106" t="n">
        <f aca="false">P108*M108</f>
        <v>0</v>
      </c>
      <c r="R108" s="111"/>
      <c r="S108" s="112" t="n">
        <v>92</v>
      </c>
      <c r="T108" s="138"/>
      <c r="U108" s="114" t="n">
        <f aca="false">IF(EXACT(O108,Y108),M108,M108*(1-'Расчет ПРЕДЗАКАЗ'!$D$10))</f>
        <v>3675</v>
      </c>
      <c r="V108" s="114" t="n">
        <f aca="false">P108*U108</f>
        <v>0</v>
      </c>
      <c r="W108" s="114" t="n">
        <f aca="false">IF(EXACT(O108,Y108),M108,M108*(1-'Расчет Прайс'!$D$10))</f>
        <v>3750</v>
      </c>
      <c r="X108" s="114" t="n">
        <f aca="false">P108*W108</f>
        <v>0</v>
      </c>
      <c r="Y108" s="119" t="s">
        <v>101</v>
      </c>
      <c r="Z108" s="117" t="n">
        <f aca="false">IF(EXACT(O108;Y108);Q108;0)</f>
        <v>0</v>
      </c>
      <c r="AA108" s="117" t="n">
        <f aca="false">IF(Z108=0;Q108;0)</f>
        <v>0</v>
      </c>
      <c r="AB108" s="118" t="n">
        <f aca="false">IF(U108=0;"";L108/U108-1)</f>
        <v>0.63265306122449</v>
      </c>
      <c r="AC108" s="118" t="n">
        <f aca="false">IF(W108=0;"";L108/W108-1)</f>
        <v>0.6</v>
      </c>
    </row>
    <row collapsed="false" customFormat="false" customHeight="true" hidden="false" ht="50.1" outlineLevel="0" r="109">
      <c r="A109" s="98"/>
      <c r="B109" s="98"/>
      <c r="C109" s="99"/>
      <c r="D109" s="99"/>
      <c r="E109" s="100"/>
      <c r="F109" s="136"/>
      <c r="G109" s="102"/>
      <c r="H109" s="103"/>
      <c r="I109" s="137"/>
      <c r="J109" s="104"/>
      <c r="K109" s="105" t="s">
        <v>110</v>
      </c>
      <c r="L109" s="106" t="n">
        <v>6000</v>
      </c>
      <c r="M109" s="106" t="n">
        <v>3750</v>
      </c>
      <c r="N109" s="108" t="s">
        <v>248</v>
      </c>
      <c r="O109" s="109"/>
      <c r="P109" s="110"/>
      <c r="Q109" s="106" t="n">
        <f aca="false">P109*M109</f>
        <v>0</v>
      </c>
      <c r="R109" s="111"/>
      <c r="S109" s="112" t="n">
        <v>51</v>
      </c>
      <c r="T109" s="138"/>
      <c r="U109" s="114" t="n">
        <f aca="false">IF(EXACT(O109,Y109),M109,M109*(1-'Расчет ПРЕДЗАКАЗ'!$D$10))</f>
        <v>3675</v>
      </c>
      <c r="V109" s="114" t="n">
        <f aca="false">P109*U109</f>
        <v>0</v>
      </c>
      <c r="W109" s="114" t="n">
        <f aca="false">IF(EXACT(O109,Y109),M109,M109*(1-'Расчет Прайс'!$D$10))</f>
        <v>3750</v>
      </c>
      <c r="X109" s="114" t="n">
        <f aca="false">P109*W109</f>
        <v>0</v>
      </c>
      <c r="Y109" s="119" t="s">
        <v>101</v>
      </c>
      <c r="Z109" s="117" t="n">
        <f aca="false">IF(EXACT(O109;Y109);Q109;0)</f>
        <v>0</v>
      </c>
      <c r="AA109" s="117" t="n">
        <f aca="false">IF(Z109=0;Q109;0)</f>
        <v>0</v>
      </c>
      <c r="AB109" s="118" t="n">
        <f aca="false">IF(U109=0;"";L109/U109-1)</f>
        <v>0.63265306122449</v>
      </c>
      <c r="AC109" s="118" t="n">
        <f aca="false">IF(W109=0;"";L109/W109-1)</f>
        <v>0.6</v>
      </c>
    </row>
    <row collapsed="false" customFormat="false" customHeight="true" hidden="false" ht="50.1" outlineLevel="0" r="110">
      <c r="A110" s="98"/>
      <c r="B110" s="98"/>
      <c r="C110" s="99"/>
      <c r="D110" s="99"/>
      <c r="E110" s="100"/>
      <c r="F110" s="136"/>
      <c r="G110" s="102"/>
      <c r="H110" s="103"/>
      <c r="I110" s="137"/>
      <c r="J110" s="104"/>
      <c r="K110" s="105" t="s">
        <v>112</v>
      </c>
      <c r="L110" s="106" t="n">
        <v>6000</v>
      </c>
      <c r="M110" s="106" t="n">
        <v>3750</v>
      </c>
      <c r="N110" s="108" t="s">
        <v>249</v>
      </c>
      <c r="O110" s="109"/>
      <c r="P110" s="110"/>
      <c r="Q110" s="106" t="n">
        <f aca="false">P110*M110</f>
        <v>0</v>
      </c>
      <c r="R110" s="111"/>
      <c r="S110" s="112" t="n">
        <v>19</v>
      </c>
      <c r="T110" s="138"/>
      <c r="U110" s="114" t="n">
        <f aca="false">IF(EXACT(O110,Y110),M110,M110*(1-'Расчет ПРЕДЗАКАЗ'!$D$10))</f>
        <v>3675</v>
      </c>
      <c r="V110" s="114" t="n">
        <f aca="false">P110*U110</f>
        <v>0</v>
      </c>
      <c r="W110" s="114" t="n">
        <f aca="false">IF(EXACT(O110,Y110),M110,M110*(1-'Расчет Прайс'!$D$10))</f>
        <v>3750</v>
      </c>
      <c r="X110" s="114" t="n">
        <f aca="false">P110*W110</f>
        <v>0</v>
      </c>
      <c r="Y110" s="119" t="s">
        <v>101</v>
      </c>
      <c r="Z110" s="117" t="n">
        <f aca="false">IF(EXACT(O110;Y110);Q110;0)</f>
        <v>0</v>
      </c>
      <c r="AA110" s="117" t="n">
        <f aca="false">IF(Z110=0;Q110;0)</f>
        <v>0</v>
      </c>
      <c r="AB110" s="118" t="n">
        <f aca="false">IF(U110=0;"";L110/U110-1)</f>
        <v>0.63265306122449</v>
      </c>
      <c r="AC110" s="118" t="n">
        <f aca="false">IF(W110=0;"";L110/W110-1)</f>
        <v>0.6</v>
      </c>
    </row>
    <row collapsed="false" customFormat="false" customHeight="true" hidden="false" ht="50.1" outlineLevel="0" r="111">
      <c r="A111" s="98"/>
      <c r="B111" s="98"/>
      <c r="C111" s="99"/>
      <c r="D111" s="99"/>
      <c r="E111" s="100"/>
      <c r="F111" s="136"/>
      <c r="G111" s="102"/>
      <c r="H111" s="103"/>
      <c r="I111" s="137"/>
      <c r="J111" s="104"/>
      <c r="K111" s="105"/>
      <c r="L111" s="106"/>
      <c r="M111" s="106"/>
      <c r="N111" s="139"/>
      <c r="O111" s="109"/>
      <c r="P111" s="110"/>
      <c r="Q111" s="106" t="n">
        <f aca="false">P111*M111</f>
        <v>0</v>
      </c>
      <c r="R111" s="111"/>
      <c r="S111" s="112"/>
      <c r="T111" s="138"/>
      <c r="U111" s="114" t="n">
        <f aca="false">IF(EXACT(O111,Y111),M111,M111*(1-'Расчет ПРЕДЗАКАЗ'!$D$10))</f>
        <v>0</v>
      </c>
      <c r="V111" s="114" t="n">
        <f aca="false">P111*U111</f>
        <v>0</v>
      </c>
      <c r="W111" s="114" t="n">
        <f aca="false">IF(EXACT(O111,Y111),M111,M111*(1-'Расчет Прайс'!$D$10))</f>
        <v>0</v>
      </c>
      <c r="X111" s="114" t="n">
        <f aca="false">P111*W111</f>
        <v>0</v>
      </c>
      <c r="Y111" s="119" t="s">
        <v>101</v>
      </c>
      <c r="Z111" s="117" t="n">
        <f aca="false">IF(EXACT(O111;Y111);Q111;0)</f>
        <v>0</v>
      </c>
      <c r="AA111" s="117" t="n">
        <f aca="false">IF(Z111=0;Q111;0)</f>
        <v>0</v>
      </c>
      <c r="AB111" s="118" t="str">
        <f aca="false">IF(U111=0;"";L111/U111-1)</f>
        <v/>
      </c>
      <c r="AC111" s="118" t="str">
        <f aca="false">IF(W111=0;"";L111/W111-1)</f>
        <v/>
      </c>
    </row>
    <row collapsed="false" customFormat="false" customHeight="true" hidden="false" ht="50.1" outlineLevel="0" r="112">
      <c r="A112" s="98"/>
      <c r="B112" s="98"/>
      <c r="C112" s="99"/>
      <c r="D112" s="99"/>
      <c r="E112" s="100"/>
      <c r="F112" s="136"/>
      <c r="G112" s="102"/>
      <c r="H112" s="103"/>
      <c r="I112" s="137"/>
      <c r="J112" s="104"/>
      <c r="K112" s="105"/>
      <c r="L112" s="106"/>
      <c r="M112" s="106"/>
      <c r="N112" s="139"/>
      <c r="O112" s="109"/>
      <c r="P112" s="110"/>
      <c r="Q112" s="106" t="n">
        <f aca="false">P112*M112</f>
        <v>0</v>
      </c>
      <c r="R112" s="111"/>
      <c r="S112" s="112"/>
      <c r="T112" s="138"/>
      <c r="U112" s="114" t="n">
        <f aca="false">IF(EXACT(O112,Y112),M112,M112*(1-'Расчет ПРЕДЗАКАЗ'!$D$10))</f>
        <v>0</v>
      </c>
      <c r="V112" s="114" t="n">
        <f aca="false">P112*U112</f>
        <v>0</v>
      </c>
      <c r="W112" s="114" t="n">
        <f aca="false">IF(EXACT(O112,Y112),M112,M112*(1-'Расчет Прайс'!$D$10))</f>
        <v>0</v>
      </c>
      <c r="X112" s="114" t="n">
        <f aca="false">P112*W112</f>
        <v>0</v>
      </c>
      <c r="Y112" s="119" t="s">
        <v>101</v>
      </c>
      <c r="Z112" s="117" t="n">
        <f aca="false">IF(EXACT(O112;Y112);Q112;0)</f>
        <v>0</v>
      </c>
      <c r="AA112" s="117" t="n">
        <f aca="false">IF(Z112=0;Q112;0)</f>
        <v>0</v>
      </c>
      <c r="AB112" s="118" t="str">
        <f aca="false">IF(U112=0;"";L112/U112-1)</f>
        <v/>
      </c>
      <c r="AC112" s="118" t="str">
        <f aca="false">IF(W112=0;"";L112/W112-1)</f>
        <v/>
      </c>
    </row>
    <row collapsed="false" customFormat="false" customHeight="true" hidden="false" ht="50.1" outlineLevel="0" r="113">
      <c r="A113" s="98"/>
      <c r="B113" s="98"/>
      <c r="C113" s="99"/>
      <c r="D113" s="99"/>
      <c r="E113" s="100"/>
      <c r="F113" s="136"/>
      <c r="G113" s="102"/>
      <c r="H113" s="103"/>
      <c r="I113" s="137"/>
      <c r="J113" s="104"/>
      <c r="K113" s="105"/>
      <c r="L113" s="106"/>
      <c r="M113" s="106"/>
      <c r="N113" s="140"/>
      <c r="O113" s="109"/>
      <c r="P113" s="110"/>
      <c r="Q113" s="106" t="n">
        <f aca="false">P113*M113</f>
        <v>0</v>
      </c>
      <c r="R113" s="120"/>
      <c r="S113" s="112"/>
      <c r="T113" s="121"/>
      <c r="U113" s="114" t="n">
        <f aca="false">IF(EXACT(O113,Y113),M113,M113*(1-'Расчет ПРЕДЗАКАЗ'!$D$10))</f>
        <v>0</v>
      </c>
      <c r="V113" s="114" t="n">
        <f aca="false">P113*U113</f>
        <v>0</v>
      </c>
      <c r="W113" s="114" t="n">
        <f aca="false">IF(EXACT(O113,Y113),M113,M113*(1-'Расчет Прайс'!$D$10))</f>
        <v>0</v>
      </c>
      <c r="X113" s="114" t="n">
        <f aca="false">P113*W113</f>
        <v>0</v>
      </c>
      <c r="Y113" s="119" t="s">
        <v>101</v>
      </c>
      <c r="Z113" s="117" t="n">
        <f aca="false">IF(EXACT(O113;Y113);Q113;0)</f>
        <v>0</v>
      </c>
      <c r="AA113" s="117" t="n">
        <f aca="false">IF(Z113=0;Q113;0)</f>
        <v>0</v>
      </c>
      <c r="AB113" s="118" t="str">
        <f aca="false">IF(U113=0;"";L113/U113-1)</f>
        <v/>
      </c>
      <c r="AC113" s="118" t="str">
        <f aca="false">IF(W113=0;"";L113/W113-1)</f>
        <v/>
      </c>
    </row>
    <row collapsed="false" customFormat="false" customHeight="true" hidden="false" ht="50.1" outlineLevel="0" r="114">
      <c r="A114" s="98"/>
      <c r="B114" s="98"/>
      <c r="C114" s="99"/>
      <c r="D114" s="99"/>
      <c r="E114" s="100"/>
      <c r="F114" s="136"/>
      <c r="G114" s="102"/>
      <c r="H114" s="103"/>
      <c r="I114" s="137"/>
      <c r="J114" s="104"/>
      <c r="K114" s="105"/>
      <c r="L114" s="106"/>
      <c r="M114" s="106"/>
      <c r="N114" s="140"/>
      <c r="O114" s="109"/>
      <c r="P114" s="110"/>
      <c r="Q114" s="106" t="n">
        <f aca="false">P114*M114</f>
        <v>0</v>
      </c>
      <c r="R114" s="120"/>
      <c r="S114" s="112"/>
      <c r="T114" s="121"/>
      <c r="U114" s="114" t="n">
        <f aca="false">IF(EXACT(O114,Y114),M114,M114*(1-'Расчет ПРЕДЗАКАЗ'!$D$10))</f>
        <v>0</v>
      </c>
      <c r="V114" s="114" t="n">
        <f aca="false">P114*U114</f>
        <v>0</v>
      </c>
      <c r="W114" s="114" t="n">
        <f aca="false">IF(EXACT(O114,Y114),M114,M114*(1-'Расчет Прайс'!$D$10))</f>
        <v>0</v>
      </c>
      <c r="X114" s="114" t="n">
        <f aca="false">P114*W114</f>
        <v>0</v>
      </c>
      <c r="Y114" s="119" t="s">
        <v>101</v>
      </c>
      <c r="Z114" s="117" t="n">
        <f aca="false">IF(EXACT(O114;Y114);Q114;0)</f>
        <v>0</v>
      </c>
      <c r="AA114" s="117" t="n">
        <f aca="false">IF(Z114=0;Q114;0)</f>
        <v>0</v>
      </c>
      <c r="AB114" s="118" t="str">
        <f aca="false">IF(U114=0;"";L114/U114-1)</f>
        <v/>
      </c>
      <c r="AC114" s="118" t="str">
        <f aca="false">IF(W114=0;"";L114/W114-1)</f>
        <v/>
      </c>
    </row>
    <row collapsed="false" customFormat="false" customHeight="true" hidden="false" ht="50.1" outlineLevel="0" r="115">
      <c r="A115" s="98"/>
      <c r="B115" s="98"/>
      <c r="C115" s="99"/>
      <c r="D115" s="99"/>
      <c r="E115" s="100"/>
      <c r="F115" s="136"/>
      <c r="G115" s="102"/>
      <c r="H115" s="103"/>
      <c r="I115" s="137"/>
      <c r="J115" s="104"/>
      <c r="K115" s="105"/>
      <c r="L115" s="106"/>
      <c r="M115" s="106"/>
      <c r="N115" s="140"/>
      <c r="O115" s="109"/>
      <c r="P115" s="110"/>
      <c r="Q115" s="106" t="n">
        <f aca="false">P115*M115</f>
        <v>0</v>
      </c>
      <c r="R115" s="120"/>
      <c r="S115" s="112"/>
      <c r="T115" s="121"/>
      <c r="U115" s="114" t="n">
        <f aca="false">IF(EXACT(O115,Y115),M115,M115*(1-'Расчет ПРЕДЗАКАЗ'!$D$10))</f>
        <v>0</v>
      </c>
      <c r="V115" s="114" t="n">
        <f aca="false">P115*U115</f>
        <v>0</v>
      </c>
      <c r="W115" s="114" t="n">
        <f aca="false">IF(EXACT(O115,Y115),M115,M115*(1-'Расчет Прайс'!$D$10))</f>
        <v>0</v>
      </c>
      <c r="X115" s="114" t="n">
        <f aca="false">P115*W115</f>
        <v>0</v>
      </c>
      <c r="Y115" s="119" t="s">
        <v>101</v>
      </c>
      <c r="Z115" s="117" t="n">
        <f aca="false">IF(EXACT(O115;Y115);Q115;0)</f>
        <v>0</v>
      </c>
      <c r="AA115" s="117" t="n">
        <f aca="false">IF(Z115=0;Q115;0)</f>
        <v>0</v>
      </c>
      <c r="AB115" s="118" t="str">
        <f aca="false">IF(U115=0;"";L115/U115-1)</f>
        <v/>
      </c>
      <c r="AC115" s="118" t="str">
        <f aca="false">IF(W115=0;"";L115/W115-1)</f>
        <v/>
      </c>
    </row>
    <row collapsed="false" customFormat="false" customHeight="true" hidden="false" ht="50.1" outlineLevel="0" r="116">
      <c r="A116" s="98"/>
      <c r="B116" s="98"/>
      <c r="C116" s="99"/>
      <c r="D116" s="99"/>
      <c r="E116" s="100"/>
      <c r="F116" s="136"/>
      <c r="G116" s="102"/>
      <c r="H116" s="103"/>
      <c r="I116" s="137"/>
      <c r="J116" s="104"/>
      <c r="K116" s="105"/>
      <c r="L116" s="106"/>
      <c r="M116" s="106"/>
      <c r="N116" s="140"/>
      <c r="O116" s="109"/>
      <c r="P116" s="110"/>
      <c r="Q116" s="106" t="n">
        <f aca="false">P116*M116</f>
        <v>0</v>
      </c>
      <c r="R116" s="120"/>
      <c r="S116" s="112"/>
      <c r="T116" s="121"/>
      <c r="U116" s="114" t="n">
        <f aca="false">IF(EXACT(O116,Y116),M116,M116*(1-'Расчет ПРЕДЗАКАЗ'!$D$10))</f>
        <v>0</v>
      </c>
      <c r="V116" s="114" t="n">
        <f aca="false">P116*U116</f>
        <v>0</v>
      </c>
      <c r="W116" s="114" t="n">
        <f aca="false">IF(EXACT(O116,Y116),M116,M116*(1-'Расчет Прайс'!$D$10))</f>
        <v>0</v>
      </c>
      <c r="X116" s="114" t="n">
        <f aca="false">P116*W116</f>
        <v>0</v>
      </c>
      <c r="Y116" s="119" t="s">
        <v>101</v>
      </c>
      <c r="Z116" s="117" t="n">
        <f aca="false">IF(EXACT(O116;Y116);Q116;0)</f>
        <v>0</v>
      </c>
      <c r="AA116" s="117" t="n">
        <f aca="false">IF(Z116=0;Q116;0)</f>
        <v>0</v>
      </c>
      <c r="AB116" s="118" t="str">
        <f aca="false">IF(U116=0;"";L116/U116-1)</f>
        <v/>
      </c>
      <c r="AC116" s="118" t="str">
        <f aca="false">IF(W116=0;"";L116/W116-1)</f>
        <v/>
      </c>
    </row>
    <row collapsed="false" customFormat="false" customHeight="true" hidden="false" ht="50.1" outlineLevel="0" r="117">
      <c r="A117" s="98"/>
      <c r="B117" s="98"/>
      <c r="C117" s="99"/>
      <c r="D117" s="99"/>
      <c r="E117" s="100"/>
      <c r="F117" s="136"/>
      <c r="G117" s="102"/>
      <c r="H117" s="103"/>
      <c r="I117" s="137"/>
      <c r="J117" s="104"/>
      <c r="K117" s="105"/>
      <c r="L117" s="106"/>
      <c r="M117" s="106"/>
      <c r="N117" s="140"/>
      <c r="O117" s="109"/>
      <c r="P117" s="110"/>
      <c r="Q117" s="106" t="n">
        <f aca="false">P117*M117</f>
        <v>0</v>
      </c>
      <c r="R117" s="120"/>
      <c r="S117" s="112"/>
      <c r="T117" s="121"/>
      <c r="U117" s="114" t="n">
        <f aca="false">IF(EXACT(O117,Y117),M117,M117*(1-'Расчет ПРЕДЗАКАЗ'!$D$10))</f>
        <v>0</v>
      </c>
      <c r="V117" s="114" t="n">
        <f aca="false">P117*U117</f>
        <v>0</v>
      </c>
      <c r="W117" s="114" t="n">
        <f aca="false">IF(EXACT(O117,Y117),M117,M117*(1-'Расчет Прайс'!$D$10))</f>
        <v>0</v>
      </c>
      <c r="X117" s="114" t="n">
        <f aca="false">P117*W117</f>
        <v>0</v>
      </c>
      <c r="Y117" s="119" t="s">
        <v>101</v>
      </c>
      <c r="Z117" s="117" t="n">
        <f aca="false">IF(EXACT(O117;Y117);Q117;0)</f>
        <v>0</v>
      </c>
      <c r="AA117" s="117" t="n">
        <f aca="false">IF(Z117=0;Q117;0)</f>
        <v>0</v>
      </c>
      <c r="AB117" s="118" t="str">
        <f aca="false">IF(U117=0;"";L117/U117-1)</f>
        <v/>
      </c>
      <c r="AC117" s="118" t="str">
        <f aca="false">IF(W117=0;"";L117/W117-1)</f>
        <v/>
      </c>
    </row>
    <row collapsed="false" customFormat="false" customHeight="true" hidden="false" ht="50.1" outlineLevel="0" r="118">
      <c r="A118" s="98"/>
      <c r="B118" s="98"/>
      <c r="C118" s="99"/>
      <c r="D118" s="99"/>
      <c r="E118" s="100"/>
      <c r="F118" s="136"/>
      <c r="G118" s="102"/>
      <c r="H118" s="103"/>
      <c r="I118" s="137"/>
      <c r="J118" s="104"/>
      <c r="K118" s="105"/>
      <c r="L118" s="106"/>
      <c r="M118" s="106"/>
      <c r="N118" s="140"/>
      <c r="O118" s="109"/>
      <c r="P118" s="110"/>
      <c r="Q118" s="106" t="n">
        <f aca="false">P118*M118</f>
        <v>0</v>
      </c>
      <c r="R118" s="120"/>
      <c r="S118" s="111"/>
      <c r="T118" s="121"/>
      <c r="U118" s="114" t="n">
        <f aca="false">IF(EXACT(O118,Y118),M118,M118*(1-'Расчет ПРЕДЗАКАЗ'!$D$10))</f>
        <v>0</v>
      </c>
      <c r="V118" s="114" t="n">
        <f aca="false">P118*U118</f>
        <v>0</v>
      </c>
      <c r="W118" s="114" t="n">
        <f aca="false">IF(EXACT(O118,Y118),M118,M118*(1-'Расчет Прайс'!$D$10))</f>
        <v>0</v>
      </c>
      <c r="X118" s="114" t="n">
        <f aca="false">P118*W118</f>
        <v>0</v>
      </c>
      <c r="Y118" s="119" t="s">
        <v>101</v>
      </c>
      <c r="Z118" s="117" t="n">
        <f aca="false">IF(EXACT(O118;Y118);Q118;0)</f>
        <v>0</v>
      </c>
      <c r="AA118" s="117" t="n">
        <f aca="false">IF(Z118=0;Q118;0)</f>
        <v>0</v>
      </c>
      <c r="AB118" s="118" t="str">
        <f aca="false">IF(U118=0;"";L118/U118-1)</f>
        <v/>
      </c>
      <c r="AC118" s="118" t="str">
        <f aca="false">IF(W118=0;"";L118/W118-1)</f>
        <v/>
      </c>
    </row>
    <row collapsed="false" customFormat="false" customHeight="true" hidden="false" ht="11.25" outlineLevel="0" r="119"/>
    <row collapsed="false" customFormat="false" customHeight="true" hidden="false" ht="50.1" outlineLevel="0" r="120">
      <c r="A120" s="98" t="n">
        <v>44</v>
      </c>
      <c r="B120" s="98" t="s">
        <v>201</v>
      </c>
      <c r="C120" s="99" t="s">
        <v>250</v>
      </c>
      <c r="D120" s="99" t="s">
        <v>93</v>
      </c>
      <c r="E120" s="100" t="s">
        <v>93</v>
      </c>
      <c r="F120" s="136" t="s">
        <v>192</v>
      </c>
      <c r="G120" s="102" t="s">
        <v>137</v>
      </c>
      <c r="H120" s="103" t="s">
        <v>251</v>
      </c>
      <c r="I120" s="137" t="s">
        <v>252</v>
      </c>
      <c r="J120" s="104" t="s">
        <v>98</v>
      </c>
      <c r="K120" s="105" t="s">
        <v>99</v>
      </c>
      <c r="L120" s="106" t="n">
        <v>11680</v>
      </c>
      <c r="M120" s="106" t="n">
        <v>7300</v>
      </c>
      <c r="N120" s="108" t="s">
        <v>253</v>
      </c>
      <c r="O120" s="109"/>
      <c r="P120" s="110"/>
      <c r="Q120" s="106" t="n">
        <f aca="false">P120*M120</f>
        <v>0</v>
      </c>
      <c r="R120" s="111"/>
      <c r="S120" s="112" t="n">
        <v>11</v>
      </c>
      <c r="T120" s="138"/>
      <c r="U120" s="114" t="n">
        <f aca="false">IF(EXACT(O120,Y120),M120,M120*(1-'Расчет ПРЕДЗАКАЗ'!$D$10))</f>
        <v>7154</v>
      </c>
      <c r="V120" s="114" t="n">
        <f aca="false">P120*U120</f>
        <v>0</v>
      </c>
      <c r="W120" s="114" t="n">
        <f aca="false">IF(EXACT(O120,Y120),M120,M120*(1-'Расчет Прайс'!$D$10))</f>
        <v>7300</v>
      </c>
      <c r="X120" s="114" t="n">
        <f aca="false">P120*W120</f>
        <v>0</v>
      </c>
      <c r="Y120" s="119" t="s">
        <v>101</v>
      </c>
      <c r="Z120" s="117" t="n">
        <f aca="false">IF(EXACT(O120;Y120);Q120;0)</f>
        <v>0</v>
      </c>
      <c r="AA120" s="117" t="n">
        <f aca="false">IF(Z120=0;Q120;0)</f>
        <v>0</v>
      </c>
      <c r="AB120" s="118" t="n">
        <f aca="false">IF(U120=0,"",L120/U120-1)</f>
        <v>0.63265306122449</v>
      </c>
      <c r="AC120" s="118" t="n">
        <f aca="false">IF(W120=0,"",L120/W120-1)</f>
        <v>0.6</v>
      </c>
    </row>
    <row collapsed="false" customFormat="false" customHeight="true" hidden="false" ht="50.1" outlineLevel="0" r="121">
      <c r="A121" s="98"/>
      <c r="B121" s="98"/>
      <c r="C121" s="99"/>
      <c r="D121" s="99"/>
      <c r="E121" s="100"/>
      <c r="F121" s="136"/>
      <c r="G121" s="102"/>
      <c r="H121" s="103"/>
      <c r="I121" s="137"/>
      <c r="J121" s="104"/>
      <c r="K121" s="105" t="s">
        <v>102</v>
      </c>
      <c r="L121" s="106" t="n">
        <v>11680</v>
      </c>
      <c r="M121" s="106" t="n">
        <v>7300</v>
      </c>
      <c r="N121" s="108" t="s">
        <v>254</v>
      </c>
      <c r="O121" s="109"/>
      <c r="P121" s="110"/>
      <c r="Q121" s="106" t="n">
        <f aca="false">P121*M121</f>
        <v>0</v>
      </c>
      <c r="R121" s="111"/>
      <c r="S121" s="112" t="n">
        <v>11</v>
      </c>
      <c r="T121" s="138"/>
      <c r="U121" s="114" t="n">
        <f aca="false">IF(EXACT(O121,Y121),M121,M121*(1-'Расчет ПРЕДЗАКАЗ'!$D$10))</f>
        <v>7154</v>
      </c>
      <c r="V121" s="114" t="n">
        <f aca="false">P121*U121</f>
        <v>0</v>
      </c>
      <c r="W121" s="114" t="n">
        <f aca="false">IF(EXACT(O121,Y121),M121,M121*(1-'Расчет Прайс'!$D$10))</f>
        <v>7300</v>
      </c>
      <c r="X121" s="114" t="n">
        <f aca="false">P121*W121</f>
        <v>0</v>
      </c>
      <c r="Y121" s="119" t="s">
        <v>101</v>
      </c>
      <c r="Z121" s="117" t="n">
        <f aca="false">IF(EXACT(O121;Y121);Q121;0)</f>
        <v>0</v>
      </c>
      <c r="AA121" s="117" t="n">
        <f aca="false">IF(Z121=0;Q121;0)</f>
        <v>0</v>
      </c>
      <c r="AB121" s="118" t="n">
        <f aca="false">IF(U121=0;"";L121/U121-1)</f>
        <v>0.63265306122449</v>
      </c>
      <c r="AC121" s="118" t="n">
        <f aca="false">IF(W121=0;"";L121/W121-1)</f>
        <v>0.6</v>
      </c>
    </row>
    <row collapsed="false" customFormat="false" customHeight="true" hidden="false" ht="50.1" outlineLevel="0" r="122">
      <c r="A122" s="98"/>
      <c r="B122" s="98"/>
      <c r="C122" s="99"/>
      <c r="D122" s="99"/>
      <c r="E122" s="100"/>
      <c r="F122" s="136"/>
      <c r="G122" s="102"/>
      <c r="H122" s="103"/>
      <c r="I122" s="137"/>
      <c r="J122" s="104"/>
      <c r="K122" s="105" t="s">
        <v>104</v>
      </c>
      <c r="L122" s="106" t="n">
        <v>11680</v>
      </c>
      <c r="M122" s="106" t="n">
        <v>7300</v>
      </c>
      <c r="N122" s="108" t="s">
        <v>255</v>
      </c>
      <c r="O122" s="109"/>
      <c r="P122" s="110"/>
      <c r="Q122" s="106" t="n">
        <f aca="false">P122*M122</f>
        <v>0</v>
      </c>
      <c r="R122" s="111"/>
      <c r="S122" s="112" t="n">
        <v>1</v>
      </c>
      <c r="T122" s="138"/>
      <c r="U122" s="114" t="n">
        <f aca="false">IF(EXACT(O122,Y122),M122,M122*(1-'Расчет ПРЕДЗАКАЗ'!$D$10))</f>
        <v>7154</v>
      </c>
      <c r="V122" s="114" t="n">
        <f aca="false">P122*U122</f>
        <v>0</v>
      </c>
      <c r="W122" s="114" t="n">
        <f aca="false">IF(EXACT(O122,Y122),M122,M122*(1-'Расчет Прайс'!$D$10))</f>
        <v>7300</v>
      </c>
      <c r="X122" s="114" t="n">
        <f aca="false">P122*W122</f>
        <v>0</v>
      </c>
      <c r="Y122" s="119" t="s">
        <v>101</v>
      </c>
      <c r="Z122" s="117" t="n">
        <f aca="false">IF(EXACT(O122;Y122);Q122;0)</f>
        <v>0</v>
      </c>
      <c r="AA122" s="117" t="n">
        <f aca="false">IF(Z122=0;Q122;0)</f>
        <v>0</v>
      </c>
      <c r="AB122" s="118" t="n">
        <f aca="false">IF(U122=0;"";L122/U122-1)</f>
        <v>0.63265306122449</v>
      </c>
      <c r="AC122" s="118" t="n">
        <f aca="false">IF(W122=0;"";L122/W122-1)</f>
        <v>0.6</v>
      </c>
    </row>
    <row collapsed="false" customFormat="false" customHeight="true" hidden="false" ht="50.1" outlineLevel="0" r="123">
      <c r="A123" s="98"/>
      <c r="B123" s="98"/>
      <c r="C123" s="99"/>
      <c r="D123" s="99"/>
      <c r="E123" s="100"/>
      <c r="F123" s="136"/>
      <c r="G123" s="102"/>
      <c r="H123" s="103"/>
      <c r="I123" s="137"/>
      <c r="J123" s="104"/>
      <c r="K123" s="105" t="s">
        <v>106</v>
      </c>
      <c r="L123" s="106" t="n">
        <v>11680</v>
      </c>
      <c r="M123" s="106" t="n">
        <v>7300</v>
      </c>
      <c r="N123" s="108" t="s">
        <v>256</v>
      </c>
      <c r="O123" s="109"/>
      <c r="P123" s="110"/>
      <c r="Q123" s="106" t="n">
        <f aca="false">P123*M123</f>
        <v>0</v>
      </c>
      <c r="R123" s="111"/>
      <c r="S123" s="112" t="n">
        <v>3</v>
      </c>
      <c r="T123" s="138"/>
      <c r="U123" s="114" t="n">
        <f aca="false">IF(EXACT(O123,Y123),M123,M123*(1-'Расчет ПРЕДЗАКАЗ'!$D$10))</f>
        <v>7154</v>
      </c>
      <c r="V123" s="114" t="n">
        <f aca="false">P123*U123</f>
        <v>0</v>
      </c>
      <c r="W123" s="114" t="n">
        <f aca="false">IF(EXACT(O123,Y123),M123,M123*(1-'Расчет Прайс'!$D$10))</f>
        <v>7300</v>
      </c>
      <c r="X123" s="114" t="n">
        <f aca="false">P123*W123</f>
        <v>0</v>
      </c>
      <c r="Y123" s="119" t="s">
        <v>101</v>
      </c>
      <c r="Z123" s="117" t="n">
        <f aca="false">IF(EXACT(O123;Y123);Q123;0)</f>
        <v>0</v>
      </c>
      <c r="AA123" s="117" t="n">
        <f aca="false">IF(Z123=0;Q123;0)</f>
        <v>0</v>
      </c>
      <c r="AB123" s="118" t="n">
        <f aca="false">IF(U123=0;"";L123/U123-1)</f>
        <v>0.63265306122449</v>
      </c>
      <c r="AC123" s="118" t="n">
        <f aca="false">IF(W123=0;"";L123/W123-1)</f>
        <v>0.6</v>
      </c>
    </row>
    <row collapsed="false" customFormat="false" customHeight="true" hidden="false" ht="50.1" outlineLevel="0" r="124">
      <c r="A124" s="98"/>
      <c r="B124" s="98"/>
      <c r="C124" s="99"/>
      <c r="D124" s="99"/>
      <c r="E124" s="100"/>
      <c r="F124" s="136"/>
      <c r="G124" s="102"/>
      <c r="H124" s="103"/>
      <c r="I124" s="137"/>
      <c r="J124" s="104"/>
      <c r="K124" s="105" t="s">
        <v>108</v>
      </c>
      <c r="L124" s="106" t="n">
        <v>11680</v>
      </c>
      <c r="M124" s="106" t="n">
        <v>7300</v>
      </c>
      <c r="N124" s="108" t="s">
        <v>257</v>
      </c>
      <c r="O124" s="109"/>
      <c r="P124" s="110"/>
      <c r="Q124" s="106" t="n">
        <f aca="false">P124*M124</f>
        <v>0</v>
      </c>
      <c r="R124" s="111"/>
      <c r="S124" s="112" t="n">
        <v>2</v>
      </c>
      <c r="T124" s="138"/>
      <c r="U124" s="114" t="n">
        <f aca="false">IF(EXACT(O124,Y124),M124,M124*(1-'Расчет ПРЕДЗАКАЗ'!$D$10))</f>
        <v>7154</v>
      </c>
      <c r="V124" s="114" t="n">
        <f aca="false">P124*U124</f>
        <v>0</v>
      </c>
      <c r="W124" s="114" t="n">
        <f aca="false">IF(EXACT(O124,Y124),M124,M124*(1-'Расчет Прайс'!$D$10))</f>
        <v>7300</v>
      </c>
      <c r="X124" s="114" t="n">
        <f aca="false">P124*W124</f>
        <v>0</v>
      </c>
      <c r="Y124" s="119" t="s">
        <v>101</v>
      </c>
      <c r="Z124" s="117" t="n">
        <f aca="false">IF(EXACT(O124;Y124);Q124;0)</f>
        <v>0</v>
      </c>
      <c r="AA124" s="117" t="n">
        <f aca="false">IF(Z124=0;Q124;0)</f>
        <v>0</v>
      </c>
      <c r="AB124" s="118" t="n">
        <f aca="false">IF(U124=0;"";L124/U124-1)</f>
        <v>0.63265306122449</v>
      </c>
      <c r="AC124" s="118" t="n">
        <f aca="false">IF(W124=0;"";L124/W124-1)</f>
        <v>0.6</v>
      </c>
    </row>
    <row collapsed="false" customFormat="false" customHeight="true" hidden="false" ht="50.1" outlineLevel="0" r="125">
      <c r="A125" s="98"/>
      <c r="B125" s="98"/>
      <c r="C125" s="99"/>
      <c r="D125" s="99"/>
      <c r="E125" s="100"/>
      <c r="F125" s="136"/>
      <c r="G125" s="102"/>
      <c r="H125" s="103"/>
      <c r="I125" s="137"/>
      <c r="J125" s="104"/>
      <c r="K125" s="105" t="s">
        <v>110</v>
      </c>
      <c r="L125" s="106" t="n">
        <v>11680</v>
      </c>
      <c r="M125" s="106" t="n">
        <v>7300</v>
      </c>
      <c r="N125" s="108" t="s">
        <v>258</v>
      </c>
      <c r="O125" s="109"/>
      <c r="P125" s="110"/>
      <c r="Q125" s="106" t="n">
        <f aca="false">P125*M125</f>
        <v>0</v>
      </c>
      <c r="R125" s="111"/>
      <c r="S125" s="112" t="n">
        <v>6</v>
      </c>
      <c r="T125" s="138"/>
      <c r="U125" s="114" t="n">
        <f aca="false">IF(EXACT(O125,Y125),M125,M125*(1-'Расчет ПРЕДЗАКАЗ'!$D$10))</f>
        <v>7154</v>
      </c>
      <c r="V125" s="114" t="n">
        <f aca="false">P125*U125</f>
        <v>0</v>
      </c>
      <c r="W125" s="114" t="n">
        <f aca="false">IF(EXACT(O125,Y125),M125,M125*(1-'Расчет Прайс'!$D$10))</f>
        <v>7300</v>
      </c>
      <c r="X125" s="114" t="n">
        <f aca="false">P125*W125</f>
        <v>0</v>
      </c>
      <c r="Y125" s="119" t="s">
        <v>101</v>
      </c>
      <c r="Z125" s="117" t="n">
        <f aca="false">IF(EXACT(O125;Y125);Q125;0)</f>
        <v>0</v>
      </c>
      <c r="AA125" s="117" t="n">
        <f aca="false">IF(Z125=0;Q125;0)</f>
        <v>0</v>
      </c>
      <c r="AB125" s="118" t="n">
        <f aca="false">IF(U125=0;"";L125/U125-1)</f>
        <v>0.63265306122449</v>
      </c>
      <c r="AC125" s="118" t="n">
        <f aca="false">IF(W125=0;"";L125/W125-1)</f>
        <v>0.6</v>
      </c>
    </row>
    <row collapsed="false" customFormat="false" customHeight="true" hidden="false" ht="50.1" outlineLevel="0" r="126">
      <c r="A126" s="98"/>
      <c r="B126" s="98"/>
      <c r="C126" s="99"/>
      <c r="D126" s="99"/>
      <c r="E126" s="100"/>
      <c r="F126" s="136"/>
      <c r="G126" s="102"/>
      <c r="H126" s="103"/>
      <c r="I126" s="137"/>
      <c r="J126" s="104"/>
      <c r="K126" s="105" t="s">
        <v>112</v>
      </c>
      <c r="L126" s="106" t="n">
        <v>11680</v>
      </c>
      <c r="M126" s="106" t="n">
        <v>7300</v>
      </c>
      <c r="N126" s="108" t="s">
        <v>259</v>
      </c>
      <c r="O126" s="109"/>
      <c r="P126" s="110"/>
      <c r="Q126" s="106" t="n">
        <f aca="false">P126*M126</f>
        <v>0</v>
      </c>
      <c r="R126" s="111"/>
      <c r="S126" s="112" t="n">
        <v>3</v>
      </c>
      <c r="T126" s="138"/>
      <c r="U126" s="114" t="n">
        <f aca="false">IF(EXACT(O126,Y126),M126,M126*(1-'Расчет ПРЕДЗАКАЗ'!$D$10))</f>
        <v>7154</v>
      </c>
      <c r="V126" s="114" t="n">
        <f aca="false">P126*U126</f>
        <v>0</v>
      </c>
      <c r="W126" s="114" t="n">
        <f aca="false">IF(EXACT(O126,Y126),M126,M126*(1-'Расчет Прайс'!$D$10))</f>
        <v>7300</v>
      </c>
      <c r="X126" s="114" t="n">
        <f aca="false">P126*W126</f>
        <v>0</v>
      </c>
      <c r="Y126" s="119" t="s">
        <v>101</v>
      </c>
      <c r="Z126" s="117" t="n">
        <f aca="false">IF(EXACT(O126;Y126);Q126;0)</f>
        <v>0</v>
      </c>
      <c r="AA126" s="117" t="n">
        <f aca="false">IF(Z126=0;Q126;0)</f>
        <v>0</v>
      </c>
      <c r="AB126" s="118" t="n">
        <f aca="false">IF(U126=0;"";L126/U126-1)</f>
        <v>0.63265306122449</v>
      </c>
      <c r="AC126" s="118" t="n">
        <f aca="false">IF(W126=0;"";L126/W126-1)</f>
        <v>0.6</v>
      </c>
    </row>
    <row collapsed="false" customFormat="false" customHeight="true" hidden="false" ht="50.1" outlineLevel="0" r="127">
      <c r="A127" s="98"/>
      <c r="B127" s="98"/>
      <c r="C127" s="99"/>
      <c r="D127" s="99"/>
      <c r="E127" s="100"/>
      <c r="F127" s="136"/>
      <c r="G127" s="102"/>
      <c r="H127" s="103"/>
      <c r="I127" s="137"/>
      <c r="J127" s="104"/>
      <c r="K127" s="105"/>
      <c r="L127" s="106"/>
      <c r="M127" s="106"/>
      <c r="N127" s="139"/>
      <c r="O127" s="109"/>
      <c r="P127" s="110"/>
      <c r="Q127" s="106" t="n">
        <f aca="false">P127*M127</f>
        <v>0</v>
      </c>
      <c r="R127" s="111"/>
      <c r="S127" s="112"/>
      <c r="T127" s="138"/>
      <c r="U127" s="114" t="n">
        <f aca="false">IF(EXACT(O127,Y127),M127,M127*(1-'Расчет ПРЕДЗАКАЗ'!$D$10))</f>
        <v>0</v>
      </c>
      <c r="V127" s="114" t="n">
        <f aca="false">P127*U127</f>
        <v>0</v>
      </c>
      <c r="W127" s="114" t="n">
        <f aca="false">IF(EXACT(O127,Y127),M127,M127*(1-'Расчет Прайс'!$D$10))</f>
        <v>0</v>
      </c>
      <c r="X127" s="114" t="n">
        <f aca="false">P127*W127</f>
        <v>0</v>
      </c>
      <c r="Y127" s="119" t="s">
        <v>101</v>
      </c>
      <c r="Z127" s="117" t="n">
        <f aca="false">IF(EXACT(O127;Y127);Q127;0)</f>
        <v>0</v>
      </c>
      <c r="AA127" s="117" t="n">
        <f aca="false">IF(Z127=0;Q127;0)</f>
        <v>0</v>
      </c>
      <c r="AB127" s="118" t="str">
        <f aca="false">IF(U127=0;"";L127/U127-1)</f>
        <v/>
      </c>
      <c r="AC127" s="118" t="str">
        <f aca="false">IF(W127=0;"";L127/W127-1)</f>
        <v/>
      </c>
    </row>
    <row collapsed="false" customFormat="false" customHeight="true" hidden="false" ht="50.1" outlineLevel="0" r="128">
      <c r="A128" s="98"/>
      <c r="B128" s="98"/>
      <c r="C128" s="99"/>
      <c r="D128" s="99"/>
      <c r="E128" s="100"/>
      <c r="F128" s="136"/>
      <c r="G128" s="102"/>
      <c r="H128" s="103"/>
      <c r="I128" s="137"/>
      <c r="J128" s="104"/>
      <c r="K128" s="105"/>
      <c r="L128" s="106"/>
      <c r="M128" s="106"/>
      <c r="N128" s="139"/>
      <c r="O128" s="109"/>
      <c r="P128" s="110"/>
      <c r="Q128" s="106" t="n">
        <f aca="false">P128*M128</f>
        <v>0</v>
      </c>
      <c r="R128" s="111"/>
      <c r="S128" s="112"/>
      <c r="T128" s="138"/>
      <c r="U128" s="114" t="n">
        <f aca="false">IF(EXACT(O128,Y128),M128,M128*(1-'Расчет ПРЕДЗАКАЗ'!$D$10))</f>
        <v>0</v>
      </c>
      <c r="V128" s="114" t="n">
        <f aca="false">P128*U128</f>
        <v>0</v>
      </c>
      <c r="W128" s="114" t="n">
        <f aca="false">IF(EXACT(O128,Y128),M128,M128*(1-'Расчет Прайс'!$D$10))</f>
        <v>0</v>
      </c>
      <c r="X128" s="114" t="n">
        <f aca="false">P128*W128</f>
        <v>0</v>
      </c>
      <c r="Y128" s="119" t="s">
        <v>101</v>
      </c>
      <c r="Z128" s="117" t="n">
        <f aca="false">IF(EXACT(O128;Y128);Q128;0)</f>
        <v>0</v>
      </c>
      <c r="AA128" s="117" t="n">
        <f aca="false">IF(Z128=0;Q128;0)</f>
        <v>0</v>
      </c>
      <c r="AB128" s="118" t="str">
        <f aca="false">IF(U128=0;"";L128/U128-1)</f>
        <v/>
      </c>
      <c r="AC128" s="118" t="str">
        <f aca="false">IF(W128=0;"";L128/W128-1)</f>
        <v/>
      </c>
    </row>
    <row collapsed="false" customFormat="false" customHeight="true" hidden="false" ht="50.1" outlineLevel="0" r="129">
      <c r="A129" s="98"/>
      <c r="B129" s="98"/>
      <c r="C129" s="99"/>
      <c r="D129" s="99"/>
      <c r="E129" s="100"/>
      <c r="F129" s="136"/>
      <c r="G129" s="102"/>
      <c r="H129" s="103"/>
      <c r="I129" s="137"/>
      <c r="J129" s="104"/>
      <c r="K129" s="105"/>
      <c r="L129" s="106"/>
      <c r="M129" s="106"/>
      <c r="N129" s="140"/>
      <c r="O129" s="109"/>
      <c r="P129" s="110"/>
      <c r="Q129" s="106" t="n">
        <f aca="false">P129*M129</f>
        <v>0</v>
      </c>
      <c r="R129" s="120"/>
      <c r="S129" s="112"/>
      <c r="T129" s="121"/>
      <c r="U129" s="114" t="n">
        <f aca="false">IF(EXACT(O129,Y129),M129,M129*(1-'Расчет ПРЕДЗАКАЗ'!$D$10))</f>
        <v>0</v>
      </c>
      <c r="V129" s="114" t="n">
        <f aca="false">P129*U129</f>
        <v>0</v>
      </c>
      <c r="W129" s="114" t="n">
        <f aca="false">IF(EXACT(O129,Y129),M129,M129*(1-'Расчет Прайс'!$D$10))</f>
        <v>0</v>
      </c>
      <c r="X129" s="114" t="n">
        <f aca="false">P129*W129</f>
        <v>0</v>
      </c>
      <c r="Y129" s="119" t="s">
        <v>101</v>
      </c>
      <c r="Z129" s="117" t="n">
        <f aca="false">IF(EXACT(O129;Y129);Q129;0)</f>
        <v>0</v>
      </c>
      <c r="AA129" s="117" t="n">
        <f aca="false">IF(Z129=0;Q129;0)</f>
        <v>0</v>
      </c>
      <c r="AB129" s="118" t="str">
        <f aca="false">IF(U129=0;"";L129/U129-1)</f>
        <v/>
      </c>
      <c r="AC129" s="118" t="str">
        <f aca="false">IF(W129=0;"";L129/W129-1)</f>
        <v/>
      </c>
    </row>
    <row collapsed="false" customFormat="false" customHeight="true" hidden="false" ht="50.1" outlineLevel="0" r="130">
      <c r="A130" s="98"/>
      <c r="B130" s="98"/>
      <c r="C130" s="99"/>
      <c r="D130" s="99"/>
      <c r="E130" s="100"/>
      <c r="F130" s="136"/>
      <c r="G130" s="102"/>
      <c r="H130" s="103"/>
      <c r="I130" s="137"/>
      <c r="J130" s="104"/>
      <c r="K130" s="105"/>
      <c r="L130" s="106"/>
      <c r="M130" s="106"/>
      <c r="N130" s="140"/>
      <c r="O130" s="109"/>
      <c r="P130" s="110"/>
      <c r="Q130" s="106" t="n">
        <f aca="false">P130*M130</f>
        <v>0</v>
      </c>
      <c r="R130" s="120"/>
      <c r="S130" s="112"/>
      <c r="T130" s="121"/>
      <c r="U130" s="114" t="n">
        <f aca="false">IF(EXACT(O130,Y130),M130,M130*(1-'Расчет ПРЕДЗАКАЗ'!$D$10))</f>
        <v>0</v>
      </c>
      <c r="V130" s="114" t="n">
        <f aca="false">P130*U130</f>
        <v>0</v>
      </c>
      <c r="W130" s="114" t="n">
        <f aca="false">IF(EXACT(O130,Y130),M130,M130*(1-'Расчет Прайс'!$D$10))</f>
        <v>0</v>
      </c>
      <c r="X130" s="114" t="n">
        <f aca="false">P130*W130</f>
        <v>0</v>
      </c>
      <c r="Y130" s="119" t="s">
        <v>101</v>
      </c>
      <c r="Z130" s="117" t="n">
        <f aca="false">IF(EXACT(O130;Y130);Q130;0)</f>
        <v>0</v>
      </c>
      <c r="AA130" s="117" t="n">
        <f aca="false">IF(Z130=0;Q130;0)</f>
        <v>0</v>
      </c>
      <c r="AB130" s="118" t="str">
        <f aca="false">IF(U130=0;"";L130/U130-1)</f>
        <v/>
      </c>
      <c r="AC130" s="118" t="str">
        <f aca="false">IF(W130=0;"";L130/W130-1)</f>
        <v/>
      </c>
    </row>
    <row collapsed="false" customFormat="false" customHeight="true" hidden="false" ht="50.1" outlineLevel="0" r="131">
      <c r="A131" s="98"/>
      <c r="B131" s="98"/>
      <c r="C131" s="99"/>
      <c r="D131" s="99"/>
      <c r="E131" s="100"/>
      <c r="F131" s="136"/>
      <c r="G131" s="102"/>
      <c r="H131" s="103"/>
      <c r="I131" s="137"/>
      <c r="J131" s="104"/>
      <c r="K131" s="105"/>
      <c r="L131" s="106"/>
      <c r="M131" s="106"/>
      <c r="N131" s="140"/>
      <c r="O131" s="109"/>
      <c r="P131" s="110"/>
      <c r="Q131" s="106" t="n">
        <f aca="false">P131*M131</f>
        <v>0</v>
      </c>
      <c r="R131" s="120"/>
      <c r="S131" s="112"/>
      <c r="T131" s="121"/>
      <c r="U131" s="114" t="n">
        <f aca="false">IF(EXACT(O131,Y131),M131,M131*(1-'Расчет ПРЕДЗАКАЗ'!$D$10))</f>
        <v>0</v>
      </c>
      <c r="V131" s="114" t="n">
        <f aca="false">P131*U131</f>
        <v>0</v>
      </c>
      <c r="W131" s="114" t="n">
        <f aca="false">IF(EXACT(O131,Y131),M131,M131*(1-'Расчет Прайс'!$D$10))</f>
        <v>0</v>
      </c>
      <c r="X131" s="114" t="n">
        <f aca="false">P131*W131</f>
        <v>0</v>
      </c>
      <c r="Y131" s="119" t="s">
        <v>101</v>
      </c>
      <c r="Z131" s="117" t="n">
        <f aca="false">IF(EXACT(O131;Y131);Q131;0)</f>
        <v>0</v>
      </c>
      <c r="AA131" s="117" t="n">
        <f aca="false">IF(Z131=0;Q131;0)</f>
        <v>0</v>
      </c>
      <c r="AB131" s="118" t="str">
        <f aca="false">IF(U131=0;"";L131/U131-1)</f>
        <v/>
      </c>
      <c r="AC131" s="118" t="str">
        <f aca="false">IF(W131=0;"";L131/W131-1)</f>
        <v/>
      </c>
    </row>
    <row collapsed="false" customFormat="false" customHeight="true" hidden="false" ht="50.1" outlineLevel="0" r="132">
      <c r="A132" s="98"/>
      <c r="B132" s="98"/>
      <c r="C132" s="99"/>
      <c r="D132" s="99"/>
      <c r="E132" s="100"/>
      <c r="F132" s="136"/>
      <c r="G132" s="102"/>
      <c r="H132" s="103"/>
      <c r="I132" s="137"/>
      <c r="J132" s="104"/>
      <c r="K132" s="105"/>
      <c r="L132" s="106"/>
      <c r="M132" s="106"/>
      <c r="N132" s="140"/>
      <c r="O132" s="109"/>
      <c r="P132" s="110"/>
      <c r="Q132" s="106" t="n">
        <f aca="false">P132*M132</f>
        <v>0</v>
      </c>
      <c r="R132" s="120"/>
      <c r="S132" s="112"/>
      <c r="T132" s="121"/>
      <c r="U132" s="114" t="n">
        <f aca="false">IF(EXACT(O132,Y132),M132,M132*(1-'Расчет ПРЕДЗАКАЗ'!$D$10))</f>
        <v>0</v>
      </c>
      <c r="V132" s="114" t="n">
        <f aca="false">P132*U132</f>
        <v>0</v>
      </c>
      <c r="W132" s="114" t="n">
        <f aca="false">IF(EXACT(O132,Y132),M132,M132*(1-'Расчет Прайс'!$D$10))</f>
        <v>0</v>
      </c>
      <c r="X132" s="114" t="n">
        <f aca="false">P132*W132</f>
        <v>0</v>
      </c>
      <c r="Y132" s="119" t="s">
        <v>101</v>
      </c>
      <c r="Z132" s="117" t="n">
        <f aca="false">IF(EXACT(O132;Y132);Q132;0)</f>
        <v>0</v>
      </c>
      <c r="AA132" s="117" t="n">
        <f aca="false">IF(Z132=0;Q132;0)</f>
        <v>0</v>
      </c>
      <c r="AB132" s="118" t="str">
        <f aca="false">IF(U132=0;"";L132/U132-1)</f>
        <v/>
      </c>
      <c r="AC132" s="118" t="str">
        <f aca="false">IF(W132=0;"";L132/W132-1)</f>
        <v/>
      </c>
    </row>
    <row collapsed="false" customFormat="false" customHeight="true" hidden="false" ht="50.1" outlineLevel="0" r="133">
      <c r="A133" s="98"/>
      <c r="B133" s="98"/>
      <c r="C133" s="99"/>
      <c r="D133" s="99"/>
      <c r="E133" s="100"/>
      <c r="F133" s="136"/>
      <c r="G133" s="102"/>
      <c r="H133" s="103"/>
      <c r="I133" s="137"/>
      <c r="J133" s="104"/>
      <c r="K133" s="105"/>
      <c r="L133" s="106"/>
      <c r="M133" s="106"/>
      <c r="N133" s="140"/>
      <c r="O133" s="109"/>
      <c r="P133" s="110"/>
      <c r="Q133" s="106" t="n">
        <f aca="false">P133*M133</f>
        <v>0</v>
      </c>
      <c r="R133" s="120"/>
      <c r="S133" s="112"/>
      <c r="T133" s="121"/>
      <c r="U133" s="114" t="n">
        <f aca="false">IF(EXACT(O133,Y133),M133,M133*(1-'Расчет ПРЕДЗАКАЗ'!$D$10))</f>
        <v>0</v>
      </c>
      <c r="V133" s="114" t="n">
        <f aca="false">P133*U133</f>
        <v>0</v>
      </c>
      <c r="W133" s="114" t="n">
        <f aca="false">IF(EXACT(O133,Y133),M133,M133*(1-'Расчет Прайс'!$D$10))</f>
        <v>0</v>
      </c>
      <c r="X133" s="114" t="n">
        <f aca="false">P133*W133</f>
        <v>0</v>
      </c>
      <c r="Y133" s="119" t="s">
        <v>101</v>
      </c>
      <c r="Z133" s="117" t="n">
        <f aca="false">IF(EXACT(O133;Y133);Q133;0)</f>
        <v>0</v>
      </c>
      <c r="AA133" s="117" t="n">
        <f aca="false">IF(Z133=0;Q133;0)</f>
        <v>0</v>
      </c>
      <c r="AB133" s="118" t="str">
        <f aca="false">IF(U133=0;"";L133/U133-1)</f>
        <v/>
      </c>
      <c r="AC133" s="118" t="str">
        <f aca="false">IF(W133=0;"";L133/W133-1)</f>
        <v/>
      </c>
    </row>
    <row collapsed="false" customFormat="false" customHeight="true" hidden="false" ht="50.1" outlineLevel="0" r="134">
      <c r="A134" s="98"/>
      <c r="B134" s="98"/>
      <c r="C134" s="99"/>
      <c r="D134" s="99"/>
      <c r="E134" s="100"/>
      <c r="F134" s="136"/>
      <c r="G134" s="102"/>
      <c r="H134" s="103"/>
      <c r="I134" s="137"/>
      <c r="J134" s="104"/>
      <c r="K134" s="105"/>
      <c r="L134" s="106"/>
      <c r="M134" s="106"/>
      <c r="N134" s="140"/>
      <c r="O134" s="109"/>
      <c r="P134" s="110"/>
      <c r="Q134" s="106" t="n">
        <f aca="false">P134*M134</f>
        <v>0</v>
      </c>
      <c r="R134" s="120"/>
      <c r="S134" s="111"/>
      <c r="T134" s="121"/>
      <c r="U134" s="114" t="n">
        <f aca="false">IF(EXACT(O134,Y134),M134,M134*(1-'Расчет ПРЕДЗАКАЗ'!$D$10))</f>
        <v>0</v>
      </c>
      <c r="V134" s="114" t="n">
        <f aca="false">P134*U134</f>
        <v>0</v>
      </c>
      <c r="W134" s="114" t="n">
        <f aca="false">IF(EXACT(O134,Y134),M134,M134*(1-'Расчет Прайс'!$D$10))</f>
        <v>0</v>
      </c>
      <c r="X134" s="114" t="n">
        <f aca="false">P134*W134</f>
        <v>0</v>
      </c>
      <c r="Y134" s="119" t="s">
        <v>101</v>
      </c>
      <c r="Z134" s="117" t="n">
        <f aca="false">IF(EXACT(O134;Y134);Q134;0)</f>
        <v>0</v>
      </c>
      <c r="AA134" s="117" t="n">
        <f aca="false">IF(Z134=0;Q134;0)</f>
        <v>0</v>
      </c>
      <c r="AB134" s="118" t="str">
        <f aca="false">IF(U134=0;"";L134/U134-1)</f>
        <v/>
      </c>
      <c r="AC134" s="118" t="str">
        <f aca="false">IF(W134=0;"";L134/W134-1)</f>
        <v/>
      </c>
    </row>
    <row collapsed="false" customFormat="false" customHeight="true" hidden="false" ht="11.25" outlineLevel="0" r="135"/>
    <row collapsed="false" customFormat="false" customHeight="true" hidden="false" ht="50.1" outlineLevel="0" r="136">
      <c r="A136" s="98" t="n">
        <v>45</v>
      </c>
      <c r="B136" s="98" t="s">
        <v>201</v>
      </c>
      <c r="C136" s="99" t="s">
        <v>260</v>
      </c>
      <c r="D136" s="99" t="s">
        <v>93</v>
      </c>
      <c r="E136" s="100" t="s">
        <v>93</v>
      </c>
      <c r="F136" s="136" t="s">
        <v>94</v>
      </c>
      <c r="G136" s="102" t="s">
        <v>137</v>
      </c>
      <c r="H136" s="103"/>
      <c r="I136" s="137" t="s">
        <v>261</v>
      </c>
      <c r="J136" s="104" t="s">
        <v>98</v>
      </c>
      <c r="K136" s="105" t="s">
        <v>99</v>
      </c>
      <c r="L136" s="106" t="n">
        <v>7780</v>
      </c>
      <c r="M136" s="106" t="n">
        <v>5011</v>
      </c>
      <c r="N136" s="108" t="s">
        <v>262</v>
      </c>
      <c r="O136" s="109"/>
      <c r="P136" s="110"/>
      <c r="Q136" s="106" t="n">
        <f aca="false">P136*M136</f>
        <v>0</v>
      </c>
      <c r="R136" s="111"/>
      <c r="S136" s="112" t="n">
        <v>22</v>
      </c>
      <c r="T136" s="138"/>
      <c r="U136" s="114" t="n">
        <f aca="false">IF(EXACT(O136,Y136),M136,M136*(1-'Расчет ПРЕДЗАКАЗ'!$D$10))</f>
        <v>4910.78</v>
      </c>
      <c r="V136" s="114" t="n">
        <f aca="false">P136*U136</f>
        <v>0</v>
      </c>
      <c r="W136" s="114" t="n">
        <f aca="false">IF(EXACT(O136,Y136),M136,M136*(1-'Расчет Прайс'!$D$10))</f>
        <v>5011</v>
      </c>
      <c r="X136" s="114" t="n">
        <f aca="false">P136*W136</f>
        <v>0</v>
      </c>
      <c r="Y136" s="119" t="s">
        <v>101</v>
      </c>
      <c r="Z136" s="117" t="n">
        <f aca="false">IF(EXACT(O136;Y136);Q136;0)</f>
        <v>0</v>
      </c>
      <c r="AA136" s="117" t="n">
        <f aca="false">IF(Z136=0;Q136;0)</f>
        <v>0</v>
      </c>
      <c r="AB136" s="118" t="n">
        <f aca="false">IF(U136=0,"",L136/U136-1)</f>
        <v>0.584269708681717</v>
      </c>
      <c r="AC136" s="118" t="n">
        <f aca="false">IF(W136=0,"",L136/W136-1)</f>
        <v>0.552584314508082</v>
      </c>
    </row>
    <row collapsed="false" customFormat="false" customHeight="true" hidden="false" ht="50.1" outlineLevel="0" r="137">
      <c r="A137" s="98"/>
      <c r="B137" s="98"/>
      <c r="C137" s="99"/>
      <c r="D137" s="99"/>
      <c r="E137" s="100"/>
      <c r="F137" s="136"/>
      <c r="G137" s="102"/>
      <c r="H137" s="103"/>
      <c r="I137" s="137"/>
      <c r="J137" s="104"/>
      <c r="K137" s="105" t="s">
        <v>102</v>
      </c>
      <c r="L137" s="106" t="n">
        <v>7780</v>
      </c>
      <c r="M137" s="106" t="n">
        <v>5011</v>
      </c>
      <c r="N137" s="108" t="s">
        <v>263</v>
      </c>
      <c r="O137" s="109"/>
      <c r="P137" s="110"/>
      <c r="Q137" s="106" t="n">
        <f aca="false">P137*M137</f>
        <v>0</v>
      </c>
      <c r="R137" s="111"/>
      <c r="S137" s="112" t="n">
        <v>61</v>
      </c>
      <c r="T137" s="138"/>
      <c r="U137" s="114" t="n">
        <f aca="false">IF(EXACT(O137,Y137),M137,M137*(1-'Расчет ПРЕДЗАКАЗ'!$D$10))</f>
        <v>4910.78</v>
      </c>
      <c r="V137" s="114" t="n">
        <f aca="false">P137*U137</f>
        <v>0</v>
      </c>
      <c r="W137" s="114" t="n">
        <f aca="false">IF(EXACT(O137,Y137),M137,M137*(1-'Расчет Прайс'!$D$10))</f>
        <v>5011</v>
      </c>
      <c r="X137" s="114" t="n">
        <f aca="false">P137*W137</f>
        <v>0</v>
      </c>
      <c r="Y137" s="119" t="s">
        <v>101</v>
      </c>
      <c r="Z137" s="117" t="n">
        <f aca="false">IF(EXACT(O137;Y137);Q137;0)</f>
        <v>0</v>
      </c>
      <c r="AA137" s="117" t="n">
        <f aca="false">IF(Z137=0;Q137;0)</f>
        <v>0</v>
      </c>
      <c r="AB137" s="118" t="n">
        <f aca="false">IF(U137=0;"";L137/U137-1)</f>
        <v>0.584269708681717</v>
      </c>
      <c r="AC137" s="118" t="n">
        <f aca="false">IF(W137=0;"";L137/W137-1)</f>
        <v>0.552584314508082</v>
      </c>
    </row>
    <row collapsed="false" customFormat="false" customHeight="true" hidden="false" ht="50.1" outlineLevel="0" r="138">
      <c r="A138" s="98"/>
      <c r="B138" s="98"/>
      <c r="C138" s="99"/>
      <c r="D138" s="99"/>
      <c r="E138" s="100"/>
      <c r="F138" s="136"/>
      <c r="G138" s="102"/>
      <c r="H138" s="103"/>
      <c r="I138" s="137"/>
      <c r="J138" s="104"/>
      <c r="K138" s="105" t="s">
        <v>104</v>
      </c>
      <c r="L138" s="106" t="n">
        <v>7780</v>
      </c>
      <c r="M138" s="106" t="n">
        <v>5011</v>
      </c>
      <c r="N138" s="108" t="s">
        <v>264</v>
      </c>
      <c r="O138" s="109"/>
      <c r="P138" s="110"/>
      <c r="Q138" s="106" t="n">
        <f aca="false">P138*M138</f>
        <v>0</v>
      </c>
      <c r="R138" s="111"/>
      <c r="S138" s="112" t="n">
        <v>130</v>
      </c>
      <c r="T138" s="138"/>
      <c r="U138" s="114" t="n">
        <f aca="false">IF(EXACT(O138,Y138),M138,M138*(1-'Расчет ПРЕДЗАКАЗ'!$D$10))</f>
        <v>4910.78</v>
      </c>
      <c r="V138" s="114" t="n">
        <f aca="false">P138*U138</f>
        <v>0</v>
      </c>
      <c r="W138" s="114" t="n">
        <f aca="false">IF(EXACT(O138,Y138),M138,M138*(1-'Расчет Прайс'!$D$10))</f>
        <v>5011</v>
      </c>
      <c r="X138" s="114" t="n">
        <f aca="false">P138*W138</f>
        <v>0</v>
      </c>
      <c r="Y138" s="119" t="s">
        <v>101</v>
      </c>
      <c r="Z138" s="117" t="n">
        <f aca="false">IF(EXACT(O138;Y138);Q138;0)</f>
        <v>0</v>
      </c>
      <c r="AA138" s="117" t="n">
        <f aca="false">IF(Z138=0;Q138;0)</f>
        <v>0</v>
      </c>
      <c r="AB138" s="118" t="n">
        <f aca="false">IF(U138=0;"";L138/U138-1)</f>
        <v>0.584269708681717</v>
      </c>
      <c r="AC138" s="118" t="n">
        <f aca="false">IF(W138=0;"";L138/W138-1)</f>
        <v>0.552584314508082</v>
      </c>
    </row>
    <row collapsed="false" customFormat="false" customHeight="true" hidden="false" ht="50.1" outlineLevel="0" r="139">
      <c r="A139" s="98"/>
      <c r="B139" s="98"/>
      <c r="C139" s="99"/>
      <c r="D139" s="99"/>
      <c r="E139" s="100"/>
      <c r="F139" s="136"/>
      <c r="G139" s="102"/>
      <c r="H139" s="103"/>
      <c r="I139" s="137"/>
      <c r="J139" s="104"/>
      <c r="K139" s="105" t="s">
        <v>106</v>
      </c>
      <c r="L139" s="106" t="n">
        <v>7780</v>
      </c>
      <c r="M139" s="106" t="n">
        <v>5011</v>
      </c>
      <c r="N139" s="108" t="s">
        <v>265</v>
      </c>
      <c r="O139" s="109"/>
      <c r="P139" s="110"/>
      <c r="Q139" s="106" t="n">
        <f aca="false">P139*M139</f>
        <v>0</v>
      </c>
      <c r="R139" s="111"/>
      <c r="S139" s="112" t="n">
        <v>132</v>
      </c>
      <c r="T139" s="138"/>
      <c r="U139" s="114" t="n">
        <f aca="false">IF(EXACT(O139,Y139),M139,M139*(1-'Расчет ПРЕДЗАКАЗ'!$D$10))</f>
        <v>4910.78</v>
      </c>
      <c r="V139" s="114" t="n">
        <f aca="false">P139*U139</f>
        <v>0</v>
      </c>
      <c r="W139" s="114" t="n">
        <f aca="false">IF(EXACT(O139,Y139),M139,M139*(1-'Расчет Прайс'!$D$10))</f>
        <v>5011</v>
      </c>
      <c r="X139" s="114" t="n">
        <f aca="false">P139*W139</f>
        <v>0</v>
      </c>
      <c r="Y139" s="119" t="s">
        <v>101</v>
      </c>
      <c r="Z139" s="117" t="n">
        <f aca="false">IF(EXACT(O139;Y139);Q139;0)</f>
        <v>0</v>
      </c>
      <c r="AA139" s="117" t="n">
        <f aca="false">IF(Z139=0;Q139;0)</f>
        <v>0</v>
      </c>
      <c r="AB139" s="118" t="n">
        <f aca="false">IF(U139=0;"";L139/U139-1)</f>
        <v>0.584269708681717</v>
      </c>
      <c r="AC139" s="118" t="n">
        <f aca="false">IF(W139=0;"";L139/W139-1)</f>
        <v>0.552584314508082</v>
      </c>
    </row>
    <row collapsed="false" customFormat="false" customHeight="true" hidden="false" ht="50.1" outlineLevel="0" r="140">
      <c r="A140" s="98"/>
      <c r="B140" s="98"/>
      <c r="C140" s="99"/>
      <c r="D140" s="99"/>
      <c r="E140" s="100"/>
      <c r="F140" s="136"/>
      <c r="G140" s="102"/>
      <c r="H140" s="103"/>
      <c r="I140" s="137"/>
      <c r="J140" s="104"/>
      <c r="K140" s="105" t="s">
        <v>108</v>
      </c>
      <c r="L140" s="106" t="n">
        <v>7780</v>
      </c>
      <c r="M140" s="106" t="n">
        <v>5011</v>
      </c>
      <c r="N140" s="108" t="s">
        <v>266</v>
      </c>
      <c r="O140" s="109"/>
      <c r="P140" s="110"/>
      <c r="Q140" s="106" t="n">
        <f aca="false">P140*M140</f>
        <v>0</v>
      </c>
      <c r="R140" s="111"/>
      <c r="S140" s="112" t="n">
        <v>67</v>
      </c>
      <c r="T140" s="138"/>
      <c r="U140" s="114" t="n">
        <f aca="false">IF(EXACT(O140,Y140),M140,M140*(1-'Расчет ПРЕДЗАКАЗ'!$D$10))</f>
        <v>4910.78</v>
      </c>
      <c r="V140" s="114" t="n">
        <f aca="false">P140*U140</f>
        <v>0</v>
      </c>
      <c r="W140" s="114" t="n">
        <f aca="false">IF(EXACT(O140,Y140),M140,M140*(1-'Расчет Прайс'!$D$10))</f>
        <v>5011</v>
      </c>
      <c r="X140" s="114" t="n">
        <f aca="false">P140*W140</f>
        <v>0</v>
      </c>
      <c r="Y140" s="119" t="s">
        <v>101</v>
      </c>
      <c r="Z140" s="117" t="n">
        <f aca="false">IF(EXACT(O140;Y140);Q140;0)</f>
        <v>0</v>
      </c>
      <c r="AA140" s="117" t="n">
        <f aca="false">IF(Z140=0;Q140;0)</f>
        <v>0</v>
      </c>
      <c r="AB140" s="118" t="n">
        <f aca="false">IF(U140=0;"";L140/U140-1)</f>
        <v>0.584269708681717</v>
      </c>
      <c r="AC140" s="118" t="n">
        <f aca="false">IF(W140=0;"";L140/W140-1)</f>
        <v>0.552584314508082</v>
      </c>
    </row>
    <row collapsed="false" customFormat="false" customHeight="true" hidden="false" ht="50.1" outlineLevel="0" r="141">
      <c r="A141" s="98"/>
      <c r="B141" s="98"/>
      <c r="C141" s="99"/>
      <c r="D141" s="99"/>
      <c r="E141" s="100"/>
      <c r="F141" s="136"/>
      <c r="G141" s="102"/>
      <c r="H141" s="103"/>
      <c r="I141" s="137"/>
      <c r="J141" s="104"/>
      <c r="K141" s="105" t="s">
        <v>110</v>
      </c>
      <c r="L141" s="106" t="n">
        <v>7780</v>
      </c>
      <c r="M141" s="106" t="n">
        <v>5011</v>
      </c>
      <c r="N141" s="108" t="s">
        <v>267</v>
      </c>
      <c r="O141" s="109"/>
      <c r="P141" s="110"/>
      <c r="Q141" s="106" t="n">
        <f aca="false">P141*M141</f>
        <v>0</v>
      </c>
      <c r="R141" s="111"/>
      <c r="S141" s="112" t="n">
        <v>31</v>
      </c>
      <c r="T141" s="138"/>
      <c r="U141" s="114" t="n">
        <f aca="false">IF(EXACT(O141,Y141),M141,M141*(1-'Расчет ПРЕДЗАКАЗ'!$D$10))</f>
        <v>4910.78</v>
      </c>
      <c r="V141" s="114" t="n">
        <f aca="false">P141*U141</f>
        <v>0</v>
      </c>
      <c r="W141" s="114" t="n">
        <f aca="false">IF(EXACT(O141,Y141),M141,M141*(1-'Расчет Прайс'!$D$10))</f>
        <v>5011</v>
      </c>
      <c r="X141" s="114" t="n">
        <f aca="false">P141*W141</f>
        <v>0</v>
      </c>
      <c r="Y141" s="119" t="s">
        <v>101</v>
      </c>
      <c r="Z141" s="117" t="n">
        <f aca="false">IF(EXACT(O141;Y141);Q141;0)</f>
        <v>0</v>
      </c>
      <c r="AA141" s="117" t="n">
        <f aca="false">IF(Z141=0;Q141;0)</f>
        <v>0</v>
      </c>
      <c r="AB141" s="118" t="n">
        <f aca="false">IF(U141=0;"";L141/U141-1)</f>
        <v>0.584269708681717</v>
      </c>
      <c r="AC141" s="118" t="n">
        <f aca="false">IF(W141=0;"";L141/W141-1)</f>
        <v>0.552584314508082</v>
      </c>
    </row>
    <row collapsed="false" customFormat="false" customHeight="true" hidden="false" ht="50.1" outlineLevel="0" r="142">
      <c r="A142" s="98"/>
      <c r="B142" s="98"/>
      <c r="C142" s="99"/>
      <c r="D142" s="99"/>
      <c r="E142" s="100"/>
      <c r="F142" s="136"/>
      <c r="G142" s="102"/>
      <c r="H142" s="103"/>
      <c r="I142" s="137"/>
      <c r="J142" s="104"/>
      <c r="K142" s="105" t="s">
        <v>112</v>
      </c>
      <c r="L142" s="106" t="n">
        <v>7780</v>
      </c>
      <c r="M142" s="106" t="n">
        <v>5011</v>
      </c>
      <c r="N142" s="108" t="s">
        <v>268</v>
      </c>
      <c r="O142" s="109"/>
      <c r="P142" s="110"/>
      <c r="Q142" s="106" t="n">
        <f aca="false">P142*M142</f>
        <v>0</v>
      </c>
      <c r="R142" s="111"/>
      <c r="S142" s="112" t="n">
        <v>12</v>
      </c>
      <c r="T142" s="138"/>
      <c r="U142" s="114" t="n">
        <f aca="false">IF(EXACT(O142,Y142),M142,M142*(1-'Расчет ПРЕДЗАКАЗ'!$D$10))</f>
        <v>4910.78</v>
      </c>
      <c r="V142" s="114" t="n">
        <f aca="false">P142*U142</f>
        <v>0</v>
      </c>
      <c r="W142" s="114" t="n">
        <f aca="false">IF(EXACT(O142,Y142),M142,M142*(1-'Расчет Прайс'!$D$10))</f>
        <v>5011</v>
      </c>
      <c r="X142" s="114" t="n">
        <f aca="false">P142*W142</f>
        <v>0</v>
      </c>
      <c r="Y142" s="119" t="s">
        <v>101</v>
      </c>
      <c r="Z142" s="117" t="n">
        <f aca="false">IF(EXACT(O142;Y142);Q142;0)</f>
        <v>0</v>
      </c>
      <c r="AA142" s="117" t="n">
        <f aca="false">IF(Z142=0;Q142;0)</f>
        <v>0</v>
      </c>
      <c r="AB142" s="118" t="n">
        <f aca="false">IF(U142=0;"";L142/U142-1)</f>
        <v>0.584269708681717</v>
      </c>
      <c r="AC142" s="118" t="n">
        <f aca="false">IF(W142=0;"";L142/W142-1)</f>
        <v>0.552584314508082</v>
      </c>
    </row>
    <row collapsed="false" customFormat="false" customHeight="true" hidden="false" ht="50.1" outlineLevel="0" r="143">
      <c r="A143" s="98"/>
      <c r="B143" s="98"/>
      <c r="C143" s="99"/>
      <c r="D143" s="99"/>
      <c r="E143" s="100"/>
      <c r="F143" s="136"/>
      <c r="G143" s="102"/>
      <c r="H143" s="103"/>
      <c r="I143" s="137"/>
      <c r="J143" s="104"/>
      <c r="K143" s="105"/>
      <c r="L143" s="106"/>
      <c r="M143" s="106"/>
      <c r="N143" s="139"/>
      <c r="O143" s="109"/>
      <c r="P143" s="110"/>
      <c r="Q143" s="106" t="n">
        <f aca="false">P143*M143</f>
        <v>0</v>
      </c>
      <c r="R143" s="111"/>
      <c r="S143" s="112"/>
      <c r="T143" s="138"/>
      <c r="U143" s="114" t="n">
        <f aca="false">IF(EXACT(O143,Y143),M143,M143*(1-'Расчет ПРЕДЗАКАЗ'!$D$10))</f>
        <v>0</v>
      </c>
      <c r="V143" s="114" t="n">
        <f aca="false">P143*U143</f>
        <v>0</v>
      </c>
      <c r="W143" s="114" t="n">
        <f aca="false">IF(EXACT(O143,Y143),M143,M143*(1-'Расчет Прайс'!$D$10))</f>
        <v>0</v>
      </c>
      <c r="X143" s="114" t="n">
        <f aca="false">P143*W143</f>
        <v>0</v>
      </c>
      <c r="Y143" s="119" t="s">
        <v>101</v>
      </c>
      <c r="Z143" s="117" t="n">
        <f aca="false">IF(EXACT(O143;Y143);Q143;0)</f>
        <v>0</v>
      </c>
      <c r="AA143" s="117" t="n">
        <f aca="false">IF(Z143=0;Q143;0)</f>
        <v>0</v>
      </c>
      <c r="AB143" s="118" t="str">
        <f aca="false">IF(U143=0;"";L143/U143-1)</f>
        <v/>
      </c>
      <c r="AC143" s="118" t="str">
        <f aca="false">IF(W143=0;"";L143/W143-1)</f>
        <v/>
      </c>
    </row>
    <row collapsed="false" customFormat="false" customHeight="true" hidden="false" ht="50.1" outlineLevel="0" r="144">
      <c r="A144" s="98"/>
      <c r="B144" s="98"/>
      <c r="C144" s="99"/>
      <c r="D144" s="99"/>
      <c r="E144" s="100"/>
      <c r="F144" s="136"/>
      <c r="G144" s="102"/>
      <c r="H144" s="103"/>
      <c r="I144" s="137"/>
      <c r="J144" s="104"/>
      <c r="K144" s="105"/>
      <c r="L144" s="106"/>
      <c r="M144" s="106"/>
      <c r="N144" s="139"/>
      <c r="O144" s="109"/>
      <c r="P144" s="110"/>
      <c r="Q144" s="106" t="n">
        <f aca="false">P144*M144</f>
        <v>0</v>
      </c>
      <c r="R144" s="111"/>
      <c r="S144" s="112"/>
      <c r="T144" s="138"/>
      <c r="U144" s="114" t="n">
        <f aca="false">IF(EXACT(O144,Y144),M144,M144*(1-'Расчет ПРЕДЗАКАЗ'!$D$10))</f>
        <v>0</v>
      </c>
      <c r="V144" s="114" t="n">
        <f aca="false">P144*U144</f>
        <v>0</v>
      </c>
      <c r="W144" s="114" t="n">
        <f aca="false">IF(EXACT(O144,Y144),M144,M144*(1-'Расчет Прайс'!$D$10))</f>
        <v>0</v>
      </c>
      <c r="X144" s="114" t="n">
        <f aca="false">P144*W144</f>
        <v>0</v>
      </c>
      <c r="Y144" s="119" t="s">
        <v>101</v>
      </c>
      <c r="Z144" s="117" t="n">
        <f aca="false">IF(EXACT(O144;Y144);Q144;0)</f>
        <v>0</v>
      </c>
      <c r="AA144" s="117" t="n">
        <f aca="false">IF(Z144=0;Q144;0)</f>
        <v>0</v>
      </c>
      <c r="AB144" s="118" t="str">
        <f aca="false">IF(U144=0;"";L144/U144-1)</f>
        <v/>
      </c>
      <c r="AC144" s="118" t="str">
        <f aca="false">IF(W144=0;"";L144/W144-1)</f>
        <v/>
      </c>
    </row>
    <row collapsed="false" customFormat="false" customHeight="true" hidden="false" ht="50.1" outlineLevel="0" r="145">
      <c r="A145" s="98"/>
      <c r="B145" s="98"/>
      <c r="C145" s="99"/>
      <c r="D145" s="99"/>
      <c r="E145" s="100"/>
      <c r="F145" s="136"/>
      <c r="G145" s="102"/>
      <c r="H145" s="103"/>
      <c r="I145" s="137"/>
      <c r="J145" s="104"/>
      <c r="K145" s="105"/>
      <c r="L145" s="106"/>
      <c r="M145" s="106"/>
      <c r="N145" s="140"/>
      <c r="O145" s="109"/>
      <c r="P145" s="110"/>
      <c r="Q145" s="106" t="n">
        <f aca="false">P145*M145</f>
        <v>0</v>
      </c>
      <c r="R145" s="120"/>
      <c r="S145" s="112"/>
      <c r="T145" s="121"/>
      <c r="U145" s="114" t="n">
        <f aca="false">IF(EXACT(O145,Y145),M145,M145*(1-'Расчет ПРЕДЗАКАЗ'!$D$10))</f>
        <v>0</v>
      </c>
      <c r="V145" s="114" t="n">
        <f aca="false">P145*U145</f>
        <v>0</v>
      </c>
      <c r="W145" s="114" t="n">
        <f aca="false">IF(EXACT(O145,Y145),M145,M145*(1-'Расчет Прайс'!$D$10))</f>
        <v>0</v>
      </c>
      <c r="X145" s="114" t="n">
        <f aca="false">P145*W145</f>
        <v>0</v>
      </c>
      <c r="Y145" s="119" t="s">
        <v>101</v>
      </c>
      <c r="Z145" s="117" t="n">
        <f aca="false">IF(EXACT(O145;Y145);Q145;0)</f>
        <v>0</v>
      </c>
      <c r="AA145" s="117" t="n">
        <f aca="false">IF(Z145=0;Q145;0)</f>
        <v>0</v>
      </c>
      <c r="AB145" s="118" t="str">
        <f aca="false">IF(U145=0;"";L145/U145-1)</f>
        <v/>
      </c>
      <c r="AC145" s="118" t="str">
        <f aca="false">IF(W145=0;"";L145/W145-1)</f>
        <v/>
      </c>
    </row>
    <row collapsed="false" customFormat="false" customHeight="true" hidden="false" ht="50.1" outlineLevel="0" r="146">
      <c r="A146" s="98"/>
      <c r="B146" s="98"/>
      <c r="C146" s="99"/>
      <c r="D146" s="99"/>
      <c r="E146" s="100"/>
      <c r="F146" s="136"/>
      <c r="G146" s="102"/>
      <c r="H146" s="103"/>
      <c r="I146" s="137"/>
      <c r="J146" s="104"/>
      <c r="K146" s="105"/>
      <c r="L146" s="106"/>
      <c r="M146" s="106"/>
      <c r="N146" s="140"/>
      <c r="O146" s="109"/>
      <c r="P146" s="110"/>
      <c r="Q146" s="106" t="n">
        <f aca="false">P146*M146</f>
        <v>0</v>
      </c>
      <c r="R146" s="120"/>
      <c r="S146" s="112"/>
      <c r="T146" s="121"/>
      <c r="U146" s="114" t="n">
        <f aca="false">IF(EXACT(O146,Y146),M146,M146*(1-'Расчет ПРЕДЗАКАЗ'!$D$10))</f>
        <v>0</v>
      </c>
      <c r="V146" s="114" t="n">
        <f aca="false">P146*U146</f>
        <v>0</v>
      </c>
      <c r="W146" s="114" t="n">
        <f aca="false">IF(EXACT(O146,Y146),M146,M146*(1-'Расчет Прайс'!$D$10))</f>
        <v>0</v>
      </c>
      <c r="X146" s="114" t="n">
        <f aca="false">P146*W146</f>
        <v>0</v>
      </c>
      <c r="Y146" s="119" t="s">
        <v>101</v>
      </c>
      <c r="Z146" s="117" t="n">
        <f aca="false">IF(EXACT(O146;Y146);Q146;0)</f>
        <v>0</v>
      </c>
      <c r="AA146" s="117" t="n">
        <f aca="false">IF(Z146=0;Q146;0)</f>
        <v>0</v>
      </c>
      <c r="AB146" s="118" t="str">
        <f aca="false">IF(U146=0;"";L146/U146-1)</f>
        <v/>
      </c>
      <c r="AC146" s="118" t="str">
        <f aca="false">IF(W146=0;"";L146/W146-1)</f>
        <v/>
      </c>
    </row>
    <row collapsed="false" customFormat="false" customHeight="true" hidden="false" ht="50.1" outlineLevel="0" r="147">
      <c r="A147" s="98"/>
      <c r="B147" s="98"/>
      <c r="C147" s="99"/>
      <c r="D147" s="99"/>
      <c r="E147" s="100"/>
      <c r="F147" s="136"/>
      <c r="G147" s="102"/>
      <c r="H147" s="103"/>
      <c r="I147" s="137"/>
      <c r="J147" s="104"/>
      <c r="K147" s="105"/>
      <c r="L147" s="106"/>
      <c r="M147" s="106"/>
      <c r="N147" s="140"/>
      <c r="O147" s="109"/>
      <c r="P147" s="110"/>
      <c r="Q147" s="106" t="n">
        <f aca="false">P147*M147</f>
        <v>0</v>
      </c>
      <c r="R147" s="120"/>
      <c r="S147" s="112"/>
      <c r="T147" s="121"/>
      <c r="U147" s="114" t="n">
        <f aca="false">IF(EXACT(O147,Y147),M147,M147*(1-'Расчет ПРЕДЗАКАЗ'!$D$10))</f>
        <v>0</v>
      </c>
      <c r="V147" s="114" t="n">
        <f aca="false">P147*U147</f>
        <v>0</v>
      </c>
      <c r="W147" s="114" t="n">
        <f aca="false">IF(EXACT(O147,Y147),M147,M147*(1-'Расчет Прайс'!$D$10))</f>
        <v>0</v>
      </c>
      <c r="X147" s="114" t="n">
        <f aca="false">P147*W147</f>
        <v>0</v>
      </c>
      <c r="Y147" s="119" t="s">
        <v>101</v>
      </c>
      <c r="Z147" s="117" t="n">
        <f aca="false">IF(EXACT(O147;Y147);Q147;0)</f>
        <v>0</v>
      </c>
      <c r="AA147" s="117" t="n">
        <f aca="false">IF(Z147=0;Q147;0)</f>
        <v>0</v>
      </c>
      <c r="AB147" s="118" t="str">
        <f aca="false">IF(U147=0;"";L147/U147-1)</f>
        <v/>
      </c>
      <c r="AC147" s="118" t="str">
        <f aca="false">IF(W147=0;"";L147/W147-1)</f>
        <v/>
      </c>
    </row>
    <row collapsed="false" customFormat="false" customHeight="true" hidden="false" ht="50.1" outlineLevel="0" r="148">
      <c r="A148" s="98"/>
      <c r="B148" s="98"/>
      <c r="C148" s="99"/>
      <c r="D148" s="99"/>
      <c r="E148" s="100"/>
      <c r="F148" s="136"/>
      <c r="G148" s="102"/>
      <c r="H148" s="103"/>
      <c r="I148" s="137"/>
      <c r="J148" s="104"/>
      <c r="K148" s="105"/>
      <c r="L148" s="106"/>
      <c r="M148" s="106"/>
      <c r="N148" s="140"/>
      <c r="O148" s="109"/>
      <c r="P148" s="110"/>
      <c r="Q148" s="106" t="n">
        <f aca="false">P148*M148</f>
        <v>0</v>
      </c>
      <c r="R148" s="120"/>
      <c r="S148" s="112"/>
      <c r="T148" s="121"/>
      <c r="U148" s="114" t="n">
        <f aca="false">IF(EXACT(O148,Y148),M148,M148*(1-'Расчет ПРЕДЗАКАЗ'!$D$10))</f>
        <v>0</v>
      </c>
      <c r="V148" s="114" t="n">
        <f aca="false">P148*U148</f>
        <v>0</v>
      </c>
      <c r="W148" s="114" t="n">
        <f aca="false">IF(EXACT(O148,Y148),M148,M148*(1-'Расчет Прайс'!$D$10))</f>
        <v>0</v>
      </c>
      <c r="X148" s="114" t="n">
        <f aca="false">P148*W148</f>
        <v>0</v>
      </c>
      <c r="Y148" s="119" t="s">
        <v>101</v>
      </c>
      <c r="Z148" s="117" t="n">
        <f aca="false">IF(EXACT(O148;Y148);Q148;0)</f>
        <v>0</v>
      </c>
      <c r="AA148" s="117" t="n">
        <f aca="false">IF(Z148=0;Q148;0)</f>
        <v>0</v>
      </c>
      <c r="AB148" s="118" t="str">
        <f aca="false">IF(U148=0;"";L148/U148-1)</f>
        <v/>
      </c>
      <c r="AC148" s="118" t="str">
        <f aca="false">IF(W148=0;"";L148/W148-1)</f>
        <v/>
      </c>
    </row>
    <row collapsed="false" customFormat="false" customHeight="true" hidden="false" ht="50.1" outlineLevel="0" r="149">
      <c r="A149" s="98"/>
      <c r="B149" s="98"/>
      <c r="C149" s="99"/>
      <c r="D149" s="99"/>
      <c r="E149" s="100"/>
      <c r="F149" s="136"/>
      <c r="G149" s="102"/>
      <c r="H149" s="103"/>
      <c r="I149" s="137"/>
      <c r="J149" s="104"/>
      <c r="K149" s="105"/>
      <c r="L149" s="106"/>
      <c r="M149" s="106"/>
      <c r="N149" s="140"/>
      <c r="O149" s="109"/>
      <c r="P149" s="110"/>
      <c r="Q149" s="106" t="n">
        <f aca="false">P149*M149</f>
        <v>0</v>
      </c>
      <c r="R149" s="120"/>
      <c r="S149" s="112"/>
      <c r="T149" s="121"/>
      <c r="U149" s="114" t="n">
        <f aca="false">IF(EXACT(O149,Y149),M149,M149*(1-'Расчет ПРЕДЗАКАЗ'!$D$10))</f>
        <v>0</v>
      </c>
      <c r="V149" s="114" t="n">
        <f aca="false">P149*U149</f>
        <v>0</v>
      </c>
      <c r="W149" s="114" t="n">
        <f aca="false">IF(EXACT(O149,Y149),M149,M149*(1-'Расчет Прайс'!$D$10))</f>
        <v>0</v>
      </c>
      <c r="X149" s="114" t="n">
        <f aca="false">P149*W149</f>
        <v>0</v>
      </c>
      <c r="Y149" s="119" t="s">
        <v>101</v>
      </c>
      <c r="Z149" s="117" t="n">
        <f aca="false">IF(EXACT(O149;Y149);Q149;0)</f>
        <v>0</v>
      </c>
      <c r="AA149" s="117" t="n">
        <f aca="false">IF(Z149=0;Q149;0)</f>
        <v>0</v>
      </c>
      <c r="AB149" s="118" t="str">
        <f aca="false">IF(U149=0;"";L149/U149-1)</f>
        <v/>
      </c>
      <c r="AC149" s="118" t="str">
        <f aca="false">IF(W149=0;"";L149/W149-1)</f>
        <v/>
      </c>
    </row>
    <row collapsed="false" customFormat="false" customHeight="true" hidden="false" ht="50.1" outlineLevel="0" r="150">
      <c r="A150" s="98"/>
      <c r="B150" s="98"/>
      <c r="C150" s="99"/>
      <c r="D150" s="99"/>
      <c r="E150" s="100"/>
      <c r="F150" s="136"/>
      <c r="G150" s="102"/>
      <c r="H150" s="103"/>
      <c r="I150" s="137"/>
      <c r="J150" s="104"/>
      <c r="K150" s="105"/>
      <c r="L150" s="106"/>
      <c r="M150" s="106"/>
      <c r="N150" s="140"/>
      <c r="O150" s="109"/>
      <c r="P150" s="110"/>
      <c r="Q150" s="106" t="n">
        <f aca="false">P150*M150</f>
        <v>0</v>
      </c>
      <c r="R150" s="120"/>
      <c r="S150" s="111"/>
      <c r="T150" s="121"/>
      <c r="U150" s="114" t="n">
        <f aca="false">IF(EXACT(O150,Y150),M150,M150*(1-'Расчет ПРЕДЗАКАЗ'!$D$10))</f>
        <v>0</v>
      </c>
      <c r="V150" s="114" t="n">
        <f aca="false">P150*U150</f>
        <v>0</v>
      </c>
      <c r="W150" s="114" t="n">
        <f aca="false">IF(EXACT(O150,Y150),M150,M150*(1-'Расчет Прайс'!$D$10))</f>
        <v>0</v>
      </c>
      <c r="X150" s="114" t="n">
        <f aca="false">P150*W150</f>
        <v>0</v>
      </c>
      <c r="Y150" s="119" t="s">
        <v>101</v>
      </c>
      <c r="Z150" s="117" t="n">
        <f aca="false">IF(EXACT(O150;Y150);Q150;0)</f>
        <v>0</v>
      </c>
      <c r="AA150" s="117" t="n">
        <f aca="false">IF(Z150=0;Q150;0)</f>
        <v>0</v>
      </c>
      <c r="AB150" s="118" t="str">
        <f aca="false">IF(U150=0;"";L150/U150-1)</f>
        <v/>
      </c>
      <c r="AC150" s="118" t="str">
        <f aca="false">IF(W150=0;"";L150/W150-1)</f>
        <v/>
      </c>
    </row>
    <row collapsed="false" customFormat="false" customHeight="true" hidden="false" ht="11.25" outlineLevel="0" r="151"/>
    <row collapsed="false" customFormat="false" customHeight="true" hidden="false" ht="50.1" outlineLevel="0" r="152">
      <c r="A152" s="98" t="n">
        <v>46</v>
      </c>
      <c r="B152" s="98" t="s">
        <v>269</v>
      </c>
      <c r="C152" s="99" t="s">
        <v>270</v>
      </c>
      <c r="D152" s="99" t="s">
        <v>93</v>
      </c>
      <c r="E152" s="100" t="s">
        <v>93</v>
      </c>
      <c r="F152" s="136" t="s">
        <v>271</v>
      </c>
      <c r="G152" s="102" t="s">
        <v>272</v>
      </c>
      <c r="H152" s="103"/>
      <c r="I152" s="137" t="s">
        <v>273</v>
      </c>
      <c r="J152" s="104" t="s">
        <v>98</v>
      </c>
      <c r="K152" s="105" t="s">
        <v>102</v>
      </c>
      <c r="L152" s="106" t="n">
        <v>6790</v>
      </c>
      <c r="M152" s="106" t="n">
        <v>3774</v>
      </c>
      <c r="N152" s="108" t="s">
        <v>274</v>
      </c>
      <c r="O152" s="109" t="s">
        <v>101</v>
      </c>
      <c r="P152" s="110"/>
      <c r="Q152" s="106" t="n">
        <f aca="false">P152*M152</f>
        <v>0</v>
      </c>
      <c r="R152" s="111"/>
      <c r="S152" s="112" t="n">
        <v>1</v>
      </c>
      <c r="T152" s="138"/>
      <c r="U152" s="114" t="n">
        <f aca="false">IF(EXACT(O152,Y152),M152,M152*(1-'Расчет ПРЕДЗАКАЗ'!$D$10))</f>
        <v>3774</v>
      </c>
      <c r="V152" s="114" t="n">
        <f aca="false">P152*U152</f>
        <v>0</v>
      </c>
      <c r="W152" s="114" t="n">
        <f aca="false">IF(EXACT(O152,Y152),M152,M152*(1-'Расчет Прайс'!$D$10))</f>
        <v>3774</v>
      </c>
      <c r="X152" s="114" t="n">
        <f aca="false">P152*W152</f>
        <v>0</v>
      </c>
      <c r="Y152" s="119" t="s">
        <v>101</v>
      </c>
      <c r="Z152" s="117" t="n">
        <f aca="false">IF(EXACT(O152;Y152);Q152;0)</f>
        <v>0</v>
      </c>
      <c r="AA152" s="117" t="n">
        <f aca="false">IF(Z152=0;Q152;0)</f>
        <v>0</v>
      </c>
      <c r="AB152" s="118" t="n">
        <f aca="false">IF(U152=0,"",L152/U152-1)</f>
        <v>0.79915209326974</v>
      </c>
      <c r="AC152" s="118" t="n">
        <f aca="false">IF(W152=0,"",L152/W152-1)</f>
        <v>0.79915209326974</v>
      </c>
    </row>
    <row collapsed="false" customFormat="false" customHeight="true" hidden="false" ht="50.1" outlineLevel="0" r="153">
      <c r="A153" s="98"/>
      <c r="B153" s="98"/>
      <c r="C153" s="99"/>
      <c r="D153" s="99"/>
      <c r="E153" s="100"/>
      <c r="F153" s="136"/>
      <c r="G153" s="102"/>
      <c r="H153" s="103"/>
      <c r="I153" s="137"/>
      <c r="J153" s="104"/>
      <c r="K153" s="105"/>
      <c r="L153" s="106"/>
      <c r="M153" s="106"/>
      <c r="N153" s="108"/>
      <c r="O153" s="109"/>
      <c r="P153" s="110"/>
      <c r="Q153" s="106" t="n">
        <f aca="false">P153*M153</f>
        <v>0</v>
      </c>
      <c r="R153" s="111"/>
      <c r="S153" s="112"/>
      <c r="T153" s="138"/>
      <c r="U153" s="114" t="n">
        <f aca="false">IF(EXACT(O153,Y153),M153,M153*(1-'Расчет ПРЕДЗАКАЗ'!$D$10))</f>
        <v>0</v>
      </c>
      <c r="V153" s="114" t="n">
        <f aca="false">P153*U153</f>
        <v>0</v>
      </c>
      <c r="W153" s="114" t="n">
        <f aca="false">IF(EXACT(O153,Y153),M153,M153*(1-'Расчет Прайс'!$D$10))</f>
        <v>0</v>
      </c>
      <c r="X153" s="114" t="n">
        <f aca="false">P153*W153</f>
        <v>0</v>
      </c>
      <c r="Y153" s="119" t="s">
        <v>101</v>
      </c>
      <c r="Z153" s="117" t="n">
        <f aca="false">IF(EXACT(O153;Y153);Q153;0)</f>
        <v>0</v>
      </c>
      <c r="AA153" s="117" t="n">
        <f aca="false">IF(Z153=0;Q153;0)</f>
        <v>0</v>
      </c>
      <c r="AB153" s="118" t="str">
        <f aca="false">IF(U153=0;"";L153/U153-1)</f>
        <v/>
      </c>
      <c r="AC153" s="118" t="str">
        <f aca="false">IF(W153=0;"";L153/W153-1)</f>
        <v/>
      </c>
    </row>
    <row collapsed="false" customFormat="false" customHeight="true" hidden="false" ht="50.1" outlineLevel="0" r="154">
      <c r="A154" s="98"/>
      <c r="B154" s="98"/>
      <c r="C154" s="99"/>
      <c r="D154" s="99"/>
      <c r="E154" s="100"/>
      <c r="F154" s="136"/>
      <c r="G154" s="102"/>
      <c r="H154" s="103"/>
      <c r="I154" s="137"/>
      <c r="J154" s="104"/>
      <c r="K154" s="105"/>
      <c r="L154" s="106"/>
      <c r="M154" s="106"/>
      <c r="N154" s="108"/>
      <c r="O154" s="109"/>
      <c r="P154" s="110"/>
      <c r="Q154" s="106" t="n">
        <f aca="false">P154*M154</f>
        <v>0</v>
      </c>
      <c r="R154" s="111"/>
      <c r="S154" s="112"/>
      <c r="T154" s="138"/>
      <c r="U154" s="114" t="n">
        <f aca="false">IF(EXACT(O154,Y154),M154,M154*(1-'Расчет ПРЕДЗАКАЗ'!$D$10))</f>
        <v>0</v>
      </c>
      <c r="V154" s="114" t="n">
        <f aca="false">P154*U154</f>
        <v>0</v>
      </c>
      <c r="W154" s="114" t="n">
        <f aca="false">IF(EXACT(O154,Y154),M154,M154*(1-'Расчет Прайс'!$D$10))</f>
        <v>0</v>
      </c>
      <c r="X154" s="114" t="n">
        <f aca="false">P154*W154</f>
        <v>0</v>
      </c>
      <c r="Y154" s="119" t="s">
        <v>101</v>
      </c>
      <c r="Z154" s="117" t="n">
        <f aca="false">IF(EXACT(O154;Y154);Q154;0)</f>
        <v>0</v>
      </c>
      <c r="AA154" s="117" t="n">
        <f aca="false">IF(Z154=0;Q154;0)</f>
        <v>0</v>
      </c>
      <c r="AB154" s="118" t="str">
        <f aca="false">IF(U154=0;"";L154/U154-1)</f>
        <v/>
      </c>
      <c r="AC154" s="118" t="str">
        <f aca="false">IF(W154=0;"";L154/W154-1)</f>
        <v/>
      </c>
    </row>
    <row collapsed="false" customFormat="false" customHeight="true" hidden="false" ht="50.1" outlineLevel="0" r="155">
      <c r="A155" s="98"/>
      <c r="B155" s="98"/>
      <c r="C155" s="99"/>
      <c r="D155" s="99"/>
      <c r="E155" s="100"/>
      <c r="F155" s="136"/>
      <c r="G155" s="102"/>
      <c r="H155" s="103"/>
      <c r="I155" s="137"/>
      <c r="J155" s="104"/>
      <c r="K155" s="105"/>
      <c r="L155" s="106"/>
      <c r="M155" s="106"/>
      <c r="N155" s="108"/>
      <c r="O155" s="109"/>
      <c r="P155" s="110"/>
      <c r="Q155" s="106" t="n">
        <f aca="false">P155*M155</f>
        <v>0</v>
      </c>
      <c r="R155" s="111"/>
      <c r="S155" s="112"/>
      <c r="T155" s="138"/>
      <c r="U155" s="114" t="n">
        <f aca="false">IF(EXACT(O155,Y155),M155,M155*(1-'Расчет ПРЕДЗАКАЗ'!$D$10))</f>
        <v>0</v>
      </c>
      <c r="V155" s="114" t="n">
        <f aca="false">P155*U155</f>
        <v>0</v>
      </c>
      <c r="W155" s="114" t="n">
        <f aca="false">IF(EXACT(O155,Y155),M155,M155*(1-'Расчет Прайс'!$D$10))</f>
        <v>0</v>
      </c>
      <c r="X155" s="114" t="n">
        <f aca="false">P155*W155</f>
        <v>0</v>
      </c>
      <c r="Y155" s="119" t="s">
        <v>101</v>
      </c>
      <c r="Z155" s="117" t="n">
        <f aca="false">IF(EXACT(O155;Y155);Q155;0)</f>
        <v>0</v>
      </c>
      <c r="AA155" s="117" t="n">
        <f aca="false">IF(Z155=0;Q155;0)</f>
        <v>0</v>
      </c>
      <c r="AB155" s="118" t="str">
        <f aca="false">IF(U155=0;"";L155/U155-1)</f>
        <v/>
      </c>
      <c r="AC155" s="118" t="str">
        <f aca="false">IF(W155=0;"";L155/W155-1)</f>
        <v/>
      </c>
    </row>
    <row collapsed="false" customFormat="false" customHeight="true" hidden="false" ht="50.1" outlineLevel="0" r="156">
      <c r="A156" s="98"/>
      <c r="B156" s="98"/>
      <c r="C156" s="99"/>
      <c r="D156" s="99"/>
      <c r="E156" s="100"/>
      <c r="F156" s="136"/>
      <c r="G156" s="102"/>
      <c r="H156" s="103"/>
      <c r="I156" s="137"/>
      <c r="J156" s="104"/>
      <c r="K156" s="105"/>
      <c r="L156" s="106"/>
      <c r="M156" s="106"/>
      <c r="N156" s="108"/>
      <c r="O156" s="109"/>
      <c r="P156" s="110"/>
      <c r="Q156" s="106" t="n">
        <f aca="false">P156*M156</f>
        <v>0</v>
      </c>
      <c r="R156" s="111"/>
      <c r="S156" s="112"/>
      <c r="T156" s="138"/>
      <c r="U156" s="114" t="n">
        <f aca="false">IF(EXACT(O156,Y156),M156,M156*(1-'Расчет ПРЕДЗАКАЗ'!$D$10))</f>
        <v>0</v>
      </c>
      <c r="V156" s="114" t="n">
        <f aca="false">P156*U156</f>
        <v>0</v>
      </c>
      <c r="W156" s="114" t="n">
        <f aca="false">IF(EXACT(O156,Y156),M156,M156*(1-'Расчет Прайс'!$D$10))</f>
        <v>0</v>
      </c>
      <c r="X156" s="114" t="n">
        <f aca="false">P156*W156</f>
        <v>0</v>
      </c>
      <c r="Y156" s="119" t="s">
        <v>101</v>
      </c>
      <c r="Z156" s="117" t="n">
        <f aca="false">IF(EXACT(O156;Y156);Q156;0)</f>
        <v>0</v>
      </c>
      <c r="AA156" s="117" t="n">
        <f aca="false">IF(Z156=0;Q156;0)</f>
        <v>0</v>
      </c>
      <c r="AB156" s="118" t="str">
        <f aca="false">IF(U156=0;"";L156/U156-1)</f>
        <v/>
      </c>
      <c r="AC156" s="118" t="str">
        <f aca="false">IF(W156=0;"";L156/W156-1)</f>
        <v/>
      </c>
    </row>
    <row collapsed="false" customFormat="false" customHeight="true" hidden="false" ht="50.1" outlineLevel="0" r="157">
      <c r="A157" s="98"/>
      <c r="B157" s="98"/>
      <c r="C157" s="99"/>
      <c r="D157" s="99"/>
      <c r="E157" s="100"/>
      <c r="F157" s="136"/>
      <c r="G157" s="102"/>
      <c r="H157" s="103"/>
      <c r="I157" s="137"/>
      <c r="J157" s="104"/>
      <c r="K157" s="105"/>
      <c r="L157" s="106"/>
      <c r="M157" s="106"/>
      <c r="N157" s="108"/>
      <c r="O157" s="109"/>
      <c r="P157" s="110"/>
      <c r="Q157" s="106" t="n">
        <f aca="false">P157*M157</f>
        <v>0</v>
      </c>
      <c r="R157" s="111"/>
      <c r="S157" s="112"/>
      <c r="T157" s="138"/>
      <c r="U157" s="114" t="n">
        <f aca="false">IF(EXACT(O157,Y157),M157,M157*(1-'Расчет ПРЕДЗАКАЗ'!$D$10))</f>
        <v>0</v>
      </c>
      <c r="V157" s="114" t="n">
        <f aca="false">P157*U157</f>
        <v>0</v>
      </c>
      <c r="W157" s="114" t="n">
        <f aca="false">IF(EXACT(O157,Y157),M157,M157*(1-'Расчет Прайс'!$D$10))</f>
        <v>0</v>
      </c>
      <c r="X157" s="114" t="n">
        <f aca="false">P157*W157</f>
        <v>0</v>
      </c>
      <c r="Y157" s="119" t="s">
        <v>101</v>
      </c>
      <c r="Z157" s="117" t="n">
        <f aca="false">IF(EXACT(O157;Y157);Q157;0)</f>
        <v>0</v>
      </c>
      <c r="AA157" s="117" t="n">
        <f aca="false">IF(Z157=0;Q157;0)</f>
        <v>0</v>
      </c>
      <c r="AB157" s="118" t="str">
        <f aca="false">IF(U157=0;"";L157/U157-1)</f>
        <v/>
      </c>
      <c r="AC157" s="118" t="str">
        <f aca="false">IF(W157=0;"";L157/W157-1)</f>
        <v/>
      </c>
    </row>
    <row collapsed="false" customFormat="false" customHeight="true" hidden="false" ht="50.1" outlineLevel="0" r="158">
      <c r="A158" s="98"/>
      <c r="B158" s="98"/>
      <c r="C158" s="99"/>
      <c r="D158" s="99"/>
      <c r="E158" s="100"/>
      <c r="F158" s="136"/>
      <c r="G158" s="102"/>
      <c r="H158" s="103"/>
      <c r="I158" s="137"/>
      <c r="J158" s="104"/>
      <c r="K158" s="105"/>
      <c r="L158" s="106"/>
      <c r="M158" s="106"/>
      <c r="N158" s="108"/>
      <c r="O158" s="109"/>
      <c r="P158" s="110"/>
      <c r="Q158" s="106" t="n">
        <f aca="false">P158*M158</f>
        <v>0</v>
      </c>
      <c r="R158" s="111"/>
      <c r="S158" s="112"/>
      <c r="T158" s="138"/>
      <c r="U158" s="114" t="n">
        <f aca="false">IF(EXACT(O158,Y158),M158,M158*(1-'Расчет ПРЕДЗАКАЗ'!$D$10))</f>
        <v>0</v>
      </c>
      <c r="V158" s="114" t="n">
        <f aca="false">P158*U158</f>
        <v>0</v>
      </c>
      <c r="W158" s="114" t="n">
        <f aca="false">IF(EXACT(O158,Y158),M158,M158*(1-'Расчет Прайс'!$D$10))</f>
        <v>0</v>
      </c>
      <c r="X158" s="114" t="n">
        <f aca="false">P158*W158</f>
        <v>0</v>
      </c>
      <c r="Y158" s="119" t="s">
        <v>101</v>
      </c>
      <c r="Z158" s="117" t="n">
        <f aca="false">IF(EXACT(O158;Y158);Q158;0)</f>
        <v>0</v>
      </c>
      <c r="AA158" s="117" t="n">
        <f aca="false">IF(Z158=0;Q158;0)</f>
        <v>0</v>
      </c>
      <c r="AB158" s="118" t="str">
        <f aca="false">IF(U158=0;"";L158/U158-1)</f>
        <v/>
      </c>
      <c r="AC158" s="118" t="str">
        <f aca="false">IF(W158=0;"";L158/W158-1)</f>
        <v/>
      </c>
    </row>
    <row collapsed="false" customFormat="false" customHeight="true" hidden="false" ht="50.1" outlineLevel="0" r="159">
      <c r="A159" s="98"/>
      <c r="B159" s="98"/>
      <c r="C159" s="99"/>
      <c r="D159" s="99"/>
      <c r="E159" s="100"/>
      <c r="F159" s="136"/>
      <c r="G159" s="102"/>
      <c r="H159" s="103"/>
      <c r="I159" s="137"/>
      <c r="J159" s="104"/>
      <c r="K159" s="105"/>
      <c r="L159" s="106"/>
      <c r="M159" s="106"/>
      <c r="N159" s="139"/>
      <c r="O159" s="109"/>
      <c r="P159" s="110"/>
      <c r="Q159" s="106" t="n">
        <f aca="false">P159*M159</f>
        <v>0</v>
      </c>
      <c r="R159" s="111"/>
      <c r="S159" s="112"/>
      <c r="T159" s="138"/>
      <c r="U159" s="114" t="n">
        <f aca="false">IF(EXACT(O159,Y159),M159,M159*(1-'Расчет ПРЕДЗАКАЗ'!$D$10))</f>
        <v>0</v>
      </c>
      <c r="V159" s="114" t="n">
        <f aca="false">P159*U159</f>
        <v>0</v>
      </c>
      <c r="W159" s="114" t="n">
        <f aca="false">IF(EXACT(O159,Y159),M159,M159*(1-'Расчет Прайс'!$D$10))</f>
        <v>0</v>
      </c>
      <c r="X159" s="114" t="n">
        <f aca="false">P159*W159</f>
        <v>0</v>
      </c>
      <c r="Y159" s="119" t="s">
        <v>101</v>
      </c>
      <c r="Z159" s="117" t="n">
        <f aca="false">IF(EXACT(O159;Y159);Q159;0)</f>
        <v>0</v>
      </c>
      <c r="AA159" s="117" t="n">
        <f aca="false">IF(Z159=0;Q159;0)</f>
        <v>0</v>
      </c>
      <c r="AB159" s="118" t="str">
        <f aca="false">IF(U159=0;"";L159/U159-1)</f>
        <v/>
      </c>
      <c r="AC159" s="118" t="str">
        <f aca="false">IF(W159=0;"";L159/W159-1)</f>
        <v/>
      </c>
    </row>
    <row collapsed="false" customFormat="false" customHeight="true" hidden="false" ht="50.1" outlineLevel="0" r="160">
      <c r="A160" s="98"/>
      <c r="B160" s="98"/>
      <c r="C160" s="99"/>
      <c r="D160" s="99"/>
      <c r="E160" s="100"/>
      <c r="F160" s="136"/>
      <c r="G160" s="102"/>
      <c r="H160" s="103"/>
      <c r="I160" s="137"/>
      <c r="J160" s="104"/>
      <c r="K160" s="105"/>
      <c r="L160" s="106"/>
      <c r="M160" s="106"/>
      <c r="N160" s="139"/>
      <c r="O160" s="109"/>
      <c r="P160" s="110"/>
      <c r="Q160" s="106" t="n">
        <f aca="false">P160*M160</f>
        <v>0</v>
      </c>
      <c r="R160" s="111"/>
      <c r="S160" s="112"/>
      <c r="T160" s="138"/>
      <c r="U160" s="114" t="n">
        <f aca="false">IF(EXACT(O160,Y160),M160,M160*(1-'Расчет ПРЕДЗАКАЗ'!$D$10))</f>
        <v>0</v>
      </c>
      <c r="V160" s="114" t="n">
        <f aca="false">P160*U160</f>
        <v>0</v>
      </c>
      <c r="W160" s="114" t="n">
        <f aca="false">IF(EXACT(O160,Y160),M160,M160*(1-'Расчет Прайс'!$D$10))</f>
        <v>0</v>
      </c>
      <c r="X160" s="114" t="n">
        <f aca="false">P160*W160</f>
        <v>0</v>
      </c>
      <c r="Y160" s="119" t="s">
        <v>101</v>
      </c>
      <c r="Z160" s="117" t="n">
        <f aca="false">IF(EXACT(O160;Y160);Q160;0)</f>
        <v>0</v>
      </c>
      <c r="AA160" s="117" t="n">
        <f aca="false">IF(Z160=0;Q160;0)</f>
        <v>0</v>
      </c>
      <c r="AB160" s="118" t="str">
        <f aca="false">IF(U160=0;"";L160/U160-1)</f>
        <v/>
      </c>
      <c r="AC160" s="118" t="str">
        <f aca="false">IF(W160=0;"";L160/W160-1)</f>
        <v/>
      </c>
    </row>
    <row collapsed="false" customFormat="false" customHeight="true" hidden="false" ht="50.1" outlineLevel="0" r="161">
      <c r="A161" s="98"/>
      <c r="B161" s="98"/>
      <c r="C161" s="99"/>
      <c r="D161" s="99"/>
      <c r="E161" s="100"/>
      <c r="F161" s="136"/>
      <c r="G161" s="102"/>
      <c r="H161" s="103"/>
      <c r="I161" s="137"/>
      <c r="J161" s="104"/>
      <c r="K161" s="105"/>
      <c r="L161" s="106"/>
      <c r="M161" s="106"/>
      <c r="N161" s="140"/>
      <c r="O161" s="109"/>
      <c r="P161" s="110"/>
      <c r="Q161" s="106" t="n">
        <f aca="false">P161*M161</f>
        <v>0</v>
      </c>
      <c r="R161" s="120"/>
      <c r="S161" s="112"/>
      <c r="T161" s="121"/>
      <c r="U161" s="114" t="n">
        <f aca="false">IF(EXACT(O161,Y161),M161,M161*(1-'Расчет ПРЕДЗАКАЗ'!$D$10))</f>
        <v>0</v>
      </c>
      <c r="V161" s="114" t="n">
        <f aca="false">P161*U161</f>
        <v>0</v>
      </c>
      <c r="W161" s="114" t="n">
        <f aca="false">IF(EXACT(O161,Y161),M161,M161*(1-'Расчет Прайс'!$D$10))</f>
        <v>0</v>
      </c>
      <c r="X161" s="114" t="n">
        <f aca="false">P161*W161</f>
        <v>0</v>
      </c>
      <c r="Y161" s="119" t="s">
        <v>101</v>
      </c>
      <c r="Z161" s="117" t="n">
        <f aca="false">IF(EXACT(O161;Y161);Q161;0)</f>
        <v>0</v>
      </c>
      <c r="AA161" s="117" t="n">
        <f aca="false">IF(Z161=0;Q161;0)</f>
        <v>0</v>
      </c>
      <c r="AB161" s="118" t="str">
        <f aca="false">IF(U161=0;"";L161/U161-1)</f>
        <v/>
      </c>
      <c r="AC161" s="118" t="str">
        <f aca="false">IF(W161=0;"";L161/W161-1)</f>
        <v/>
      </c>
    </row>
    <row collapsed="false" customFormat="false" customHeight="true" hidden="false" ht="50.1" outlineLevel="0" r="162">
      <c r="A162" s="98"/>
      <c r="B162" s="98"/>
      <c r="C162" s="99"/>
      <c r="D162" s="99"/>
      <c r="E162" s="100"/>
      <c r="F162" s="136"/>
      <c r="G162" s="102"/>
      <c r="H162" s="103"/>
      <c r="I162" s="137"/>
      <c r="J162" s="104"/>
      <c r="K162" s="105"/>
      <c r="L162" s="106"/>
      <c r="M162" s="106"/>
      <c r="N162" s="140"/>
      <c r="O162" s="109"/>
      <c r="P162" s="110"/>
      <c r="Q162" s="106" t="n">
        <f aca="false">P162*M162</f>
        <v>0</v>
      </c>
      <c r="R162" s="120"/>
      <c r="S162" s="112"/>
      <c r="T162" s="121"/>
      <c r="U162" s="114" t="n">
        <f aca="false">IF(EXACT(O162,Y162),M162,M162*(1-'Расчет ПРЕДЗАКАЗ'!$D$10))</f>
        <v>0</v>
      </c>
      <c r="V162" s="114" t="n">
        <f aca="false">P162*U162</f>
        <v>0</v>
      </c>
      <c r="W162" s="114" t="n">
        <f aca="false">IF(EXACT(O162,Y162),M162,M162*(1-'Расчет Прайс'!$D$10))</f>
        <v>0</v>
      </c>
      <c r="X162" s="114" t="n">
        <f aca="false">P162*W162</f>
        <v>0</v>
      </c>
      <c r="Y162" s="119" t="s">
        <v>101</v>
      </c>
      <c r="Z162" s="117" t="n">
        <f aca="false">IF(EXACT(O162;Y162);Q162;0)</f>
        <v>0</v>
      </c>
      <c r="AA162" s="117" t="n">
        <f aca="false">IF(Z162=0;Q162;0)</f>
        <v>0</v>
      </c>
      <c r="AB162" s="118" t="str">
        <f aca="false">IF(U162=0;"";L162/U162-1)</f>
        <v/>
      </c>
      <c r="AC162" s="118" t="str">
        <f aca="false">IF(W162=0;"";L162/W162-1)</f>
        <v/>
      </c>
    </row>
    <row collapsed="false" customFormat="false" customHeight="true" hidden="false" ht="50.1" outlineLevel="0" r="163">
      <c r="A163" s="98"/>
      <c r="B163" s="98"/>
      <c r="C163" s="99"/>
      <c r="D163" s="99"/>
      <c r="E163" s="100"/>
      <c r="F163" s="136"/>
      <c r="G163" s="102"/>
      <c r="H163" s="103"/>
      <c r="I163" s="137"/>
      <c r="J163" s="104"/>
      <c r="K163" s="105"/>
      <c r="L163" s="106"/>
      <c r="M163" s="106"/>
      <c r="N163" s="140"/>
      <c r="O163" s="109"/>
      <c r="P163" s="110"/>
      <c r="Q163" s="106" t="n">
        <f aca="false">P163*M163</f>
        <v>0</v>
      </c>
      <c r="R163" s="120"/>
      <c r="S163" s="112"/>
      <c r="T163" s="121"/>
      <c r="U163" s="114" t="n">
        <f aca="false">IF(EXACT(O163,Y163),M163,M163*(1-'Расчет ПРЕДЗАКАЗ'!$D$10))</f>
        <v>0</v>
      </c>
      <c r="V163" s="114" t="n">
        <f aca="false">P163*U163</f>
        <v>0</v>
      </c>
      <c r="W163" s="114" t="n">
        <f aca="false">IF(EXACT(O163,Y163),M163,M163*(1-'Расчет Прайс'!$D$10))</f>
        <v>0</v>
      </c>
      <c r="X163" s="114" t="n">
        <f aca="false">P163*W163</f>
        <v>0</v>
      </c>
      <c r="Y163" s="119" t="s">
        <v>101</v>
      </c>
      <c r="Z163" s="117" t="n">
        <f aca="false">IF(EXACT(O163;Y163);Q163;0)</f>
        <v>0</v>
      </c>
      <c r="AA163" s="117" t="n">
        <f aca="false">IF(Z163=0;Q163;0)</f>
        <v>0</v>
      </c>
      <c r="AB163" s="118" t="str">
        <f aca="false">IF(U163=0;"";L163/U163-1)</f>
        <v/>
      </c>
      <c r="AC163" s="118" t="str">
        <f aca="false">IF(W163=0;"";L163/W163-1)</f>
        <v/>
      </c>
    </row>
    <row collapsed="false" customFormat="false" customHeight="true" hidden="false" ht="50.1" outlineLevel="0" r="164">
      <c r="A164" s="98"/>
      <c r="B164" s="98"/>
      <c r="C164" s="99"/>
      <c r="D164" s="99"/>
      <c r="E164" s="100"/>
      <c r="F164" s="136"/>
      <c r="G164" s="102"/>
      <c r="H164" s="103"/>
      <c r="I164" s="137"/>
      <c r="J164" s="104"/>
      <c r="K164" s="105"/>
      <c r="L164" s="106"/>
      <c r="M164" s="106"/>
      <c r="N164" s="140"/>
      <c r="O164" s="109"/>
      <c r="P164" s="110"/>
      <c r="Q164" s="106" t="n">
        <f aca="false">P164*M164</f>
        <v>0</v>
      </c>
      <c r="R164" s="120"/>
      <c r="S164" s="112"/>
      <c r="T164" s="121"/>
      <c r="U164" s="114" t="n">
        <f aca="false">IF(EXACT(O164,Y164),M164,M164*(1-'Расчет ПРЕДЗАКАЗ'!$D$10))</f>
        <v>0</v>
      </c>
      <c r="V164" s="114" t="n">
        <f aca="false">P164*U164</f>
        <v>0</v>
      </c>
      <c r="W164" s="114" t="n">
        <f aca="false">IF(EXACT(O164,Y164),M164,M164*(1-'Расчет Прайс'!$D$10))</f>
        <v>0</v>
      </c>
      <c r="X164" s="114" t="n">
        <f aca="false">P164*W164</f>
        <v>0</v>
      </c>
      <c r="Y164" s="119" t="s">
        <v>101</v>
      </c>
      <c r="Z164" s="117" t="n">
        <f aca="false">IF(EXACT(O164;Y164);Q164;0)</f>
        <v>0</v>
      </c>
      <c r="AA164" s="117" t="n">
        <f aca="false">IF(Z164=0;Q164;0)</f>
        <v>0</v>
      </c>
      <c r="AB164" s="118" t="str">
        <f aca="false">IF(U164=0;"";L164/U164-1)</f>
        <v/>
      </c>
      <c r="AC164" s="118" t="str">
        <f aca="false">IF(W164=0;"";L164/W164-1)</f>
        <v/>
      </c>
    </row>
    <row collapsed="false" customFormat="false" customHeight="true" hidden="false" ht="50.1" outlineLevel="0" r="165">
      <c r="A165" s="98"/>
      <c r="B165" s="98"/>
      <c r="C165" s="99"/>
      <c r="D165" s="99"/>
      <c r="E165" s="100"/>
      <c r="F165" s="136"/>
      <c r="G165" s="102"/>
      <c r="H165" s="103"/>
      <c r="I165" s="137"/>
      <c r="J165" s="104"/>
      <c r="K165" s="105"/>
      <c r="L165" s="106"/>
      <c r="M165" s="106"/>
      <c r="N165" s="140"/>
      <c r="O165" s="109"/>
      <c r="P165" s="110"/>
      <c r="Q165" s="106" t="n">
        <f aca="false">P165*M165</f>
        <v>0</v>
      </c>
      <c r="R165" s="120"/>
      <c r="S165" s="112"/>
      <c r="T165" s="121"/>
      <c r="U165" s="114" t="n">
        <f aca="false">IF(EXACT(O165,Y165),M165,M165*(1-'Расчет ПРЕДЗАКАЗ'!$D$10))</f>
        <v>0</v>
      </c>
      <c r="V165" s="114" t="n">
        <f aca="false">P165*U165</f>
        <v>0</v>
      </c>
      <c r="W165" s="114" t="n">
        <f aca="false">IF(EXACT(O165,Y165),M165,M165*(1-'Расчет Прайс'!$D$10))</f>
        <v>0</v>
      </c>
      <c r="X165" s="114" t="n">
        <f aca="false">P165*W165</f>
        <v>0</v>
      </c>
      <c r="Y165" s="119" t="s">
        <v>101</v>
      </c>
      <c r="Z165" s="117" t="n">
        <f aca="false">IF(EXACT(O165;Y165);Q165;0)</f>
        <v>0</v>
      </c>
      <c r="AA165" s="117" t="n">
        <f aca="false">IF(Z165=0;Q165;0)</f>
        <v>0</v>
      </c>
      <c r="AB165" s="118" t="str">
        <f aca="false">IF(U165=0;"";L165/U165-1)</f>
        <v/>
      </c>
      <c r="AC165" s="118" t="str">
        <f aca="false">IF(W165=0;"";L165/W165-1)</f>
        <v/>
      </c>
    </row>
    <row collapsed="false" customFormat="false" customHeight="true" hidden="false" ht="50.1" outlineLevel="0" r="166">
      <c r="A166" s="98"/>
      <c r="B166" s="98"/>
      <c r="C166" s="99"/>
      <c r="D166" s="99"/>
      <c r="E166" s="100"/>
      <c r="F166" s="136"/>
      <c r="G166" s="102"/>
      <c r="H166" s="103"/>
      <c r="I166" s="137"/>
      <c r="J166" s="104"/>
      <c r="K166" s="105"/>
      <c r="L166" s="106"/>
      <c r="M166" s="106"/>
      <c r="N166" s="140"/>
      <c r="O166" s="109"/>
      <c r="P166" s="110"/>
      <c r="Q166" s="106" t="n">
        <f aca="false">P166*M166</f>
        <v>0</v>
      </c>
      <c r="R166" s="120"/>
      <c r="S166" s="111"/>
      <c r="T166" s="121"/>
      <c r="U166" s="114" t="n">
        <f aca="false">IF(EXACT(O166,Y166),M166,M166*(1-'Расчет ПРЕДЗАКАЗ'!$D$10))</f>
        <v>0</v>
      </c>
      <c r="V166" s="114" t="n">
        <f aca="false">P166*U166</f>
        <v>0</v>
      </c>
      <c r="W166" s="114" t="n">
        <f aca="false">IF(EXACT(O166,Y166),M166,M166*(1-'Расчет Прайс'!$D$10))</f>
        <v>0</v>
      </c>
      <c r="X166" s="114" t="n">
        <f aca="false">P166*W166</f>
        <v>0</v>
      </c>
      <c r="Y166" s="119" t="s">
        <v>101</v>
      </c>
      <c r="Z166" s="117" t="n">
        <f aca="false">IF(EXACT(O166;Y166);Q166;0)</f>
        <v>0</v>
      </c>
      <c r="AA166" s="117" t="n">
        <f aca="false">IF(Z166=0;Q166;0)</f>
        <v>0</v>
      </c>
      <c r="AB166" s="118" t="str">
        <f aca="false">IF(U166=0;"";L166/U166-1)</f>
        <v/>
      </c>
      <c r="AC166" s="118" t="str">
        <f aca="false">IF(W166=0;"";L166/W166-1)</f>
        <v/>
      </c>
    </row>
    <row collapsed="false" customFormat="false" customHeight="true" hidden="false" ht="11.25" outlineLevel="0" r="167"/>
    <row collapsed="false" customFormat="false" customHeight="true" hidden="false" ht="50.1" outlineLevel="0" r="168">
      <c r="A168" s="98" t="n">
        <v>47</v>
      </c>
      <c r="B168" s="98" t="s">
        <v>275</v>
      </c>
      <c r="C168" s="99" t="s">
        <v>276</v>
      </c>
      <c r="D168" s="99" t="s">
        <v>93</v>
      </c>
      <c r="E168" s="100" t="s">
        <v>93</v>
      </c>
      <c r="F168" s="136" t="s">
        <v>277</v>
      </c>
      <c r="G168" s="102" t="s">
        <v>278</v>
      </c>
      <c r="H168" s="103" t="s">
        <v>279</v>
      </c>
      <c r="I168" s="137" t="s">
        <v>280</v>
      </c>
      <c r="J168" s="104" t="s">
        <v>98</v>
      </c>
      <c r="K168" s="105" t="s">
        <v>99</v>
      </c>
      <c r="L168" s="106" t="n">
        <v>11750</v>
      </c>
      <c r="M168" s="106" t="n">
        <v>7344</v>
      </c>
      <c r="N168" s="108" t="s">
        <v>281</v>
      </c>
      <c r="O168" s="109" t="s">
        <v>101</v>
      </c>
      <c r="P168" s="110"/>
      <c r="Q168" s="106" t="n">
        <f aca="false">P168*M168</f>
        <v>0</v>
      </c>
      <c r="R168" s="111"/>
      <c r="S168" s="112" t="n">
        <v>5</v>
      </c>
      <c r="T168" s="138"/>
      <c r="U168" s="114" t="n">
        <f aca="false">IF(EXACT(O168,Y168),M168,M168*(1-'Расчет ПРЕДЗАКАЗ'!$D$10))</f>
        <v>7344</v>
      </c>
      <c r="V168" s="114" t="n">
        <f aca="false">P168*U168</f>
        <v>0</v>
      </c>
      <c r="W168" s="114" t="n">
        <f aca="false">IF(EXACT(O168,Y168),M168,M168*(1-'Расчет Прайс'!$D$10))</f>
        <v>7344</v>
      </c>
      <c r="X168" s="114" t="n">
        <f aca="false">P168*W168</f>
        <v>0</v>
      </c>
      <c r="Y168" s="119" t="s">
        <v>101</v>
      </c>
      <c r="Z168" s="117" t="n">
        <f aca="false">IF(EXACT(O168;Y168);Q168;0)</f>
        <v>0</v>
      </c>
      <c r="AA168" s="117" t="n">
        <f aca="false">IF(Z168=0;Q168;0)</f>
        <v>0</v>
      </c>
      <c r="AB168" s="118" t="n">
        <f aca="false">IF(U168=0,"",L168/U168-1)</f>
        <v>0.599945533769063</v>
      </c>
      <c r="AC168" s="118" t="n">
        <f aca="false">IF(W168=0,"",L168/W168-1)</f>
        <v>0.599945533769063</v>
      </c>
    </row>
    <row collapsed="false" customFormat="false" customHeight="true" hidden="false" ht="50.1" outlineLevel="0" r="169">
      <c r="A169" s="98"/>
      <c r="B169" s="98"/>
      <c r="C169" s="99"/>
      <c r="D169" s="99"/>
      <c r="E169" s="100"/>
      <c r="F169" s="136"/>
      <c r="G169" s="102"/>
      <c r="H169" s="103"/>
      <c r="I169" s="137"/>
      <c r="J169" s="104"/>
      <c r="K169" s="105" t="s">
        <v>104</v>
      </c>
      <c r="L169" s="106" t="n">
        <v>11750</v>
      </c>
      <c r="M169" s="106" t="n">
        <v>7344</v>
      </c>
      <c r="N169" s="108" t="s">
        <v>282</v>
      </c>
      <c r="O169" s="109" t="s">
        <v>101</v>
      </c>
      <c r="P169" s="110"/>
      <c r="Q169" s="106" t="n">
        <f aca="false">P169*M169</f>
        <v>0</v>
      </c>
      <c r="R169" s="111"/>
      <c r="S169" s="112" t="n">
        <v>33</v>
      </c>
      <c r="T169" s="138"/>
      <c r="U169" s="114" t="n">
        <f aca="false">IF(EXACT(O169,Y169),M169,M169*(1-'Расчет ПРЕДЗАКАЗ'!$D$10))</f>
        <v>7344</v>
      </c>
      <c r="V169" s="114" t="n">
        <f aca="false">P169*U169</f>
        <v>0</v>
      </c>
      <c r="W169" s="114" t="n">
        <f aca="false">IF(EXACT(O169,Y169),M169,M169*(1-'Расчет Прайс'!$D$10))</f>
        <v>7344</v>
      </c>
      <c r="X169" s="114" t="n">
        <f aca="false">P169*W169</f>
        <v>0</v>
      </c>
      <c r="Y169" s="119" t="s">
        <v>101</v>
      </c>
      <c r="Z169" s="117" t="n">
        <f aca="false">IF(EXACT(O169;Y169);Q169;0)</f>
        <v>0</v>
      </c>
      <c r="AA169" s="117" t="n">
        <f aca="false">IF(Z169=0;Q169;0)</f>
        <v>0</v>
      </c>
      <c r="AB169" s="118" t="n">
        <f aca="false">IF(U169=0;"";L169/U169-1)</f>
        <v>0.599945533769063</v>
      </c>
      <c r="AC169" s="118" t="n">
        <f aca="false">IF(W169=0;"";L169/W169-1)</f>
        <v>0.599945533769063</v>
      </c>
    </row>
    <row collapsed="false" customFormat="false" customHeight="true" hidden="false" ht="50.1" outlineLevel="0" r="170">
      <c r="A170" s="98"/>
      <c r="B170" s="98"/>
      <c r="C170" s="99"/>
      <c r="D170" s="99"/>
      <c r="E170" s="100"/>
      <c r="F170" s="136"/>
      <c r="G170" s="102"/>
      <c r="H170" s="103"/>
      <c r="I170" s="137"/>
      <c r="J170" s="104"/>
      <c r="K170" s="105" t="s">
        <v>106</v>
      </c>
      <c r="L170" s="106" t="n">
        <v>11750</v>
      </c>
      <c r="M170" s="106" t="n">
        <v>7344</v>
      </c>
      <c r="N170" s="108" t="s">
        <v>283</v>
      </c>
      <c r="O170" s="109" t="s">
        <v>101</v>
      </c>
      <c r="P170" s="110"/>
      <c r="Q170" s="106" t="n">
        <f aca="false">P170*M170</f>
        <v>0</v>
      </c>
      <c r="R170" s="111"/>
      <c r="S170" s="112" t="n">
        <v>24</v>
      </c>
      <c r="T170" s="138"/>
      <c r="U170" s="114" t="n">
        <f aca="false">IF(EXACT(O170,Y170),M170,M170*(1-'Расчет ПРЕДЗАКАЗ'!$D$10))</f>
        <v>7344</v>
      </c>
      <c r="V170" s="114" t="n">
        <f aca="false">P170*U170</f>
        <v>0</v>
      </c>
      <c r="W170" s="114" t="n">
        <f aca="false">IF(EXACT(O170,Y170),M170,M170*(1-'Расчет Прайс'!$D$10))</f>
        <v>7344</v>
      </c>
      <c r="X170" s="114" t="n">
        <f aca="false">P170*W170</f>
        <v>0</v>
      </c>
      <c r="Y170" s="119" t="s">
        <v>101</v>
      </c>
      <c r="Z170" s="117" t="n">
        <f aca="false">IF(EXACT(O170;Y170);Q170;0)</f>
        <v>0</v>
      </c>
      <c r="AA170" s="117" t="n">
        <f aca="false">IF(Z170=0;Q170;0)</f>
        <v>0</v>
      </c>
      <c r="AB170" s="118" t="n">
        <f aca="false">IF(U170=0;"";L170/U170-1)</f>
        <v>0.599945533769063</v>
      </c>
      <c r="AC170" s="118" t="n">
        <f aca="false">IF(W170=0;"";L170/W170-1)</f>
        <v>0.599945533769063</v>
      </c>
    </row>
    <row collapsed="false" customFormat="false" customHeight="true" hidden="false" ht="50.1" outlineLevel="0" r="171">
      <c r="A171" s="98"/>
      <c r="B171" s="98"/>
      <c r="C171" s="99"/>
      <c r="D171" s="99"/>
      <c r="E171" s="100"/>
      <c r="F171" s="136"/>
      <c r="G171" s="102"/>
      <c r="H171" s="103"/>
      <c r="I171" s="137"/>
      <c r="J171" s="104"/>
      <c r="K171" s="105"/>
      <c r="L171" s="106"/>
      <c r="M171" s="106"/>
      <c r="N171" s="108"/>
      <c r="O171" s="109"/>
      <c r="P171" s="110"/>
      <c r="Q171" s="106" t="n">
        <f aca="false">P171*M171</f>
        <v>0</v>
      </c>
      <c r="R171" s="111"/>
      <c r="S171" s="112"/>
      <c r="T171" s="138"/>
      <c r="U171" s="114" t="n">
        <f aca="false">IF(EXACT(O171,Y171),M171,M171*(1-'Расчет ПРЕДЗАКАЗ'!$D$10))</f>
        <v>0</v>
      </c>
      <c r="V171" s="114" t="n">
        <f aca="false">P171*U171</f>
        <v>0</v>
      </c>
      <c r="W171" s="114" t="n">
        <f aca="false">IF(EXACT(O171,Y171),M171,M171*(1-'Расчет Прайс'!$D$10))</f>
        <v>0</v>
      </c>
      <c r="X171" s="114" t="n">
        <f aca="false">P171*W171</f>
        <v>0</v>
      </c>
      <c r="Y171" s="119" t="s">
        <v>101</v>
      </c>
      <c r="Z171" s="117" t="n">
        <f aca="false">IF(EXACT(O171;Y171);Q171;0)</f>
        <v>0</v>
      </c>
      <c r="AA171" s="117" t="n">
        <f aca="false">IF(Z171=0;Q171;0)</f>
        <v>0</v>
      </c>
      <c r="AB171" s="118" t="str">
        <f aca="false">IF(U171=0;"";L171/U171-1)</f>
        <v/>
      </c>
      <c r="AC171" s="118" t="str">
        <f aca="false">IF(W171=0;"";L171/W171-1)</f>
        <v/>
      </c>
    </row>
    <row collapsed="false" customFormat="false" customHeight="true" hidden="false" ht="50.1" outlineLevel="0" r="172">
      <c r="A172" s="98"/>
      <c r="B172" s="98"/>
      <c r="C172" s="99"/>
      <c r="D172" s="99"/>
      <c r="E172" s="100"/>
      <c r="F172" s="136"/>
      <c r="G172" s="102"/>
      <c r="H172" s="103"/>
      <c r="I172" s="137"/>
      <c r="J172" s="104"/>
      <c r="K172" s="105"/>
      <c r="L172" s="106"/>
      <c r="M172" s="106"/>
      <c r="N172" s="108"/>
      <c r="O172" s="109"/>
      <c r="P172" s="110"/>
      <c r="Q172" s="106" t="n">
        <f aca="false">P172*M172</f>
        <v>0</v>
      </c>
      <c r="R172" s="111"/>
      <c r="S172" s="112"/>
      <c r="T172" s="138"/>
      <c r="U172" s="114" t="n">
        <f aca="false">IF(EXACT(O172,Y172),M172,M172*(1-'Расчет ПРЕДЗАКАЗ'!$D$10))</f>
        <v>0</v>
      </c>
      <c r="V172" s="114" t="n">
        <f aca="false">P172*U172</f>
        <v>0</v>
      </c>
      <c r="W172" s="114" t="n">
        <f aca="false">IF(EXACT(O172,Y172),M172,M172*(1-'Расчет Прайс'!$D$10))</f>
        <v>0</v>
      </c>
      <c r="X172" s="114" t="n">
        <f aca="false">P172*W172</f>
        <v>0</v>
      </c>
      <c r="Y172" s="119" t="s">
        <v>101</v>
      </c>
      <c r="Z172" s="117" t="n">
        <f aca="false">IF(EXACT(O172;Y172);Q172;0)</f>
        <v>0</v>
      </c>
      <c r="AA172" s="117" t="n">
        <f aca="false">IF(Z172=0;Q172;0)</f>
        <v>0</v>
      </c>
      <c r="AB172" s="118" t="str">
        <f aca="false">IF(U172=0;"";L172/U172-1)</f>
        <v/>
      </c>
      <c r="AC172" s="118" t="str">
        <f aca="false">IF(W172=0;"";L172/W172-1)</f>
        <v/>
      </c>
    </row>
    <row collapsed="false" customFormat="false" customHeight="true" hidden="false" ht="50.1" outlineLevel="0" r="173">
      <c r="A173" s="98"/>
      <c r="B173" s="98"/>
      <c r="C173" s="99"/>
      <c r="D173" s="99"/>
      <c r="E173" s="100"/>
      <c r="F173" s="136"/>
      <c r="G173" s="102"/>
      <c r="H173" s="103"/>
      <c r="I173" s="137"/>
      <c r="J173" s="104"/>
      <c r="K173" s="105"/>
      <c r="L173" s="106"/>
      <c r="M173" s="106"/>
      <c r="N173" s="108"/>
      <c r="O173" s="109"/>
      <c r="P173" s="110"/>
      <c r="Q173" s="106" t="n">
        <f aca="false">P173*M173</f>
        <v>0</v>
      </c>
      <c r="R173" s="111"/>
      <c r="S173" s="112"/>
      <c r="T173" s="138"/>
      <c r="U173" s="114" t="n">
        <f aca="false">IF(EXACT(O173,Y173),M173,M173*(1-'Расчет ПРЕДЗАКАЗ'!$D$10))</f>
        <v>0</v>
      </c>
      <c r="V173" s="114" t="n">
        <f aca="false">P173*U173</f>
        <v>0</v>
      </c>
      <c r="W173" s="114" t="n">
        <f aca="false">IF(EXACT(O173,Y173),M173,M173*(1-'Расчет Прайс'!$D$10))</f>
        <v>0</v>
      </c>
      <c r="X173" s="114" t="n">
        <f aca="false">P173*W173</f>
        <v>0</v>
      </c>
      <c r="Y173" s="119" t="s">
        <v>101</v>
      </c>
      <c r="Z173" s="117" t="n">
        <f aca="false">IF(EXACT(O173;Y173);Q173;0)</f>
        <v>0</v>
      </c>
      <c r="AA173" s="117" t="n">
        <f aca="false">IF(Z173=0;Q173;0)</f>
        <v>0</v>
      </c>
      <c r="AB173" s="118" t="str">
        <f aca="false">IF(U173=0;"";L173/U173-1)</f>
        <v/>
      </c>
      <c r="AC173" s="118" t="str">
        <f aca="false">IF(W173=0;"";L173/W173-1)</f>
        <v/>
      </c>
    </row>
    <row collapsed="false" customFormat="false" customHeight="true" hidden="false" ht="50.1" outlineLevel="0" r="174">
      <c r="A174" s="98"/>
      <c r="B174" s="98"/>
      <c r="C174" s="99"/>
      <c r="D174" s="99"/>
      <c r="E174" s="100"/>
      <c r="F174" s="136"/>
      <c r="G174" s="102"/>
      <c r="H174" s="103"/>
      <c r="I174" s="137"/>
      <c r="J174" s="104"/>
      <c r="K174" s="105"/>
      <c r="L174" s="106"/>
      <c r="M174" s="106"/>
      <c r="N174" s="108"/>
      <c r="O174" s="109"/>
      <c r="P174" s="110"/>
      <c r="Q174" s="106" t="n">
        <f aca="false">P174*M174</f>
        <v>0</v>
      </c>
      <c r="R174" s="111"/>
      <c r="S174" s="112"/>
      <c r="T174" s="138"/>
      <c r="U174" s="114" t="n">
        <f aca="false">IF(EXACT(O174,Y174),M174,M174*(1-'Расчет ПРЕДЗАКАЗ'!$D$10))</f>
        <v>0</v>
      </c>
      <c r="V174" s="114" t="n">
        <f aca="false">P174*U174</f>
        <v>0</v>
      </c>
      <c r="W174" s="114" t="n">
        <f aca="false">IF(EXACT(O174,Y174),M174,M174*(1-'Расчет Прайс'!$D$10))</f>
        <v>0</v>
      </c>
      <c r="X174" s="114" t="n">
        <f aca="false">P174*W174</f>
        <v>0</v>
      </c>
      <c r="Y174" s="119" t="s">
        <v>101</v>
      </c>
      <c r="Z174" s="117" t="n">
        <f aca="false">IF(EXACT(O174;Y174);Q174;0)</f>
        <v>0</v>
      </c>
      <c r="AA174" s="117" t="n">
        <f aca="false">IF(Z174=0;Q174;0)</f>
        <v>0</v>
      </c>
      <c r="AB174" s="118" t="str">
        <f aca="false">IF(U174=0;"";L174/U174-1)</f>
        <v/>
      </c>
      <c r="AC174" s="118" t="str">
        <f aca="false">IF(W174=0;"";L174/W174-1)</f>
        <v/>
      </c>
    </row>
    <row collapsed="false" customFormat="false" customHeight="true" hidden="false" ht="50.1" outlineLevel="0" r="175">
      <c r="A175" s="98"/>
      <c r="B175" s="98"/>
      <c r="C175" s="99"/>
      <c r="D175" s="99"/>
      <c r="E175" s="100"/>
      <c r="F175" s="136"/>
      <c r="G175" s="102"/>
      <c r="H175" s="103"/>
      <c r="I175" s="137"/>
      <c r="J175" s="104"/>
      <c r="K175" s="105"/>
      <c r="L175" s="106"/>
      <c r="M175" s="106"/>
      <c r="N175" s="139"/>
      <c r="O175" s="109"/>
      <c r="P175" s="110"/>
      <c r="Q175" s="106" t="n">
        <f aca="false">P175*M175</f>
        <v>0</v>
      </c>
      <c r="R175" s="111"/>
      <c r="S175" s="112"/>
      <c r="T175" s="138"/>
      <c r="U175" s="114" t="n">
        <f aca="false">IF(EXACT(O175,Y175),M175,M175*(1-'Расчет ПРЕДЗАКАЗ'!$D$10))</f>
        <v>0</v>
      </c>
      <c r="V175" s="114" t="n">
        <f aca="false">P175*U175</f>
        <v>0</v>
      </c>
      <c r="W175" s="114" t="n">
        <f aca="false">IF(EXACT(O175,Y175),M175,M175*(1-'Расчет Прайс'!$D$10))</f>
        <v>0</v>
      </c>
      <c r="X175" s="114" t="n">
        <f aca="false">P175*W175</f>
        <v>0</v>
      </c>
      <c r="Y175" s="119" t="s">
        <v>101</v>
      </c>
      <c r="Z175" s="117" t="n">
        <f aca="false">IF(EXACT(O175;Y175);Q175;0)</f>
        <v>0</v>
      </c>
      <c r="AA175" s="117" t="n">
        <f aca="false">IF(Z175=0;Q175;0)</f>
        <v>0</v>
      </c>
      <c r="AB175" s="118" t="str">
        <f aca="false">IF(U175=0;"";L175/U175-1)</f>
        <v/>
      </c>
      <c r="AC175" s="118" t="str">
        <f aca="false">IF(W175=0;"";L175/W175-1)</f>
        <v/>
      </c>
    </row>
    <row collapsed="false" customFormat="false" customHeight="true" hidden="false" ht="50.1" outlineLevel="0" r="176">
      <c r="A176" s="98"/>
      <c r="B176" s="98"/>
      <c r="C176" s="99"/>
      <c r="D176" s="99"/>
      <c r="E176" s="100"/>
      <c r="F176" s="136"/>
      <c r="G176" s="102"/>
      <c r="H176" s="103"/>
      <c r="I176" s="137"/>
      <c r="J176" s="104"/>
      <c r="K176" s="105"/>
      <c r="L176" s="106"/>
      <c r="M176" s="106"/>
      <c r="N176" s="139"/>
      <c r="O176" s="109"/>
      <c r="P176" s="110"/>
      <c r="Q176" s="106" t="n">
        <f aca="false">P176*M176</f>
        <v>0</v>
      </c>
      <c r="R176" s="111"/>
      <c r="S176" s="112"/>
      <c r="T176" s="138"/>
      <c r="U176" s="114" t="n">
        <f aca="false">IF(EXACT(O176,Y176),M176,M176*(1-'Расчет ПРЕДЗАКАЗ'!$D$10))</f>
        <v>0</v>
      </c>
      <c r="V176" s="114" t="n">
        <f aca="false">P176*U176</f>
        <v>0</v>
      </c>
      <c r="W176" s="114" t="n">
        <f aca="false">IF(EXACT(O176,Y176),M176,M176*(1-'Расчет Прайс'!$D$10))</f>
        <v>0</v>
      </c>
      <c r="X176" s="114" t="n">
        <f aca="false">P176*W176</f>
        <v>0</v>
      </c>
      <c r="Y176" s="119" t="s">
        <v>101</v>
      </c>
      <c r="Z176" s="117" t="n">
        <f aca="false">IF(EXACT(O176;Y176);Q176;0)</f>
        <v>0</v>
      </c>
      <c r="AA176" s="117" t="n">
        <f aca="false">IF(Z176=0;Q176;0)</f>
        <v>0</v>
      </c>
      <c r="AB176" s="118" t="str">
        <f aca="false">IF(U176=0;"";L176/U176-1)</f>
        <v/>
      </c>
      <c r="AC176" s="118" t="str">
        <f aca="false">IF(W176=0;"";L176/W176-1)</f>
        <v/>
      </c>
    </row>
    <row collapsed="false" customFormat="false" customHeight="true" hidden="false" ht="50.1" outlineLevel="0" r="177">
      <c r="A177" s="98"/>
      <c r="B177" s="98"/>
      <c r="C177" s="99"/>
      <c r="D177" s="99"/>
      <c r="E177" s="100"/>
      <c r="F177" s="136"/>
      <c r="G177" s="102"/>
      <c r="H177" s="103"/>
      <c r="I177" s="137"/>
      <c r="J177" s="104"/>
      <c r="K177" s="105"/>
      <c r="L177" s="106"/>
      <c r="M177" s="106"/>
      <c r="N177" s="140"/>
      <c r="O177" s="109"/>
      <c r="P177" s="110"/>
      <c r="Q177" s="106" t="n">
        <f aca="false">P177*M177</f>
        <v>0</v>
      </c>
      <c r="R177" s="120"/>
      <c r="S177" s="112"/>
      <c r="T177" s="121"/>
      <c r="U177" s="114" t="n">
        <f aca="false">IF(EXACT(O177,Y177),M177,M177*(1-'Расчет ПРЕДЗАКАЗ'!$D$10))</f>
        <v>0</v>
      </c>
      <c r="V177" s="114" t="n">
        <f aca="false">P177*U177</f>
        <v>0</v>
      </c>
      <c r="W177" s="114" t="n">
        <f aca="false">IF(EXACT(O177,Y177),M177,M177*(1-'Расчет Прайс'!$D$10))</f>
        <v>0</v>
      </c>
      <c r="X177" s="114" t="n">
        <f aca="false">P177*W177</f>
        <v>0</v>
      </c>
      <c r="Y177" s="119" t="s">
        <v>101</v>
      </c>
      <c r="Z177" s="117" t="n">
        <f aca="false">IF(EXACT(O177;Y177);Q177;0)</f>
        <v>0</v>
      </c>
      <c r="AA177" s="117" t="n">
        <f aca="false">IF(Z177=0;Q177;0)</f>
        <v>0</v>
      </c>
      <c r="AB177" s="118" t="str">
        <f aca="false">IF(U177=0;"";L177/U177-1)</f>
        <v/>
      </c>
      <c r="AC177" s="118" t="str">
        <f aca="false">IF(W177=0;"";L177/W177-1)</f>
        <v/>
      </c>
    </row>
    <row collapsed="false" customFormat="false" customHeight="true" hidden="false" ht="50.1" outlineLevel="0" r="178">
      <c r="A178" s="98"/>
      <c r="B178" s="98"/>
      <c r="C178" s="99"/>
      <c r="D178" s="99"/>
      <c r="E178" s="100"/>
      <c r="F178" s="136"/>
      <c r="G178" s="102"/>
      <c r="H178" s="103"/>
      <c r="I178" s="137"/>
      <c r="J178" s="104"/>
      <c r="K178" s="105"/>
      <c r="L178" s="106"/>
      <c r="M178" s="106"/>
      <c r="N178" s="140"/>
      <c r="O178" s="109"/>
      <c r="P178" s="110"/>
      <c r="Q178" s="106" t="n">
        <f aca="false">P178*M178</f>
        <v>0</v>
      </c>
      <c r="R178" s="120"/>
      <c r="S178" s="112"/>
      <c r="T178" s="121"/>
      <c r="U178" s="114" t="n">
        <f aca="false">IF(EXACT(O178,Y178),M178,M178*(1-'Расчет ПРЕДЗАКАЗ'!$D$10))</f>
        <v>0</v>
      </c>
      <c r="V178" s="114" t="n">
        <f aca="false">P178*U178</f>
        <v>0</v>
      </c>
      <c r="W178" s="114" t="n">
        <f aca="false">IF(EXACT(O178,Y178),M178,M178*(1-'Расчет Прайс'!$D$10))</f>
        <v>0</v>
      </c>
      <c r="X178" s="114" t="n">
        <f aca="false">P178*W178</f>
        <v>0</v>
      </c>
      <c r="Y178" s="119" t="s">
        <v>101</v>
      </c>
      <c r="Z178" s="117" t="n">
        <f aca="false">IF(EXACT(O178;Y178);Q178;0)</f>
        <v>0</v>
      </c>
      <c r="AA178" s="117" t="n">
        <f aca="false">IF(Z178=0;Q178;0)</f>
        <v>0</v>
      </c>
      <c r="AB178" s="118" t="str">
        <f aca="false">IF(U178=0;"";L178/U178-1)</f>
        <v/>
      </c>
      <c r="AC178" s="118" t="str">
        <f aca="false">IF(W178=0;"";L178/W178-1)</f>
        <v/>
      </c>
    </row>
    <row collapsed="false" customFormat="false" customHeight="true" hidden="false" ht="50.1" outlineLevel="0" r="179">
      <c r="A179" s="98"/>
      <c r="B179" s="98"/>
      <c r="C179" s="99"/>
      <c r="D179" s="99"/>
      <c r="E179" s="100"/>
      <c r="F179" s="136"/>
      <c r="G179" s="102"/>
      <c r="H179" s="103"/>
      <c r="I179" s="137"/>
      <c r="J179" s="104"/>
      <c r="K179" s="105"/>
      <c r="L179" s="106"/>
      <c r="M179" s="106"/>
      <c r="N179" s="140"/>
      <c r="O179" s="109"/>
      <c r="P179" s="110"/>
      <c r="Q179" s="106" t="n">
        <f aca="false">P179*M179</f>
        <v>0</v>
      </c>
      <c r="R179" s="120"/>
      <c r="S179" s="112"/>
      <c r="T179" s="121"/>
      <c r="U179" s="114" t="n">
        <f aca="false">IF(EXACT(O179,Y179),M179,M179*(1-'Расчет ПРЕДЗАКАЗ'!$D$10))</f>
        <v>0</v>
      </c>
      <c r="V179" s="114" t="n">
        <f aca="false">P179*U179</f>
        <v>0</v>
      </c>
      <c r="W179" s="114" t="n">
        <f aca="false">IF(EXACT(O179,Y179),M179,M179*(1-'Расчет Прайс'!$D$10))</f>
        <v>0</v>
      </c>
      <c r="X179" s="114" t="n">
        <f aca="false">P179*W179</f>
        <v>0</v>
      </c>
      <c r="Y179" s="119" t="s">
        <v>101</v>
      </c>
      <c r="Z179" s="117" t="n">
        <f aca="false">IF(EXACT(O179;Y179);Q179;0)</f>
        <v>0</v>
      </c>
      <c r="AA179" s="117" t="n">
        <f aca="false">IF(Z179=0;Q179;0)</f>
        <v>0</v>
      </c>
      <c r="AB179" s="118" t="str">
        <f aca="false">IF(U179=0;"";L179/U179-1)</f>
        <v/>
      </c>
      <c r="AC179" s="118" t="str">
        <f aca="false">IF(W179=0;"";L179/W179-1)</f>
        <v/>
      </c>
    </row>
    <row collapsed="false" customFormat="false" customHeight="true" hidden="false" ht="50.1" outlineLevel="0" r="180">
      <c r="A180" s="98"/>
      <c r="B180" s="98"/>
      <c r="C180" s="99"/>
      <c r="D180" s="99"/>
      <c r="E180" s="100"/>
      <c r="F180" s="136"/>
      <c r="G180" s="102"/>
      <c r="H180" s="103"/>
      <c r="I180" s="137"/>
      <c r="J180" s="104"/>
      <c r="K180" s="105"/>
      <c r="L180" s="106"/>
      <c r="M180" s="106"/>
      <c r="N180" s="140"/>
      <c r="O180" s="109"/>
      <c r="P180" s="110"/>
      <c r="Q180" s="106" t="n">
        <f aca="false">P180*M180</f>
        <v>0</v>
      </c>
      <c r="R180" s="120"/>
      <c r="S180" s="112"/>
      <c r="T180" s="121"/>
      <c r="U180" s="114" t="n">
        <f aca="false">IF(EXACT(O180,Y180),M180,M180*(1-'Расчет ПРЕДЗАКАЗ'!$D$10))</f>
        <v>0</v>
      </c>
      <c r="V180" s="114" t="n">
        <f aca="false">P180*U180</f>
        <v>0</v>
      </c>
      <c r="W180" s="114" t="n">
        <f aca="false">IF(EXACT(O180,Y180),M180,M180*(1-'Расчет Прайс'!$D$10))</f>
        <v>0</v>
      </c>
      <c r="X180" s="114" t="n">
        <f aca="false">P180*W180</f>
        <v>0</v>
      </c>
      <c r="Y180" s="119" t="s">
        <v>101</v>
      </c>
      <c r="Z180" s="117" t="n">
        <f aca="false">IF(EXACT(O180;Y180);Q180;0)</f>
        <v>0</v>
      </c>
      <c r="AA180" s="117" t="n">
        <f aca="false">IF(Z180=0;Q180;0)</f>
        <v>0</v>
      </c>
      <c r="AB180" s="118" t="str">
        <f aca="false">IF(U180=0;"";L180/U180-1)</f>
        <v/>
      </c>
      <c r="AC180" s="118" t="str">
        <f aca="false">IF(W180=0;"";L180/W180-1)</f>
        <v/>
      </c>
    </row>
    <row collapsed="false" customFormat="false" customHeight="true" hidden="false" ht="50.1" outlineLevel="0" r="181">
      <c r="A181" s="98"/>
      <c r="B181" s="98"/>
      <c r="C181" s="99"/>
      <c r="D181" s="99"/>
      <c r="E181" s="100"/>
      <c r="F181" s="136"/>
      <c r="G181" s="102"/>
      <c r="H181" s="103"/>
      <c r="I181" s="137"/>
      <c r="J181" s="104"/>
      <c r="K181" s="105"/>
      <c r="L181" s="106"/>
      <c r="M181" s="106"/>
      <c r="N181" s="140"/>
      <c r="O181" s="109"/>
      <c r="P181" s="110"/>
      <c r="Q181" s="106" t="n">
        <f aca="false">P181*M181</f>
        <v>0</v>
      </c>
      <c r="R181" s="120"/>
      <c r="S181" s="112"/>
      <c r="T181" s="121"/>
      <c r="U181" s="114" t="n">
        <f aca="false">IF(EXACT(O181,Y181),M181,M181*(1-'Расчет ПРЕДЗАКАЗ'!$D$10))</f>
        <v>0</v>
      </c>
      <c r="V181" s="114" t="n">
        <f aca="false">P181*U181</f>
        <v>0</v>
      </c>
      <c r="W181" s="114" t="n">
        <f aca="false">IF(EXACT(O181,Y181),M181,M181*(1-'Расчет Прайс'!$D$10))</f>
        <v>0</v>
      </c>
      <c r="X181" s="114" t="n">
        <f aca="false">P181*W181</f>
        <v>0</v>
      </c>
      <c r="Y181" s="119" t="s">
        <v>101</v>
      </c>
      <c r="Z181" s="117" t="n">
        <f aca="false">IF(EXACT(O181;Y181);Q181;0)</f>
        <v>0</v>
      </c>
      <c r="AA181" s="117" t="n">
        <f aca="false">IF(Z181=0;Q181;0)</f>
        <v>0</v>
      </c>
      <c r="AB181" s="118" t="str">
        <f aca="false">IF(U181=0;"";L181/U181-1)</f>
        <v/>
      </c>
      <c r="AC181" s="118" t="str">
        <f aca="false">IF(W181=0;"";L181/W181-1)</f>
        <v/>
      </c>
    </row>
    <row collapsed="false" customFormat="false" customHeight="true" hidden="false" ht="50.1" outlineLevel="0" r="182">
      <c r="A182" s="98"/>
      <c r="B182" s="98"/>
      <c r="C182" s="99"/>
      <c r="D182" s="99"/>
      <c r="E182" s="100"/>
      <c r="F182" s="136"/>
      <c r="G182" s="102"/>
      <c r="H182" s="103"/>
      <c r="I182" s="137"/>
      <c r="J182" s="104"/>
      <c r="K182" s="105"/>
      <c r="L182" s="106"/>
      <c r="M182" s="106"/>
      <c r="N182" s="140"/>
      <c r="O182" s="109"/>
      <c r="P182" s="110"/>
      <c r="Q182" s="106" t="n">
        <f aca="false">P182*M182</f>
        <v>0</v>
      </c>
      <c r="R182" s="120"/>
      <c r="S182" s="111"/>
      <c r="T182" s="121"/>
      <c r="U182" s="114" t="n">
        <f aca="false">IF(EXACT(O182,Y182),M182,M182*(1-'Расчет ПРЕДЗАКАЗ'!$D$10))</f>
        <v>0</v>
      </c>
      <c r="V182" s="114" t="n">
        <f aca="false">P182*U182</f>
        <v>0</v>
      </c>
      <c r="W182" s="114" t="n">
        <f aca="false">IF(EXACT(O182,Y182),M182,M182*(1-'Расчет Прайс'!$D$10))</f>
        <v>0</v>
      </c>
      <c r="X182" s="114" t="n">
        <f aca="false">P182*W182</f>
        <v>0</v>
      </c>
      <c r="Y182" s="119" t="s">
        <v>101</v>
      </c>
      <c r="Z182" s="117" t="n">
        <f aca="false">IF(EXACT(O182;Y182);Q182;0)</f>
        <v>0</v>
      </c>
      <c r="AA182" s="117" t="n">
        <f aca="false">IF(Z182=0;Q182;0)</f>
        <v>0</v>
      </c>
      <c r="AB182" s="118" t="str">
        <f aca="false">IF(U182=0;"";L182/U182-1)</f>
        <v/>
      </c>
      <c r="AC182" s="118" t="str">
        <f aca="false">IF(W182=0;"";L182/W182-1)</f>
        <v/>
      </c>
    </row>
    <row collapsed="false" customFormat="false" customHeight="true" hidden="false" ht="11.25" outlineLevel="0" r="183"/>
    <row collapsed="false" customFormat="false" customHeight="true" hidden="false" ht="50.1" outlineLevel="0" r="184">
      <c r="A184" s="98" t="n">
        <v>48</v>
      </c>
      <c r="B184" s="98"/>
      <c r="C184" s="99" t="s">
        <v>284</v>
      </c>
      <c r="D184" s="99" t="s">
        <v>93</v>
      </c>
      <c r="E184" s="100" t="s">
        <v>93</v>
      </c>
      <c r="F184" s="136" t="s">
        <v>285</v>
      </c>
      <c r="G184" s="102"/>
      <c r="H184" s="103"/>
      <c r="I184" s="137" t="s">
        <v>286</v>
      </c>
      <c r="J184" s="104" t="s">
        <v>98</v>
      </c>
      <c r="K184" s="105" t="s">
        <v>99</v>
      </c>
      <c r="L184" s="106" t="n">
        <v>18610</v>
      </c>
      <c r="M184" s="106" t="n">
        <v>11978</v>
      </c>
      <c r="N184" s="108" t="s">
        <v>287</v>
      </c>
      <c r="O184" s="109"/>
      <c r="P184" s="110"/>
      <c r="Q184" s="106" t="n">
        <f aca="false">P184*M184</f>
        <v>0</v>
      </c>
      <c r="R184" s="111"/>
      <c r="S184" s="112" t="n">
        <v>66</v>
      </c>
      <c r="T184" s="138"/>
      <c r="U184" s="114" t="n">
        <f aca="false">IF(EXACT(O184,Y184),M184,M184*(1-'Расчет ПРЕДЗАКАЗ'!$D$10))</f>
        <v>11738.44</v>
      </c>
      <c r="V184" s="114" t="n">
        <f aca="false">P184*U184</f>
        <v>0</v>
      </c>
      <c r="W184" s="114" t="n">
        <f aca="false">IF(EXACT(O184,Y184),M184,M184*(1-'Расчет Прайс'!$D$10))</f>
        <v>11978</v>
      </c>
      <c r="X184" s="114" t="n">
        <f aca="false">P184*W184</f>
        <v>0</v>
      </c>
      <c r="Y184" s="119" t="s">
        <v>101</v>
      </c>
      <c r="Z184" s="117" t="n">
        <f aca="false">IF(EXACT(O184;Y184);Q184;0)</f>
        <v>0</v>
      </c>
      <c r="AA184" s="117" t="n">
        <f aca="false">IF(Z184=0;Q184;0)</f>
        <v>0</v>
      </c>
      <c r="AB184" s="118" t="n">
        <f aca="false">IF(U184=0,"",L184/U184-1)</f>
        <v>0.585389540688541</v>
      </c>
      <c r="AC184" s="118" t="n">
        <f aca="false">IF(W184=0,"",L184/W184-1)</f>
        <v>0.55368174987477</v>
      </c>
    </row>
    <row collapsed="false" customFormat="false" customHeight="true" hidden="false" ht="50.1" outlineLevel="0" r="185">
      <c r="A185" s="98"/>
      <c r="B185" s="98"/>
      <c r="C185" s="99"/>
      <c r="D185" s="99"/>
      <c r="E185" s="100"/>
      <c r="F185" s="136"/>
      <c r="G185" s="102"/>
      <c r="H185" s="103"/>
      <c r="I185" s="137"/>
      <c r="J185" s="104"/>
      <c r="K185" s="105" t="s">
        <v>102</v>
      </c>
      <c r="L185" s="106" t="n">
        <v>18610</v>
      </c>
      <c r="M185" s="106" t="n">
        <v>11978</v>
      </c>
      <c r="N185" s="108" t="s">
        <v>288</v>
      </c>
      <c r="O185" s="109"/>
      <c r="P185" s="110"/>
      <c r="Q185" s="106" t="n">
        <f aca="false">P185*M185</f>
        <v>0</v>
      </c>
      <c r="R185" s="111"/>
      <c r="S185" s="112" t="n">
        <v>107</v>
      </c>
      <c r="T185" s="138"/>
      <c r="U185" s="114" t="n">
        <f aca="false">IF(EXACT(O185,Y185),M185,M185*(1-'Расчет ПРЕДЗАКАЗ'!$D$10))</f>
        <v>11738.44</v>
      </c>
      <c r="V185" s="114" t="n">
        <f aca="false">P185*U185</f>
        <v>0</v>
      </c>
      <c r="W185" s="114" t="n">
        <f aca="false">IF(EXACT(O185,Y185),M185,M185*(1-'Расчет Прайс'!$D$10))</f>
        <v>11978</v>
      </c>
      <c r="X185" s="114" t="n">
        <f aca="false">P185*W185</f>
        <v>0</v>
      </c>
      <c r="Y185" s="119" t="s">
        <v>101</v>
      </c>
      <c r="Z185" s="117" t="n">
        <f aca="false">IF(EXACT(O185;Y185);Q185;0)</f>
        <v>0</v>
      </c>
      <c r="AA185" s="117" t="n">
        <f aca="false">IF(Z185=0;Q185;0)</f>
        <v>0</v>
      </c>
      <c r="AB185" s="118" t="n">
        <f aca="false">IF(U185=0;"";L185/U185-1)</f>
        <v>0.585389540688541</v>
      </c>
      <c r="AC185" s="118" t="n">
        <f aca="false">IF(W185=0;"";L185/W185-1)</f>
        <v>0.55368174987477</v>
      </c>
    </row>
    <row collapsed="false" customFormat="false" customHeight="true" hidden="false" ht="50.1" outlineLevel="0" r="186">
      <c r="A186" s="98"/>
      <c r="B186" s="98"/>
      <c r="C186" s="99"/>
      <c r="D186" s="99"/>
      <c r="E186" s="100"/>
      <c r="F186" s="136"/>
      <c r="G186" s="102"/>
      <c r="H186" s="103"/>
      <c r="I186" s="137"/>
      <c r="J186" s="104"/>
      <c r="K186" s="105" t="s">
        <v>104</v>
      </c>
      <c r="L186" s="106" t="n">
        <v>18610</v>
      </c>
      <c r="M186" s="106" t="n">
        <v>11978</v>
      </c>
      <c r="N186" s="108" t="s">
        <v>289</v>
      </c>
      <c r="O186" s="109"/>
      <c r="P186" s="110"/>
      <c r="Q186" s="106" t="n">
        <f aca="false">P186*M186</f>
        <v>0</v>
      </c>
      <c r="R186" s="111"/>
      <c r="S186" s="112" t="n">
        <v>122</v>
      </c>
      <c r="T186" s="138"/>
      <c r="U186" s="114" t="n">
        <f aca="false">IF(EXACT(O186,Y186),M186,M186*(1-'Расчет ПРЕДЗАКАЗ'!$D$10))</f>
        <v>11738.44</v>
      </c>
      <c r="V186" s="114" t="n">
        <f aca="false">P186*U186</f>
        <v>0</v>
      </c>
      <c r="W186" s="114" t="n">
        <f aca="false">IF(EXACT(O186,Y186),M186,M186*(1-'Расчет Прайс'!$D$10))</f>
        <v>11978</v>
      </c>
      <c r="X186" s="114" t="n">
        <f aca="false">P186*W186</f>
        <v>0</v>
      </c>
      <c r="Y186" s="119" t="s">
        <v>101</v>
      </c>
      <c r="Z186" s="117" t="n">
        <f aca="false">IF(EXACT(O186;Y186);Q186;0)</f>
        <v>0</v>
      </c>
      <c r="AA186" s="117" t="n">
        <f aca="false">IF(Z186=0;Q186;0)</f>
        <v>0</v>
      </c>
      <c r="AB186" s="118" t="n">
        <f aca="false">IF(U186=0;"";L186/U186-1)</f>
        <v>0.585389540688541</v>
      </c>
      <c r="AC186" s="118" t="n">
        <f aca="false">IF(W186=0;"";L186/W186-1)</f>
        <v>0.55368174987477</v>
      </c>
    </row>
    <row collapsed="false" customFormat="false" customHeight="true" hidden="false" ht="50.1" outlineLevel="0" r="187">
      <c r="A187" s="98"/>
      <c r="B187" s="98"/>
      <c r="C187" s="99"/>
      <c r="D187" s="99"/>
      <c r="E187" s="100"/>
      <c r="F187" s="136"/>
      <c r="G187" s="102"/>
      <c r="H187" s="103"/>
      <c r="I187" s="137"/>
      <c r="J187" s="104"/>
      <c r="K187" s="105" t="s">
        <v>106</v>
      </c>
      <c r="L187" s="106" t="n">
        <v>18610</v>
      </c>
      <c r="M187" s="106" t="n">
        <v>11978</v>
      </c>
      <c r="N187" s="108" t="s">
        <v>290</v>
      </c>
      <c r="O187" s="109"/>
      <c r="P187" s="110"/>
      <c r="Q187" s="106" t="n">
        <f aca="false">P187*M187</f>
        <v>0</v>
      </c>
      <c r="R187" s="111"/>
      <c r="S187" s="112" t="n">
        <v>104</v>
      </c>
      <c r="T187" s="138"/>
      <c r="U187" s="114" t="n">
        <f aca="false">IF(EXACT(O187,Y187),M187,M187*(1-'Расчет ПРЕДЗАКАЗ'!$D$10))</f>
        <v>11738.44</v>
      </c>
      <c r="V187" s="114" t="n">
        <f aca="false">P187*U187</f>
        <v>0</v>
      </c>
      <c r="W187" s="114" t="n">
        <f aca="false">IF(EXACT(O187,Y187),M187,M187*(1-'Расчет Прайс'!$D$10))</f>
        <v>11978</v>
      </c>
      <c r="X187" s="114" t="n">
        <f aca="false">P187*W187</f>
        <v>0</v>
      </c>
      <c r="Y187" s="119" t="s">
        <v>101</v>
      </c>
      <c r="Z187" s="117" t="n">
        <f aca="false">IF(EXACT(O187;Y187);Q187;0)</f>
        <v>0</v>
      </c>
      <c r="AA187" s="117" t="n">
        <f aca="false">IF(Z187=0;Q187;0)</f>
        <v>0</v>
      </c>
      <c r="AB187" s="118" t="n">
        <f aca="false">IF(U187=0;"";L187/U187-1)</f>
        <v>0.585389540688541</v>
      </c>
      <c r="AC187" s="118" t="n">
        <f aca="false">IF(W187=0;"";L187/W187-1)</f>
        <v>0.55368174987477</v>
      </c>
    </row>
    <row collapsed="false" customFormat="false" customHeight="true" hidden="false" ht="50.1" outlineLevel="0" r="188">
      <c r="A188" s="98"/>
      <c r="B188" s="98"/>
      <c r="C188" s="99"/>
      <c r="D188" s="99"/>
      <c r="E188" s="100"/>
      <c r="F188" s="136"/>
      <c r="G188" s="102"/>
      <c r="H188" s="103"/>
      <c r="I188" s="137"/>
      <c r="J188" s="104"/>
      <c r="K188" s="105" t="s">
        <v>108</v>
      </c>
      <c r="L188" s="106" t="n">
        <v>18610</v>
      </c>
      <c r="M188" s="106" t="n">
        <v>11978</v>
      </c>
      <c r="N188" s="108" t="s">
        <v>291</v>
      </c>
      <c r="O188" s="109"/>
      <c r="P188" s="110"/>
      <c r="Q188" s="106" t="n">
        <f aca="false">P188*M188</f>
        <v>0</v>
      </c>
      <c r="R188" s="111"/>
      <c r="S188" s="112" t="n">
        <v>78</v>
      </c>
      <c r="T188" s="138"/>
      <c r="U188" s="114" t="n">
        <f aca="false">IF(EXACT(O188,Y188),M188,M188*(1-'Расчет ПРЕДЗАКАЗ'!$D$10))</f>
        <v>11738.44</v>
      </c>
      <c r="V188" s="114" t="n">
        <f aca="false">P188*U188</f>
        <v>0</v>
      </c>
      <c r="W188" s="114" t="n">
        <f aca="false">IF(EXACT(O188,Y188),M188,M188*(1-'Расчет Прайс'!$D$10))</f>
        <v>11978</v>
      </c>
      <c r="X188" s="114" t="n">
        <f aca="false">P188*W188</f>
        <v>0</v>
      </c>
      <c r="Y188" s="119" t="s">
        <v>101</v>
      </c>
      <c r="Z188" s="117" t="n">
        <f aca="false">IF(EXACT(O188;Y188);Q188;0)</f>
        <v>0</v>
      </c>
      <c r="AA188" s="117" t="n">
        <f aca="false">IF(Z188=0;Q188;0)</f>
        <v>0</v>
      </c>
      <c r="AB188" s="118" t="n">
        <f aca="false">IF(U188=0;"";L188/U188-1)</f>
        <v>0.585389540688541</v>
      </c>
      <c r="AC188" s="118" t="n">
        <f aca="false">IF(W188=0;"";L188/W188-1)</f>
        <v>0.55368174987477</v>
      </c>
    </row>
    <row collapsed="false" customFormat="false" customHeight="true" hidden="false" ht="50.1" outlineLevel="0" r="189">
      <c r="A189" s="98"/>
      <c r="B189" s="98"/>
      <c r="C189" s="99"/>
      <c r="D189" s="99"/>
      <c r="E189" s="100"/>
      <c r="F189" s="136"/>
      <c r="G189" s="102"/>
      <c r="H189" s="103"/>
      <c r="I189" s="137"/>
      <c r="J189" s="104"/>
      <c r="K189" s="105"/>
      <c r="L189" s="106"/>
      <c r="M189" s="106"/>
      <c r="N189" s="108"/>
      <c r="O189" s="109"/>
      <c r="P189" s="110"/>
      <c r="Q189" s="106" t="n">
        <f aca="false">P189*M189</f>
        <v>0</v>
      </c>
      <c r="R189" s="111"/>
      <c r="S189" s="112"/>
      <c r="T189" s="138"/>
      <c r="U189" s="114" t="n">
        <f aca="false">IF(EXACT(O189,Y189),M189,M189*(1-'Расчет ПРЕДЗАКАЗ'!$D$10))</f>
        <v>0</v>
      </c>
      <c r="V189" s="114" t="n">
        <f aca="false">P189*U189</f>
        <v>0</v>
      </c>
      <c r="W189" s="114" t="n">
        <f aca="false">IF(EXACT(O189,Y189),M189,M189*(1-'Расчет Прайс'!$D$10))</f>
        <v>0</v>
      </c>
      <c r="X189" s="114" t="n">
        <f aca="false">P189*W189</f>
        <v>0</v>
      </c>
      <c r="Y189" s="119" t="s">
        <v>101</v>
      </c>
      <c r="Z189" s="117" t="n">
        <f aca="false">IF(EXACT(O189;Y189);Q189;0)</f>
        <v>0</v>
      </c>
      <c r="AA189" s="117" t="n">
        <f aca="false">IF(Z189=0;Q189;0)</f>
        <v>0</v>
      </c>
      <c r="AB189" s="118" t="str">
        <f aca="false">IF(U189=0;"";L189/U189-1)</f>
        <v/>
      </c>
      <c r="AC189" s="118" t="str">
        <f aca="false">IF(W189=0;"";L189/W189-1)</f>
        <v/>
      </c>
    </row>
    <row collapsed="false" customFormat="false" customHeight="true" hidden="false" ht="50.1" outlineLevel="0" r="190">
      <c r="A190" s="98"/>
      <c r="B190" s="98"/>
      <c r="C190" s="99"/>
      <c r="D190" s="99"/>
      <c r="E190" s="100"/>
      <c r="F190" s="136"/>
      <c r="G190" s="102"/>
      <c r="H190" s="103"/>
      <c r="I190" s="137"/>
      <c r="J190" s="104"/>
      <c r="K190" s="105"/>
      <c r="L190" s="106"/>
      <c r="M190" s="106"/>
      <c r="N190" s="108"/>
      <c r="O190" s="109"/>
      <c r="P190" s="110"/>
      <c r="Q190" s="106" t="n">
        <f aca="false">P190*M190</f>
        <v>0</v>
      </c>
      <c r="R190" s="111"/>
      <c r="S190" s="112"/>
      <c r="T190" s="138"/>
      <c r="U190" s="114" t="n">
        <f aca="false">IF(EXACT(O190,Y190),M190,M190*(1-'Расчет ПРЕДЗАКАЗ'!$D$10))</f>
        <v>0</v>
      </c>
      <c r="V190" s="114" t="n">
        <f aca="false">P190*U190</f>
        <v>0</v>
      </c>
      <c r="W190" s="114" t="n">
        <f aca="false">IF(EXACT(O190,Y190),M190,M190*(1-'Расчет Прайс'!$D$10))</f>
        <v>0</v>
      </c>
      <c r="X190" s="114" t="n">
        <f aca="false">P190*W190</f>
        <v>0</v>
      </c>
      <c r="Y190" s="119" t="s">
        <v>101</v>
      </c>
      <c r="Z190" s="117" t="n">
        <f aca="false">IF(EXACT(O190;Y190);Q190;0)</f>
        <v>0</v>
      </c>
      <c r="AA190" s="117" t="n">
        <f aca="false">IF(Z190=0;Q190;0)</f>
        <v>0</v>
      </c>
      <c r="AB190" s="118" t="str">
        <f aca="false">IF(U190=0;"";L190/U190-1)</f>
        <v/>
      </c>
      <c r="AC190" s="118" t="str">
        <f aca="false">IF(W190=0;"";L190/W190-1)</f>
        <v/>
      </c>
    </row>
    <row collapsed="false" customFormat="false" customHeight="true" hidden="false" ht="50.1" outlineLevel="0" r="191">
      <c r="A191" s="98"/>
      <c r="B191" s="98"/>
      <c r="C191" s="99"/>
      <c r="D191" s="99"/>
      <c r="E191" s="100"/>
      <c r="F191" s="136"/>
      <c r="G191" s="102"/>
      <c r="H191" s="103"/>
      <c r="I191" s="137"/>
      <c r="J191" s="104"/>
      <c r="K191" s="105"/>
      <c r="L191" s="106"/>
      <c r="M191" s="106"/>
      <c r="N191" s="139"/>
      <c r="O191" s="109"/>
      <c r="P191" s="110"/>
      <c r="Q191" s="106" t="n">
        <f aca="false">P191*M191</f>
        <v>0</v>
      </c>
      <c r="R191" s="111"/>
      <c r="S191" s="112"/>
      <c r="T191" s="138"/>
      <c r="U191" s="114" t="n">
        <f aca="false">IF(EXACT(O191,Y191),M191,M191*(1-'Расчет ПРЕДЗАКАЗ'!$D$10))</f>
        <v>0</v>
      </c>
      <c r="V191" s="114" t="n">
        <f aca="false">P191*U191</f>
        <v>0</v>
      </c>
      <c r="W191" s="114" t="n">
        <f aca="false">IF(EXACT(O191,Y191),M191,M191*(1-'Расчет Прайс'!$D$10))</f>
        <v>0</v>
      </c>
      <c r="X191" s="114" t="n">
        <f aca="false">P191*W191</f>
        <v>0</v>
      </c>
      <c r="Y191" s="119" t="s">
        <v>101</v>
      </c>
      <c r="Z191" s="117" t="n">
        <f aca="false">IF(EXACT(O191;Y191);Q191;0)</f>
        <v>0</v>
      </c>
      <c r="AA191" s="117" t="n">
        <f aca="false">IF(Z191=0;Q191;0)</f>
        <v>0</v>
      </c>
      <c r="AB191" s="118" t="str">
        <f aca="false">IF(U191=0;"";L191/U191-1)</f>
        <v/>
      </c>
      <c r="AC191" s="118" t="str">
        <f aca="false">IF(W191=0;"";L191/W191-1)</f>
        <v/>
      </c>
    </row>
    <row collapsed="false" customFormat="false" customHeight="true" hidden="false" ht="50.1" outlineLevel="0" r="192">
      <c r="A192" s="98"/>
      <c r="B192" s="98"/>
      <c r="C192" s="99"/>
      <c r="D192" s="99"/>
      <c r="E192" s="100"/>
      <c r="F192" s="136"/>
      <c r="G192" s="102"/>
      <c r="H192" s="103"/>
      <c r="I192" s="137"/>
      <c r="J192" s="104"/>
      <c r="K192" s="105"/>
      <c r="L192" s="106"/>
      <c r="M192" s="106"/>
      <c r="N192" s="139"/>
      <c r="O192" s="109"/>
      <c r="P192" s="110"/>
      <c r="Q192" s="106" t="n">
        <f aca="false">P192*M192</f>
        <v>0</v>
      </c>
      <c r="R192" s="111"/>
      <c r="S192" s="112"/>
      <c r="T192" s="138"/>
      <c r="U192" s="114" t="n">
        <f aca="false">IF(EXACT(O192,Y192),M192,M192*(1-'Расчет ПРЕДЗАКАЗ'!$D$10))</f>
        <v>0</v>
      </c>
      <c r="V192" s="114" t="n">
        <f aca="false">P192*U192</f>
        <v>0</v>
      </c>
      <c r="W192" s="114" t="n">
        <f aca="false">IF(EXACT(O192,Y192),M192,M192*(1-'Расчет Прайс'!$D$10))</f>
        <v>0</v>
      </c>
      <c r="X192" s="114" t="n">
        <f aca="false">P192*W192</f>
        <v>0</v>
      </c>
      <c r="Y192" s="119" t="s">
        <v>101</v>
      </c>
      <c r="Z192" s="117" t="n">
        <f aca="false">IF(EXACT(O192;Y192);Q192;0)</f>
        <v>0</v>
      </c>
      <c r="AA192" s="117" t="n">
        <f aca="false">IF(Z192=0;Q192;0)</f>
        <v>0</v>
      </c>
      <c r="AB192" s="118" t="str">
        <f aca="false">IF(U192=0;"";L192/U192-1)</f>
        <v/>
      </c>
      <c r="AC192" s="118" t="str">
        <f aca="false">IF(W192=0;"";L192/W192-1)</f>
        <v/>
      </c>
    </row>
    <row collapsed="false" customFormat="false" customHeight="true" hidden="false" ht="50.1" outlineLevel="0" r="193">
      <c r="A193" s="98"/>
      <c r="B193" s="98"/>
      <c r="C193" s="99"/>
      <c r="D193" s="99"/>
      <c r="E193" s="100"/>
      <c r="F193" s="136"/>
      <c r="G193" s="102"/>
      <c r="H193" s="103"/>
      <c r="I193" s="137"/>
      <c r="J193" s="104"/>
      <c r="K193" s="105"/>
      <c r="L193" s="106"/>
      <c r="M193" s="106"/>
      <c r="N193" s="140"/>
      <c r="O193" s="109"/>
      <c r="P193" s="110"/>
      <c r="Q193" s="106" t="n">
        <f aca="false">P193*M193</f>
        <v>0</v>
      </c>
      <c r="R193" s="120"/>
      <c r="S193" s="112"/>
      <c r="T193" s="121"/>
      <c r="U193" s="114" t="n">
        <f aca="false">IF(EXACT(O193,Y193),M193,M193*(1-'Расчет ПРЕДЗАКАЗ'!$D$10))</f>
        <v>0</v>
      </c>
      <c r="V193" s="114" t="n">
        <f aca="false">P193*U193</f>
        <v>0</v>
      </c>
      <c r="W193" s="114" t="n">
        <f aca="false">IF(EXACT(O193,Y193),M193,M193*(1-'Расчет Прайс'!$D$10))</f>
        <v>0</v>
      </c>
      <c r="X193" s="114" t="n">
        <f aca="false">P193*W193</f>
        <v>0</v>
      </c>
      <c r="Y193" s="119" t="s">
        <v>101</v>
      </c>
      <c r="Z193" s="117" t="n">
        <f aca="false">IF(EXACT(O193;Y193);Q193;0)</f>
        <v>0</v>
      </c>
      <c r="AA193" s="117" t="n">
        <f aca="false">IF(Z193=0;Q193;0)</f>
        <v>0</v>
      </c>
      <c r="AB193" s="118" t="str">
        <f aca="false">IF(U193=0;"";L193/U193-1)</f>
        <v/>
      </c>
      <c r="AC193" s="118" t="str">
        <f aca="false">IF(W193=0;"";L193/W193-1)</f>
        <v/>
      </c>
    </row>
    <row collapsed="false" customFormat="false" customHeight="true" hidden="false" ht="50.1" outlineLevel="0" r="194">
      <c r="A194" s="98"/>
      <c r="B194" s="98"/>
      <c r="C194" s="99"/>
      <c r="D194" s="99"/>
      <c r="E194" s="100"/>
      <c r="F194" s="136"/>
      <c r="G194" s="102"/>
      <c r="H194" s="103"/>
      <c r="I194" s="137"/>
      <c r="J194" s="104"/>
      <c r="K194" s="105"/>
      <c r="L194" s="106"/>
      <c r="M194" s="106"/>
      <c r="N194" s="140"/>
      <c r="O194" s="109"/>
      <c r="P194" s="110"/>
      <c r="Q194" s="106" t="n">
        <f aca="false">P194*M194</f>
        <v>0</v>
      </c>
      <c r="R194" s="120"/>
      <c r="S194" s="112"/>
      <c r="T194" s="121"/>
      <c r="U194" s="114" t="n">
        <f aca="false">IF(EXACT(O194,Y194),M194,M194*(1-'Расчет ПРЕДЗАКАЗ'!$D$10))</f>
        <v>0</v>
      </c>
      <c r="V194" s="114" t="n">
        <f aca="false">P194*U194</f>
        <v>0</v>
      </c>
      <c r="W194" s="114" t="n">
        <f aca="false">IF(EXACT(O194,Y194),M194,M194*(1-'Расчет Прайс'!$D$10))</f>
        <v>0</v>
      </c>
      <c r="X194" s="114" t="n">
        <f aca="false">P194*W194</f>
        <v>0</v>
      </c>
      <c r="Y194" s="119" t="s">
        <v>101</v>
      </c>
      <c r="Z194" s="117" t="n">
        <f aca="false">IF(EXACT(O194;Y194);Q194;0)</f>
        <v>0</v>
      </c>
      <c r="AA194" s="117" t="n">
        <f aca="false">IF(Z194=0;Q194;0)</f>
        <v>0</v>
      </c>
      <c r="AB194" s="118" t="str">
        <f aca="false">IF(U194=0;"";L194/U194-1)</f>
        <v/>
      </c>
      <c r="AC194" s="118" t="str">
        <f aca="false">IF(W194=0;"";L194/W194-1)</f>
        <v/>
      </c>
    </row>
    <row collapsed="false" customFormat="false" customHeight="true" hidden="false" ht="50.1" outlineLevel="0" r="195">
      <c r="A195" s="98"/>
      <c r="B195" s="98"/>
      <c r="C195" s="99"/>
      <c r="D195" s="99"/>
      <c r="E195" s="100"/>
      <c r="F195" s="136"/>
      <c r="G195" s="102"/>
      <c r="H195" s="103"/>
      <c r="I195" s="137"/>
      <c r="J195" s="104"/>
      <c r="K195" s="105"/>
      <c r="L195" s="106"/>
      <c r="M195" s="106"/>
      <c r="N195" s="140"/>
      <c r="O195" s="109"/>
      <c r="P195" s="110"/>
      <c r="Q195" s="106" t="n">
        <f aca="false">P195*M195</f>
        <v>0</v>
      </c>
      <c r="R195" s="120"/>
      <c r="S195" s="112"/>
      <c r="T195" s="121"/>
      <c r="U195" s="114" t="n">
        <f aca="false">IF(EXACT(O195,Y195),M195,M195*(1-'Расчет ПРЕДЗАКАЗ'!$D$10))</f>
        <v>0</v>
      </c>
      <c r="V195" s="114" t="n">
        <f aca="false">P195*U195</f>
        <v>0</v>
      </c>
      <c r="W195" s="114" t="n">
        <f aca="false">IF(EXACT(O195,Y195),M195,M195*(1-'Расчет Прайс'!$D$10))</f>
        <v>0</v>
      </c>
      <c r="X195" s="114" t="n">
        <f aca="false">P195*W195</f>
        <v>0</v>
      </c>
      <c r="Y195" s="119" t="s">
        <v>101</v>
      </c>
      <c r="Z195" s="117" t="n">
        <f aca="false">IF(EXACT(O195;Y195);Q195;0)</f>
        <v>0</v>
      </c>
      <c r="AA195" s="117" t="n">
        <f aca="false">IF(Z195=0;Q195;0)</f>
        <v>0</v>
      </c>
      <c r="AB195" s="118" t="str">
        <f aca="false">IF(U195=0;"";L195/U195-1)</f>
        <v/>
      </c>
      <c r="AC195" s="118" t="str">
        <f aca="false">IF(W195=0;"";L195/W195-1)</f>
        <v/>
      </c>
    </row>
    <row collapsed="false" customFormat="false" customHeight="true" hidden="false" ht="50.1" outlineLevel="0" r="196">
      <c r="A196" s="98"/>
      <c r="B196" s="98"/>
      <c r="C196" s="99"/>
      <c r="D196" s="99"/>
      <c r="E196" s="100"/>
      <c r="F196" s="136"/>
      <c r="G196" s="102"/>
      <c r="H196" s="103"/>
      <c r="I196" s="137"/>
      <c r="J196" s="104"/>
      <c r="K196" s="105"/>
      <c r="L196" s="106"/>
      <c r="M196" s="106"/>
      <c r="N196" s="140"/>
      <c r="O196" s="109"/>
      <c r="P196" s="110"/>
      <c r="Q196" s="106" t="n">
        <f aca="false">P196*M196</f>
        <v>0</v>
      </c>
      <c r="R196" s="120"/>
      <c r="S196" s="112"/>
      <c r="T196" s="121"/>
      <c r="U196" s="114" t="n">
        <f aca="false">IF(EXACT(O196,Y196),M196,M196*(1-'Расчет ПРЕДЗАКАЗ'!$D$10))</f>
        <v>0</v>
      </c>
      <c r="V196" s="114" t="n">
        <f aca="false">P196*U196</f>
        <v>0</v>
      </c>
      <c r="W196" s="114" t="n">
        <f aca="false">IF(EXACT(O196,Y196),M196,M196*(1-'Расчет Прайс'!$D$10))</f>
        <v>0</v>
      </c>
      <c r="X196" s="114" t="n">
        <f aca="false">P196*W196</f>
        <v>0</v>
      </c>
      <c r="Y196" s="119" t="s">
        <v>101</v>
      </c>
      <c r="Z196" s="117" t="n">
        <f aca="false">IF(EXACT(O196;Y196);Q196;0)</f>
        <v>0</v>
      </c>
      <c r="AA196" s="117" t="n">
        <f aca="false">IF(Z196=0;Q196;0)</f>
        <v>0</v>
      </c>
      <c r="AB196" s="118" t="str">
        <f aca="false">IF(U196=0;"";L196/U196-1)</f>
        <v/>
      </c>
      <c r="AC196" s="118" t="str">
        <f aca="false">IF(W196=0;"";L196/W196-1)</f>
        <v/>
      </c>
    </row>
    <row collapsed="false" customFormat="false" customHeight="true" hidden="false" ht="50.1" outlineLevel="0" r="197">
      <c r="A197" s="98"/>
      <c r="B197" s="98"/>
      <c r="C197" s="99"/>
      <c r="D197" s="99"/>
      <c r="E197" s="100"/>
      <c r="F197" s="136"/>
      <c r="G197" s="102"/>
      <c r="H197" s="103"/>
      <c r="I197" s="137"/>
      <c r="J197" s="104"/>
      <c r="K197" s="105"/>
      <c r="L197" s="106"/>
      <c r="M197" s="106"/>
      <c r="N197" s="140"/>
      <c r="O197" s="109"/>
      <c r="P197" s="110"/>
      <c r="Q197" s="106" t="n">
        <f aca="false">P197*M197</f>
        <v>0</v>
      </c>
      <c r="R197" s="120"/>
      <c r="S197" s="112"/>
      <c r="T197" s="121"/>
      <c r="U197" s="114" t="n">
        <f aca="false">IF(EXACT(O197,Y197),M197,M197*(1-'Расчет ПРЕДЗАКАЗ'!$D$10))</f>
        <v>0</v>
      </c>
      <c r="V197" s="114" t="n">
        <f aca="false">P197*U197</f>
        <v>0</v>
      </c>
      <c r="W197" s="114" t="n">
        <f aca="false">IF(EXACT(O197,Y197),M197,M197*(1-'Расчет Прайс'!$D$10))</f>
        <v>0</v>
      </c>
      <c r="X197" s="114" t="n">
        <f aca="false">P197*W197</f>
        <v>0</v>
      </c>
      <c r="Y197" s="119" t="s">
        <v>101</v>
      </c>
      <c r="Z197" s="117" t="n">
        <f aca="false">IF(EXACT(O197;Y197);Q197;0)</f>
        <v>0</v>
      </c>
      <c r="AA197" s="117" t="n">
        <f aca="false">IF(Z197=0;Q197;0)</f>
        <v>0</v>
      </c>
      <c r="AB197" s="118" t="str">
        <f aca="false">IF(U197=0;"";L197/U197-1)</f>
        <v/>
      </c>
      <c r="AC197" s="118" t="str">
        <f aca="false">IF(W197=0;"";L197/W197-1)</f>
        <v/>
      </c>
    </row>
    <row collapsed="false" customFormat="false" customHeight="true" hidden="false" ht="50.1" outlineLevel="0" r="198">
      <c r="A198" s="98"/>
      <c r="B198" s="98"/>
      <c r="C198" s="99"/>
      <c r="D198" s="99"/>
      <c r="E198" s="100"/>
      <c r="F198" s="136"/>
      <c r="G198" s="102"/>
      <c r="H198" s="103"/>
      <c r="I198" s="137"/>
      <c r="J198" s="104"/>
      <c r="K198" s="105"/>
      <c r="L198" s="106"/>
      <c r="M198" s="106"/>
      <c r="N198" s="140"/>
      <c r="O198" s="109"/>
      <c r="P198" s="110"/>
      <c r="Q198" s="106" t="n">
        <f aca="false">P198*M198</f>
        <v>0</v>
      </c>
      <c r="R198" s="120"/>
      <c r="S198" s="111"/>
      <c r="T198" s="121"/>
      <c r="U198" s="114" t="n">
        <f aca="false">IF(EXACT(O198,Y198),M198,M198*(1-'Расчет ПРЕДЗАКАЗ'!$D$10))</f>
        <v>0</v>
      </c>
      <c r="V198" s="114" t="n">
        <f aca="false">P198*U198</f>
        <v>0</v>
      </c>
      <c r="W198" s="114" t="n">
        <f aca="false">IF(EXACT(O198,Y198),M198,M198*(1-'Расчет Прайс'!$D$10))</f>
        <v>0</v>
      </c>
      <c r="X198" s="114" t="n">
        <f aca="false">P198*W198</f>
        <v>0</v>
      </c>
      <c r="Y198" s="119" t="s">
        <v>101</v>
      </c>
      <c r="Z198" s="117" t="n">
        <f aca="false">IF(EXACT(O198;Y198);Q198;0)</f>
        <v>0</v>
      </c>
      <c r="AA198" s="117" t="n">
        <f aca="false">IF(Z198=0;Q198;0)</f>
        <v>0</v>
      </c>
      <c r="AB198" s="118" t="str">
        <f aca="false">IF(U198=0;"";L198/U198-1)</f>
        <v/>
      </c>
      <c r="AC198" s="118" t="str">
        <f aca="false">IF(W198=0;"";L198/W198-1)</f>
        <v/>
      </c>
    </row>
    <row collapsed="false" customFormat="false" customHeight="true" hidden="false" ht="11.25" outlineLevel="0" r="199"/>
    <row collapsed="false" customFormat="false" customHeight="true" hidden="false" ht="50.1" outlineLevel="0" r="200">
      <c r="A200" s="98" t="n">
        <v>49</v>
      </c>
      <c r="B200" s="98"/>
      <c r="C200" s="99" t="s">
        <v>292</v>
      </c>
      <c r="D200" s="99" t="s">
        <v>93</v>
      </c>
      <c r="E200" s="100" t="s">
        <v>93</v>
      </c>
      <c r="F200" s="136" t="s">
        <v>192</v>
      </c>
      <c r="G200" s="102"/>
      <c r="H200" s="103" t="s">
        <v>293</v>
      </c>
      <c r="I200" s="137" t="s">
        <v>294</v>
      </c>
      <c r="J200" s="104" t="s">
        <v>98</v>
      </c>
      <c r="K200" s="105" t="s">
        <v>99</v>
      </c>
      <c r="L200" s="106" t="n">
        <v>11680</v>
      </c>
      <c r="M200" s="106" t="n">
        <v>7300</v>
      </c>
      <c r="N200" s="108" t="s">
        <v>295</v>
      </c>
      <c r="O200" s="109"/>
      <c r="P200" s="110"/>
      <c r="Q200" s="106" t="n">
        <f aca="false">P200*M200</f>
        <v>0</v>
      </c>
      <c r="R200" s="111"/>
      <c r="S200" s="112" t="n">
        <v>39</v>
      </c>
      <c r="T200" s="138"/>
      <c r="U200" s="114" t="n">
        <f aca="false">IF(EXACT(O200,Y200),M200,M200*(1-'Расчет ПРЕДЗАКАЗ'!$D$10))</f>
        <v>7154</v>
      </c>
      <c r="V200" s="114" t="n">
        <f aca="false">P200*U200</f>
        <v>0</v>
      </c>
      <c r="W200" s="114" t="n">
        <f aca="false">IF(EXACT(O200,Y200),M200,M200*(1-'Расчет Прайс'!$D$10))</f>
        <v>7300</v>
      </c>
      <c r="X200" s="114" t="n">
        <f aca="false">P200*W200</f>
        <v>0</v>
      </c>
      <c r="Y200" s="119" t="s">
        <v>101</v>
      </c>
      <c r="Z200" s="117" t="n">
        <f aca="false">IF(EXACT(O200;Y200);Q200;0)</f>
        <v>0</v>
      </c>
      <c r="AA200" s="117" t="n">
        <f aca="false">IF(Z200=0;Q200;0)</f>
        <v>0</v>
      </c>
      <c r="AB200" s="118" t="n">
        <f aca="false">IF(U200=0,"",L200/U200-1)</f>
        <v>0.63265306122449</v>
      </c>
      <c r="AC200" s="118" t="n">
        <f aca="false">IF(W200=0,"",L200/W200-1)</f>
        <v>0.6</v>
      </c>
    </row>
    <row collapsed="false" customFormat="false" customHeight="true" hidden="false" ht="50.1" outlineLevel="0" r="201">
      <c r="A201" s="98"/>
      <c r="B201" s="98"/>
      <c r="C201" s="99"/>
      <c r="D201" s="99"/>
      <c r="E201" s="100"/>
      <c r="F201" s="136"/>
      <c r="G201" s="102"/>
      <c r="H201" s="103"/>
      <c r="I201" s="137"/>
      <c r="J201" s="104"/>
      <c r="K201" s="105" t="s">
        <v>102</v>
      </c>
      <c r="L201" s="106" t="n">
        <v>11680</v>
      </c>
      <c r="M201" s="106" t="n">
        <v>7300</v>
      </c>
      <c r="N201" s="108" t="s">
        <v>296</v>
      </c>
      <c r="O201" s="109"/>
      <c r="P201" s="110"/>
      <c r="Q201" s="106" t="n">
        <f aca="false">P201*M201</f>
        <v>0</v>
      </c>
      <c r="R201" s="111"/>
      <c r="S201" s="112" t="n">
        <v>70</v>
      </c>
      <c r="T201" s="138"/>
      <c r="U201" s="114" t="n">
        <f aca="false">IF(EXACT(O201,Y201),M201,M201*(1-'Расчет ПРЕДЗАКАЗ'!$D$10))</f>
        <v>7154</v>
      </c>
      <c r="V201" s="114" t="n">
        <f aca="false">P201*U201</f>
        <v>0</v>
      </c>
      <c r="W201" s="114" t="n">
        <f aca="false">IF(EXACT(O201,Y201),M201,M201*(1-'Расчет Прайс'!$D$10))</f>
        <v>7300</v>
      </c>
      <c r="X201" s="114" t="n">
        <f aca="false">P201*W201</f>
        <v>0</v>
      </c>
      <c r="Y201" s="119" t="s">
        <v>101</v>
      </c>
      <c r="Z201" s="117" t="n">
        <f aca="false">IF(EXACT(O201;Y201);Q201;0)</f>
        <v>0</v>
      </c>
      <c r="AA201" s="117" t="n">
        <f aca="false">IF(Z201=0;Q201;0)</f>
        <v>0</v>
      </c>
      <c r="AB201" s="118" t="n">
        <f aca="false">IF(U201=0;"";L201/U201-1)</f>
        <v>0.63265306122449</v>
      </c>
      <c r="AC201" s="118" t="n">
        <f aca="false">IF(W201=0;"";L201/W201-1)</f>
        <v>0.6</v>
      </c>
    </row>
    <row collapsed="false" customFormat="false" customHeight="true" hidden="false" ht="50.1" outlineLevel="0" r="202">
      <c r="A202" s="98"/>
      <c r="B202" s="98"/>
      <c r="C202" s="99"/>
      <c r="D202" s="99"/>
      <c r="E202" s="100"/>
      <c r="F202" s="136"/>
      <c r="G202" s="102"/>
      <c r="H202" s="103"/>
      <c r="I202" s="137"/>
      <c r="J202" s="104"/>
      <c r="K202" s="105" t="s">
        <v>104</v>
      </c>
      <c r="L202" s="106" t="n">
        <v>11680</v>
      </c>
      <c r="M202" s="106" t="n">
        <v>7300</v>
      </c>
      <c r="N202" s="108" t="s">
        <v>297</v>
      </c>
      <c r="O202" s="109"/>
      <c r="P202" s="110"/>
      <c r="Q202" s="106" t="n">
        <f aca="false">P202*M202</f>
        <v>0</v>
      </c>
      <c r="R202" s="111"/>
      <c r="S202" s="112" t="n">
        <v>90</v>
      </c>
      <c r="T202" s="138"/>
      <c r="U202" s="114" t="n">
        <f aca="false">IF(EXACT(O202,Y202),M202,M202*(1-'Расчет ПРЕДЗАКАЗ'!$D$10))</f>
        <v>7154</v>
      </c>
      <c r="V202" s="114" t="n">
        <f aca="false">P202*U202</f>
        <v>0</v>
      </c>
      <c r="W202" s="114" t="n">
        <f aca="false">IF(EXACT(O202,Y202),M202,M202*(1-'Расчет Прайс'!$D$10))</f>
        <v>7300</v>
      </c>
      <c r="X202" s="114" t="n">
        <f aca="false">P202*W202</f>
        <v>0</v>
      </c>
      <c r="Y202" s="119" t="s">
        <v>101</v>
      </c>
      <c r="Z202" s="117" t="n">
        <f aca="false">IF(EXACT(O202;Y202);Q202;0)</f>
        <v>0</v>
      </c>
      <c r="AA202" s="117" t="n">
        <f aca="false">IF(Z202=0;Q202;0)</f>
        <v>0</v>
      </c>
      <c r="AB202" s="118" t="n">
        <f aca="false">IF(U202=0;"";L202/U202-1)</f>
        <v>0.63265306122449</v>
      </c>
      <c r="AC202" s="118" t="n">
        <f aca="false">IF(W202=0;"";L202/W202-1)</f>
        <v>0.6</v>
      </c>
    </row>
    <row collapsed="false" customFormat="false" customHeight="true" hidden="false" ht="50.1" outlineLevel="0" r="203">
      <c r="A203" s="98"/>
      <c r="B203" s="98"/>
      <c r="C203" s="99"/>
      <c r="D203" s="99"/>
      <c r="E203" s="100"/>
      <c r="F203" s="136"/>
      <c r="G203" s="102"/>
      <c r="H203" s="103"/>
      <c r="I203" s="137"/>
      <c r="J203" s="104"/>
      <c r="K203" s="105" t="s">
        <v>106</v>
      </c>
      <c r="L203" s="106" t="n">
        <v>11680</v>
      </c>
      <c r="M203" s="106" t="n">
        <v>7300</v>
      </c>
      <c r="N203" s="108" t="s">
        <v>298</v>
      </c>
      <c r="O203" s="109"/>
      <c r="P203" s="110"/>
      <c r="Q203" s="106" t="n">
        <f aca="false">P203*M203</f>
        <v>0</v>
      </c>
      <c r="R203" s="111"/>
      <c r="S203" s="112" t="n">
        <v>80</v>
      </c>
      <c r="T203" s="138"/>
      <c r="U203" s="114" t="n">
        <f aca="false">IF(EXACT(O203,Y203),M203,M203*(1-'Расчет ПРЕДЗАКАЗ'!$D$10))</f>
        <v>7154</v>
      </c>
      <c r="V203" s="114" t="n">
        <f aca="false">P203*U203</f>
        <v>0</v>
      </c>
      <c r="W203" s="114" t="n">
        <f aca="false">IF(EXACT(O203,Y203),M203,M203*(1-'Расчет Прайс'!$D$10))</f>
        <v>7300</v>
      </c>
      <c r="X203" s="114" t="n">
        <f aca="false">P203*W203</f>
        <v>0</v>
      </c>
      <c r="Y203" s="119" t="s">
        <v>101</v>
      </c>
      <c r="Z203" s="117" t="n">
        <f aca="false">IF(EXACT(O203;Y203);Q203;0)</f>
        <v>0</v>
      </c>
      <c r="AA203" s="117" t="n">
        <f aca="false">IF(Z203=0;Q203;0)</f>
        <v>0</v>
      </c>
      <c r="AB203" s="118" t="n">
        <f aca="false">IF(U203=0;"";L203/U203-1)</f>
        <v>0.63265306122449</v>
      </c>
      <c r="AC203" s="118" t="n">
        <f aca="false">IF(W203=0;"";L203/W203-1)</f>
        <v>0.6</v>
      </c>
    </row>
    <row collapsed="false" customFormat="false" customHeight="true" hidden="false" ht="50.1" outlineLevel="0" r="204">
      <c r="A204" s="98"/>
      <c r="B204" s="98"/>
      <c r="C204" s="99"/>
      <c r="D204" s="99"/>
      <c r="E204" s="100"/>
      <c r="F204" s="136"/>
      <c r="G204" s="102"/>
      <c r="H204" s="103"/>
      <c r="I204" s="137"/>
      <c r="J204" s="104"/>
      <c r="K204" s="105" t="s">
        <v>108</v>
      </c>
      <c r="L204" s="106" t="n">
        <v>11680</v>
      </c>
      <c r="M204" s="106" t="n">
        <v>7300</v>
      </c>
      <c r="N204" s="108" t="s">
        <v>299</v>
      </c>
      <c r="O204" s="109"/>
      <c r="P204" s="110"/>
      <c r="Q204" s="106" t="n">
        <f aca="false">P204*M204</f>
        <v>0</v>
      </c>
      <c r="R204" s="111"/>
      <c r="S204" s="112" t="n">
        <v>77</v>
      </c>
      <c r="T204" s="138"/>
      <c r="U204" s="114" t="n">
        <f aca="false">IF(EXACT(O204,Y204),M204,M204*(1-'Расчет ПРЕДЗАКАЗ'!$D$10))</f>
        <v>7154</v>
      </c>
      <c r="V204" s="114" t="n">
        <f aca="false">P204*U204</f>
        <v>0</v>
      </c>
      <c r="W204" s="114" t="n">
        <f aca="false">IF(EXACT(O204,Y204),M204,M204*(1-'Расчет Прайс'!$D$10))</f>
        <v>7300</v>
      </c>
      <c r="X204" s="114" t="n">
        <f aca="false">P204*W204</f>
        <v>0</v>
      </c>
      <c r="Y204" s="119" t="s">
        <v>101</v>
      </c>
      <c r="Z204" s="117" t="n">
        <f aca="false">IF(EXACT(O204;Y204);Q204;0)</f>
        <v>0</v>
      </c>
      <c r="AA204" s="117" t="n">
        <f aca="false">IF(Z204=0;Q204;0)</f>
        <v>0</v>
      </c>
      <c r="AB204" s="118" t="n">
        <f aca="false">IF(U204=0;"";L204/U204-1)</f>
        <v>0.63265306122449</v>
      </c>
      <c r="AC204" s="118" t="n">
        <f aca="false">IF(W204=0;"";L204/W204-1)</f>
        <v>0.6</v>
      </c>
    </row>
    <row collapsed="false" customFormat="false" customHeight="true" hidden="false" ht="50.1" outlineLevel="0" r="205">
      <c r="A205" s="98"/>
      <c r="B205" s="98"/>
      <c r="C205" s="99"/>
      <c r="D205" s="99"/>
      <c r="E205" s="100"/>
      <c r="F205" s="136"/>
      <c r="G205" s="102"/>
      <c r="H205" s="103"/>
      <c r="I205" s="137"/>
      <c r="J205" s="104"/>
      <c r="K205" s="105" t="s">
        <v>110</v>
      </c>
      <c r="L205" s="106" t="n">
        <v>11680</v>
      </c>
      <c r="M205" s="106" t="n">
        <v>7300</v>
      </c>
      <c r="N205" s="108" t="s">
        <v>300</v>
      </c>
      <c r="O205" s="109"/>
      <c r="P205" s="110"/>
      <c r="Q205" s="106" t="n">
        <f aca="false">P205*M205</f>
        <v>0</v>
      </c>
      <c r="R205" s="111"/>
      <c r="S205" s="112" t="n">
        <v>66</v>
      </c>
      <c r="T205" s="138"/>
      <c r="U205" s="114" t="n">
        <f aca="false">IF(EXACT(O205,Y205),M205,M205*(1-'Расчет ПРЕДЗАКАЗ'!$D$10))</f>
        <v>7154</v>
      </c>
      <c r="V205" s="114" t="n">
        <f aca="false">P205*U205</f>
        <v>0</v>
      </c>
      <c r="W205" s="114" t="n">
        <f aca="false">IF(EXACT(O205,Y205),M205,M205*(1-'Расчет Прайс'!$D$10))</f>
        <v>7300</v>
      </c>
      <c r="X205" s="114" t="n">
        <f aca="false">P205*W205</f>
        <v>0</v>
      </c>
      <c r="Y205" s="119" t="s">
        <v>101</v>
      </c>
      <c r="Z205" s="117" t="n">
        <f aca="false">IF(EXACT(O205;Y205);Q205;0)</f>
        <v>0</v>
      </c>
      <c r="AA205" s="117" t="n">
        <f aca="false">IF(Z205=0;Q205;0)</f>
        <v>0</v>
      </c>
      <c r="AB205" s="118" t="n">
        <f aca="false">IF(U205=0;"";L205/U205-1)</f>
        <v>0.63265306122449</v>
      </c>
      <c r="AC205" s="118" t="n">
        <f aca="false">IF(W205=0;"";L205/W205-1)</f>
        <v>0.6</v>
      </c>
    </row>
    <row collapsed="false" customFormat="false" customHeight="true" hidden="false" ht="50.1" outlineLevel="0" r="206">
      <c r="A206" s="98"/>
      <c r="B206" s="98"/>
      <c r="C206" s="99"/>
      <c r="D206" s="99"/>
      <c r="E206" s="100"/>
      <c r="F206" s="136"/>
      <c r="G206" s="102"/>
      <c r="H206" s="103"/>
      <c r="I206" s="137"/>
      <c r="J206" s="104"/>
      <c r="K206" s="105" t="s">
        <v>112</v>
      </c>
      <c r="L206" s="106" t="n">
        <v>11680</v>
      </c>
      <c r="M206" s="106" t="n">
        <v>7300</v>
      </c>
      <c r="N206" s="108" t="s">
        <v>301</v>
      </c>
      <c r="O206" s="109"/>
      <c r="P206" s="110"/>
      <c r="Q206" s="106" t="n">
        <f aca="false">P206*M206</f>
        <v>0</v>
      </c>
      <c r="R206" s="111"/>
      <c r="S206" s="112" t="n">
        <v>47</v>
      </c>
      <c r="T206" s="138"/>
      <c r="U206" s="114" t="n">
        <f aca="false">IF(EXACT(O206,Y206),M206,M206*(1-'Расчет ПРЕДЗАКАЗ'!$D$10))</f>
        <v>7154</v>
      </c>
      <c r="V206" s="114" t="n">
        <f aca="false">P206*U206</f>
        <v>0</v>
      </c>
      <c r="W206" s="114" t="n">
        <f aca="false">IF(EXACT(O206,Y206),M206,M206*(1-'Расчет Прайс'!$D$10))</f>
        <v>7300</v>
      </c>
      <c r="X206" s="114" t="n">
        <f aca="false">P206*W206</f>
        <v>0</v>
      </c>
      <c r="Y206" s="119" t="s">
        <v>101</v>
      </c>
      <c r="Z206" s="117" t="n">
        <f aca="false">IF(EXACT(O206;Y206);Q206;0)</f>
        <v>0</v>
      </c>
      <c r="AA206" s="117" t="n">
        <f aca="false">IF(Z206=0;Q206;0)</f>
        <v>0</v>
      </c>
      <c r="AB206" s="118" t="n">
        <f aca="false">IF(U206=0;"";L206/U206-1)</f>
        <v>0.63265306122449</v>
      </c>
      <c r="AC206" s="118" t="n">
        <f aca="false">IF(W206=0;"";L206/W206-1)</f>
        <v>0.6</v>
      </c>
    </row>
    <row collapsed="false" customFormat="false" customHeight="true" hidden="false" ht="50.1" outlineLevel="0" r="207">
      <c r="A207" s="98"/>
      <c r="B207" s="98"/>
      <c r="C207" s="99"/>
      <c r="D207" s="99"/>
      <c r="E207" s="100"/>
      <c r="F207" s="136"/>
      <c r="G207" s="102"/>
      <c r="H207" s="103"/>
      <c r="I207" s="137"/>
      <c r="J207" s="104"/>
      <c r="K207" s="105"/>
      <c r="L207" s="106"/>
      <c r="M207" s="106"/>
      <c r="N207" s="139"/>
      <c r="O207" s="109"/>
      <c r="P207" s="110"/>
      <c r="Q207" s="106" t="n">
        <f aca="false">P207*M207</f>
        <v>0</v>
      </c>
      <c r="R207" s="111"/>
      <c r="S207" s="112"/>
      <c r="T207" s="138"/>
      <c r="U207" s="114" t="n">
        <f aca="false">IF(EXACT(O207,Y207),M207,M207*(1-'Расчет ПРЕДЗАКАЗ'!$D$10))</f>
        <v>0</v>
      </c>
      <c r="V207" s="114" t="n">
        <f aca="false">P207*U207</f>
        <v>0</v>
      </c>
      <c r="W207" s="114" t="n">
        <f aca="false">IF(EXACT(O207,Y207),M207,M207*(1-'Расчет Прайс'!$D$10))</f>
        <v>0</v>
      </c>
      <c r="X207" s="114" t="n">
        <f aca="false">P207*W207</f>
        <v>0</v>
      </c>
      <c r="Y207" s="119" t="s">
        <v>101</v>
      </c>
      <c r="Z207" s="117" t="n">
        <f aca="false">IF(EXACT(O207;Y207);Q207;0)</f>
        <v>0</v>
      </c>
      <c r="AA207" s="117" t="n">
        <f aca="false">IF(Z207=0;Q207;0)</f>
        <v>0</v>
      </c>
      <c r="AB207" s="118" t="str">
        <f aca="false">IF(U207=0;"";L207/U207-1)</f>
        <v/>
      </c>
      <c r="AC207" s="118" t="str">
        <f aca="false">IF(W207=0;"";L207/W207-1)</f>
        <v/>
      </c>
    </row>
    <row collapsed="false" customFormat="false" customHeight="true" hidden="false" ht="50.1" outlineLevel="0" r="208">
      <c r="A208" s="98"/>
      <c r="B208" s="98"/>
      <c r="C208" s="99"/>
      <c r="D208" s="99"/>
      <c r="E208" s="100"/>
      <c r="F208" s="136"/>
      <c r="G208" s="102"/>
      <c r="H208" s="103"/>
      <c r="I208" s="137"/>
      <c r="J208" s="104"/>
      <c r="K208" s="105"/>
      <c r="L208" s="106"/>
      <c r="M208" s="106"/>
      <c r="N208" s="139"/>
      <c r="O208" s="109"/>
      <c r="P208" s="110"/>
      <c r="Q208" s="106" t="n">
        <f aca="false">P208*M208</f>
        <v>0</v>
      </c>
      <c r="R208" s="111"/>
      <c r="S208" s="112"/>
      <c r="T208" s="138"/>
      <c r="U208" s="114" t="n">
        <f aca="false">IF(EXACT(O208,Y208),M208,M208*(1-'Расчет ПРЕДЗАКАЗ'!$D$10))</f>
        <v>0</v>
      </c>
      <c r="V208" s="114" t="n">
        <f aca="false">P208*U208</f>
        <v>0</v>
      </c>
      <c r="W208" s="114" t="n">
        <f aca="false">IF(EXACT(O208,Y208),M208,M208*(1-'Расчет Прайс'!$D$10))</f>
        <v>0</v>
      </c>
      <c r="X208" s="114" t="n">
        <f aca="false">P208*W208</f>
        <v>0</v>
      </c>
      <c r="Y208" s="119" t="s">
        <v>101</v>
      </c>
      <c r="Z208" s="117" t="n">
        <f aca="false">IF(EXACT(O208;Y208);Q208;0)</f>
        <v>0</v>
      </c>
      <c r="AA208" s="117" t="n">
        <f aca="false">IF(Z208=0;Q208;0)</f>
        <v>0</v>
      </c>
      <c r="AB208" s="118" t="str">
        <f aca="false">IF(U208=0;"";L208/U208-1)</f>
        <v/>
      </c>
      <c r="AC208" s="118" t="str">
        <f aca="false">IF(W208=0;"";L208/W208-1)</f>
        <v/>
      </c>
    </row>
    <row collapsed="false" customFormat="false" customHeight="true" hidden="false" ht="50.1" outlineLevel="0" r="209">
      <c r="A209" s="98"/>
      <c r="B209" s="98"/>
      <c r="C209" s="99"/>
      <c r="D209" s="99"/>
      <c r="E209" s="100"/>
      <c r="F209" s="136"/>
      <c r="G209" s="102"/>
      <c r="H209" s="103"/>
      <c r="I209" s="137"/>
      <c r="J209" s="104"/>
      <c r="K209" s="105"/>
      <c r="L209" s="106"/>
      <c r="M209" s="106"/>
      <c r="N209" s="140"/>
      <c r="O209" s="109"/>
      <c r="P209" s="110"/>
      <c r="Q209" s="106" t="n">
        <f aca="false">P209*M209</f>
        <v>0</v>
      </c>
      <c r="R209" s="120"/>
      <c r="S209" s="112"/>
      <c r="T209" s="121"/>
      <c r="U209" s="114" t="n">
        <f aca="false">IF(EXACT(O209,Y209),M209,M209*(1-'Расчет ПРЕДЗАКАЗ'!$D$10))</f>
        <v>0</v>
      </c>
      <c r="V209" s="114" t="n">
        <f aca="false">P209*U209</f>
        <v>0</v>
      </c>
      <c r="W209" s="114" t="n">
        <f aca="false">IF(EXACT(O209,Y209),M209,M209*(1-'Расчет Прайс'!$D$10))</f>
        <v>0</v>
      </c>
      <c r="X209" s="114" t="n">
        <f aca="false">P209*W209</f>
        <v>0</v>
      </c>
      <c r="Y209" s="119" t="s">
        <v>101</v>
      </c>
      <c r="Z209" s="117" t="n">
        <f aca="false">IF(EXACT(O209;Y209);Q209;0)</f>
        <v>0</v>
      </c>
      <c r="AA209" s="117" t="n">
        <f aca="false">IF(Z209=0;Q209;0)</f>
        <v>0</v>
      </c>
      <c r="AB209" s="118" t="str">
        <f aca="false">IF(U209=0;"";L209/U209-1)</f>
        <v/>
      </c>
      <c r="AC209" s="118" t="str">
        <f aca="false">IF(W209=0;"";L209/W209-1)</f>
        <v/>
      </c>
    </row>
    <row collapsed="false" customFormat="false" customHeight="true" hidden="false" ht="50.1" outlineLevel="0" r="210">
      <c r="A210" s="98"/>
      <c r="B210" s="98"/>
      <c r="C210" s="99"/>
      <c r="D210" s="99"/>
      <c r="E210" s="100"/>
      <c r="F210" s="136"/>
      <c r="G210" s="102"/>
      <c r="H210" s="103"/>
      <c r="I210" s="137"/>
      <c r="J210" s="104"/>
      <c r="K210" s="105"/>
      <c r="L210" s="106"/>
      <c r="M210" s="106"/>
      <c r="N210" s="140"/>
      <c r="O210" s="109"/>
      <c r="P210" s="110"/>
      <c r="Q210" s="106" t="n">
        <f aca="false">P210*M210</f>
        <v>0</v>
      </c>
      <c r="R210" s="120"/>
      <c r="S210" s="112"/>
      <c r="T210" s="121"/>
      <c r="U210" s="114" t="n">
        <f aca="false">IF(EXACT(O210,Y210),M210,M210*(1-'Расчет ПРЕДЗАКАЗ'!$D$10))</f>
        <v>0</v>
      </c>
      <c r="V210" s="114" t="n">
        <f aca="false">P210*U210</f>
        <v>0</v>
      </c>
      <c r="W210" s="114" t="n">
        <f aca="false">IF(EXACT(O210,Y210),M210,M210*(1-'Расчет Прайс'!$D$10))</f>
        <v>0</v>
      </c>
      <c r="X210" s="114" t="n">
        <f aca="false">P210*W210</f>
        <v>0</v>
      </c>
      <c r="Y210" s="119" t="s">
        <v>101</v>
      </c>
      <c r="Z210" s="117" t="n">
        <f aca="false">IF(EXACT(O210;Y210);Q210;0)</f>
        <v>0</v>
      </c>
      <c r="AA210" s="117" t="n">
        <f aca="false">IF(Z210=0;Q210;0)</f>
        <v>0</v>
      </c>
      <c r="AB210" s="118" t="str">
        <f aca="false">IF(U210=0;"";L210/U210-1)</f>
        <v/>
      </c>
      <c r="AC210" s="118" t="str">
        <f aca="false">IF(W210=0;"";L210/W210-1)</f>
        <v/>
      </c>
    </row>
    <row collapsed="false" customFormat="false" customHeight="true" hidden="false" ht="50.1" outlineLevel="0" r="211">
      <c r="A211" s="98"/>
      <c r="B211" s="98"/>
      <c r="C211" s="99"/>
      <c r="D211" s="99"/>
      <c r="E211" s="100"/>
      <c r="F211" s="136"/>
      <c r="G211" s="102"/>
      <c r="H211" s="103"/>
      <c r="I211" s="137"/>
      <c r="J211" s="104"/>
      <c r="K211" s="105"/>
      <c r="L211" s="106"/>
      <c r="M211" s="106"/>
      <c r="N211" s="140"/>
      <c r="O211" s="109"/>
      <c r="P211" s="110"/>
      <c r="Q211" s="106" t="n">
        <f aca="false">P211*M211</f>
        <v>0</v>
      </c>
      <c r="R211" s="120"/>
      <c r="S211" s="112"/>
      <c r="T211" s="121"/>
      <c r="U211" s="114" t="n">
        <f aca="false">IF(EXACT(O211,Y211),M211,M211*(1-'Расчет ПРЕДЗАКАЗ'!$D$10))</f>
        <v>0</v>
      </c>
      <c r="V211" s="114" t="n">
        <f aca="false">P211*U211</f>
        <v>0</v>
      </c>
      <c r="W211" s="114" t="n">
        <f aca="false">IF(EXACT(O211,Y211),M211,M211*(1-'Расчет Прайс'!$D$10))</f>
        <v>0</v>
      </c>
      <c r="X211" s="114" t="n">
        <f aca="false">P211*W211</f>
        <v>0</v>
      </c>
      <c r="Y211" s="119" t="s">
        <v>101</v>
      </c>
      <c r="Z211" s="117" t="n">
        <f aca="false">IF(EXACT(O211;Y211);Q211;0)</f>
        <v>0</v>
      </c>
      <c r="AA211" s="117" t="n">
        <f aca="false">IF(Z211=0;Q211;0)</f>
        <v>0</v>
      </c>
      <c r="AB211" s="118" t="str">
        <f aca="false">IF(U211=0;"";L211/U211-1)</f>
        <v/>
      </c>
      <c r="AC211" s="118" t="str">
        <f aca="false">IF(W211=0;"";L211/W211-1)</f>
        <v/>
      </c>
    </row>
    <row collapsed="false" customFormat="false" customHeight="true" hidden="false" ht="50.1" outlineLevel="0" r="212">
      <c r="A212" s="98"/>
      <c r="B212" s="98"/>
      <c r="C212" s="99"/>
      <c r="D212" s="99"/>
      <c r="E212" s="100"/>
      <c r="F212" s="136"/>
      <c r="G212" s="102"/>
      <c r="H212" s="103"/>
      <c r="I212" s="137"/>
      <c r="J212" s="104"/>
      <c r="K212" s="105"/>
      <c r="L212" s="106"/>
      <c r="M212" s="106"/>
      <c r="N212" s="140"/>
      <c r="O212" s="109"/>
      <c r="P212" s="110"/>
      <c r="Q212" s="106" t="n">
        <f aca="false">P212*M212</f>
        <v>0</v>
      </c>
      <c r="R212" s="120"/>
      <c r="S212" s="112"/>
      <c r="T212" s="121"/>
      <c r="U212" s="114" t="n">
        <f aca="false">IF(EXACT(O212,Y212),M212,M212*(1-'Расчет ПРЕДЗАКАЗ'!$D$10))</f>
        <v>0</v>
      </c>
      <c r="V212" s="114" t="n">
        <f aca="false">P212*U212</f>
        <v>0</v>
      </c>
      <c r="W212" s="114" t="n">
        <f aca="false">IF(EXACT(O212,Y212),M212,M212*(1-'Расчет Прайс'!$D$10))</f>
        <v>0</v>
      </c>
      <c r="X212" s="114" t="n">
        <f aca="false">P212*W212</f>
        <v>0</v>
      </c>
      <c r="Y212" s="119" t="s">
        <v>101</v>
      </c>
      <c r="Z212" s="117" t="n">
        <f aca="false">IF(EXACT(O212;Y212);Q212;0)</f>
        <v>0</v>
      </c>
      <c r="AA212" s="117" t="n">
        <f aca="false">IF(Z212=0;Q212;0)</f>
        <v>0</v>
      </c>
      <c r="AB212" s="118" t="str">
        <f aca="false">IF(U212=0;"";L212/U212-1)</f>
        <v/>
      </c>
      <c r="AC212" s="118" t="str">
        <f aca="false">IF(W212=0;"";L212/W212-1)</f>
        <v/>
      </c>
    </row>
    <row collapsed="false" customFormat="false" customHeight="true" hidden="false" ht="50.1" outlineLevel="0" r="213">
      <c r="A213" s="98"/>
      <c r="B213" s="98"/>
      <c r="C213" s="99"/>
      <c r="D213" s="99"/>
      <c r="E213" s="100"/>
      <c r="F213" s="136"/>
      <c r="G213" s="102"/>
      <c r="H213" s="103"/>
      <c r="I213" s="137"/>
      <c r="J213" s="104"/>
      <c r="K213" s="105"/>
      <c r="L213" s="106"/>
      <c r="M213" s="106"/>
      <c r="N213" s="140"/>
      <c r="O213" s="109"/>
      <c r="P213" s="110"/>
      <c r="Q213" s="106" t="n">
        <f aca="false">P213*M213</f>
        <v>0</v>
      </c>
      <c r="R213" s="120"/>
      <c r="S213" s="112"/>
      <c r="T213" s="121"/>
      <c r="U213" s="114" t="n">
        <f aca="false">IF(EXACT(O213,Y213),M213,M213*(1-'Расчет ПРЕДЗАКАЗ'!$D$10))</f>
        <v>0</v>
      </c>
      <c r="V213" s="114" t="n">
        <f aca="false">P213*U213</f>
        <v>0</v>
      </c>
      <c r="W213" s="114" t="n">
        <f aca="false">IF(EXACT(O213,Y213),M213,M213*(1-'Расчет Прайс'!$D$10))</f>
        <v>0</v>
      </c>
      <c r="X213" s="114" t="n">
        <f aca="false">P213*W213</f>
        <v>0</v>
      </c>
      <c r="Y213" s="119" t="s">
        <v>101</v>
      </c>
      <c r="Z213" s="117" t="n">
        <f aca="false">IF(EXACT(O213;Y213);Q213;0)</f>
        <v>0</v>
      </c>
      <c r="AA213" s="117" t="n">
        <f aca="false">IF(Z213=0;Q213;0)</f>
        <v>0</v>
      </c>
      <c r="AB213" s="118" t="str">
        <f aca="false">IF(U213=0;"";L213/U213-1)</f>
        <v/>
      </c>
      <c r="AC213" s="118" t="str">
        <f aca="false">IF(W213=0;"";L213/W213-1)</f>
        <v/>
      </c>
    </row>
    <row collapsed="false" customFormat="false" customHeight="true" hidden="false" ht="50.1" outlineLevel="0" r="214">
      <c r="A214" s="98"/>
      <c r="B214" s="98"/>
      <c r="C214" s="99"/>
      <c r="D214" s="99"/>
      <c r="E214" s="100"/>
      <c r="F214" s="136"/>
      <c r="G214" s="102"/>
      <c r="H214" s="103"/>
      <c r="I214" s="137"/>
      <c r="J214" s="104"/>
      <c r="K214" s="105"/>
      <c r="L214" s="106"/>
      <c r="M214" s="106"/>
      <c r="N214" s="140"/>
      <c r="O214" s="109"/>
      <c r="P214" s="110"/>
      <c r="Q214" s="106" t="n">
        <f aca="false">P214*M214</f>
        <v>0</v>
      </c>
      <c r="R214" s="120"/>
      <c r="S214" s="111"/>
      <c r="T214" s="121"/>
      <c r="U214" s="114" t="n">
        <f aca="false">IF(EXACT(O214,Y214),M214,M214*(1-'Расчет ПРЕДЗАКАЗ'!$D$10))</f>
        <v>0</v>
      </c>
      <c r="V214" s="114" t="n">
        <f aca="false">P214*U214</f>
        <v>0</v>
      </c>
      <c r="W214" s="114" t="n">
        <f aca="false">IF(EXACT(O214,Y214),M214,M214*(1-'Расчет Прайс'!$D$10))</f>
        <v>0</v>
      </c>
      <c r="X214" s="114" t="n">
        <f aca="false">P214*W214</f>
        <v>0</v>
      </c>
      <c r="Y214" s="119" t="s">
        <v>101</v>
      </c>
      <c r="Z214" s="117" t="n">
        <f aca="false">IF(EXACT(O214;Y214);Q214;0)</f>
        <v>0</v>
      </c>
      <c r="AA214" s="117" t="n">
        <f aca="false">IF(Z214=0;Q214;0)</f>
        <v>0</v>
      </c>
      <c r="AB214" s="118" t="str">
        <f aca="false">IF(U214=0;"";L214/U214-1)</f>
        <v/>
      </c>
      <c r="AC214" s="118" t="str">
        <f aca="false">IF(W214=0;"";L214/W214-1)</f>
        <v/>
      </c>
    </row>
    <row collapsed="false" customFormat="false" customHeight="true" hidden="false" ht="11.25" outlineLevel="0" r="215"/>
    <row collapsed="false" customFormat="false" customHeight="true" hidden="false" ht="50.1" outlineLevel="0" r="216">
      <c r="A216" s="98" t="n">
        <v>50</v>
      </c>
      <c r="B216" s="98" t="s">
        <v>302</v>
      </c>
      <c r="C216" s="99" t="s">
        <v>303</v>
      </c>
      <c r="D216" s="99" t="s">
        <v>93</v>
      </c>
      <c r="E216" s="100" t="s">
        <v>93</v>
      </c>
      <c r="F216" s="136" t="s">
        <v>136</v>
      </c>
      <c r="G216" s="102" t="s">
        <v>278</v>
      </c>
      <c r="H216" s="103"/>
      <c r="I216" s="137" t="s">
        <v>304</v>
      </c>
      <c r="J216" s="104" t="s">
        <v>98</v>
      </c>
      <c r="K216" s="105" t="s">
        <v>104</v>
      </c>
      <c r="L216" s="106" t="n">
        <v>6410</v>
      </c>
      <c r="M216" s="106" t="n">
        <v>3561</v>
      </c>
      <c r="N216" s="108" t="s">
        <v>305</v>
      </c>
      <c r="O216" s="109" t="s">
        <v>101</v>
      </c>
      <c r="P216" s="110"/>
      <c r="Q216" s="106" t="n">
        <f aca="false">P216*M216</f>
        <v>0</v>
      </c>
      <c r="R216" s="111"/>
      <c r="S216" s="112" t="n">
        <v>3</v>
      </c>
      <c r="T216" s="138"/>
      <c r="U216" s="114" t="n">
        <f aca="false">IF(EXACT(O216,Y216),M216,M216*(1-'Расчет ПРЕДЗАКАЗ'!$D$10))</f>
        <v>3561</v>
      </c>
      <c r="V216" s="114" t="n">
        <f aca="false">P216*U216</f>
        <v>0</v>
      </c>
      <c r="W216" s="114" t="n">
        <f aca="false">IF(EXACT(O216,Y216),M216,M216*(1-'Расчет Прайс'!$D$10))</f>
        <v>3561</v>
      </c>
      <c r="X216" s="114" t="n">
        <f aca="false">P216*W216</f>
        <v>0</v>
      </c>
      <c r="Y216" s="119" t="s">
        <v>101</v>
      </c>
      <c r="Z216" s="117" t="n">
        <f aca="false">IF(EXACT(O216;Y216);Q216;0)</f>
        <v>0</v>
      </c>
      <c r="AA216" s="117" t="n">
        <f aca="false">IF(Z216=0;Q216;0)</f>
        <v>0</v>
      </c>
      <c r="AB216" s="118" t="n">
        <f aca="false">IF(U216=0,"",L216/U216-1)</f>
        <v>0.800056163998877</v>
      </c>
      <c r="AC216" s="118" t="n">
        <f aca="false">IF(W216=0,"",L216/W216-1)</f>
        <v>0.800056163998877</v>
      </c>
    </row>
    <row collapsed="false" customFormat="false" customHeight="true" hidden="false" ht="50.1" outlineLevel="0" r="217">
      <c r="A217" s="98"/>
      <c r="B217" s="98"/>
      <c r="C217" s="99"/>
      <c r="D217" s="99"/>
      <c r="E217" s="100"/>
      <c r="F217" s="136"/>
      <c r="G217" s="102"/>
      <c r="H217" s="103"/>
      <c r="I217" s="137"/>
      <c r="J217" s="104"/>
      <c r="K217" s="105"/>
      <c r="L217" s="106"/>
      <c r="M217" s="106"/>
      <c r="N217" s="108"/>
      <c r="O217" s="109"/>
      <c r="P217" s="110"/>
      <c r="Q217" s="106" t="n">
        <f aca="false">P217*M217</f>
        <v>0</v>
      </c>
      <c r="R217" s="111"/>
      <c r="S217" s="112"/>
      <c r="T217" s="138"/>
      <c r="U217" s="114" t="n">
        <f aca="false">IF(EXACT(O217,Y217),M217,M217*(1-'Расчет ПРЕДЗАКАЗ'!$D$10))</f>
        <v>0</v>
      </c>
      <c r="V217" s="114" t="n">
        <f aca="false">P217*U217</f>
        <v>0</v>
      </c>
      <c r="W217" s="114" t="n">
        <f aca="false">IF(EXACT(O217,Y217),M217,M217*(1-'Расчет Прайс'!$D$10))</f>
        <v>0</v>
      </c>
      <c r="X217" s="114" t="n">
        <f aca="false">P217*W217</f>
        <v>0</v>
      </c>
      <c r="Y217" s="119" t="s">
        <v>101</v>
      </c>
      <c r="Z217" s="117" t="n">
        <f aca="false">IF(EXACT(O217;Y217);Q217;0)</f>
        <v>0</v>
      </c>
      <c r="AA217" s="117" t="n">
        <f aca="false">IF(Z217=0;Q217;0)</f>
        <v>0</v>
      </c>
      <c r="AB217" s="118" t="str">
        <f aca="false">IF(U217=0;"";L217/U217-1)</f>
        <v/>
      </c>
      <c r="AC217" s="118" t="str">
        <f aca="false">IF(W217=0;"";L217/W217-1)</f>
        <v/>
      </c>
    </row>
    <row collapsed="false" customFormat="false" customHeight="true" hidden="false" ht="50.1" outlineLevel="0" r="218">
      <c r="A218" s="98"/>
      <c r="B218" s="98"/>
      <c r="C218" s="99"/>
      <c r="D218" s="99"/>
      <c r="E218" s="100"/>
      <c r="F218" s="136"/>
      <c r="G218" s="102"/>
      <c r="H218" s="103"/>
      <c r="I218" s="137"/>
      <c r="J218" s="104"/>
      <c r="K218" s="105"/>
      <c r="L218" s="106"/>
      <c r="M218" s="106"/>
      <c r="N218" s="108"/>
      <c r="O218" s="109"/>
      <c r="P218" s="110"/>
      <c r="Q218" s="106" t="n">
        <f aca="false">P218*M218</f>
        <v>0</v>
      </c>
      <c r="R218" s="111"/>
      <c r="S218" s="112"/>
      <c r="T218" s="138"/>
      <c r="U218" s="114" t="n">
        <f aca="false">IF(EXACT(O218,Y218),M218,M218*(1-'Расчет ПРЕДЗАКАЗ'!$D$10))</f>
        <v>0</v>
      </c>
      <c r="V218" s="114" t="n">
        <f aca="false">P218*U218</f>
        <v>0</v>
      </c>
      <c r="W218" s="114" t="n">
        <f aca="false">IF(EXACT(O218,Y218),M218,M218*(1-'Расчет Прайс'!$D$10))</f>
        <v>0</v>
      </c>
      <c r="X218" s="114" t="n">
        <f aca="false">P218*W218</f>
        <v>0</v>
      </c>
      <c r="Y218" s="119" t="s">
        <v>101</v>
      </c>
      <c r="Z218" s="117" t="n">
        <f aca="false">IF(EXACT(O218;Y218);Q218;0)</f>
        <v>0</v>
      </c>
      <c r="AA218" s="117" t="n">
        <f aca="false">IF(Z218=0;Q218;0)</f>
        <v>0</v>
      </c>
      <c r="AB218" s="118" t="str">
        <f aca="false">IF(U218=0;"";L218/U218-1)</f>
        <v/>
      </c>
      <c r="AC218" s="118" t="str">
        <f aca="false">IF(W218=0;"";L218/W218-1)</f>
        <v/>
      </c>
    </row>
    <row collapsed="false" customFormat="false" customHeight="true" hidden="false" ht="50.1" outlineLevel="0" r="219">
      <c r="A219" s="98"/>
      <c r="B219" s="98"/>
      <c r="C219" s="99"/>
      <c r="D219" s="99"/>
      <c r="E219" s="100"/>
      <c r="F219" s="136"/>
      <c r="G219" s="102"/>
      <c r="H219" s="103"/>
      <c r="I219" s="137"/>
      <c r="J219" s="104"/>
      <c r="K219" s="105"/>
      <c r="L219" s="106"/>
      <c r="M219" s="106"/>
      <c r="N219" s="108"/>
      <c r="O219" s="109"/>
      <c r="P219" s="110"/>
      <c r="Q219" s="106" t="n">
        <f aca="false">P219*M219</f>
        <v>0</v>
      </c>
      <c r="R219" s="111"/>
      <c r="S219" s="112"/>
      <c r="T219" s="138"/>
      <c r="U219" s="114" t="n">
        <f aca="false">IF(EXACT(O219,Y219),M219,M219*(1-'Расчет ПРЕДЗАКАЗ'!$D$10))</f>
        <v>0</v>
      </c>
      <c r="V219" s="114" t="n">
        <f aca="false">P219*U219</f>
        <v>0</v>
      </c>
      <c r="W219" s="114" t="n">
        <f aca="false">IF(EXACT(O219,Y219),M219,M219*(1-'Расчет Прайс'!$D$10))</f>
        <v>0</v>
      </c>
      <c r="X219" s="114" t="n">
        <f aca="false">P219*W219</f>
        <v>0</v>
      </c>
      <c r="Y219" s="119" t="s">
        <v>101</v>
      </c>
      <c r="Z219" s="117" t="n">
        <f aca="false">IF(EXACT(O219;Y219);Q219;0)</f>
        <v>0</v>
      </c>
      <c r="AA219" s="117" t="n">
        <f aca="false">IF(Z219=0;Q219;0)</f>
        <v>0</v>
      </c>
      <c r="AB219" s="118" t="str">
        <f aca="false">IF(U219=0;"";L219/U219-1)</f>
        <v/>
      </c>
      <c r="AC219" s="118" t="str">
        <f aca="false">IF(W219=0;"";L219/W219-1)</f>
        <v/>
      </c>
    </row>
    <row collapsed="false" customFormat="false" customHeight="true" hidden="false" ht="50.1" outlineLevel="0" r="220">
      <c r="A220" s="98"/>
      <c r="B220" s="98"/>
      <c r="C220" s="99"/>
      <c r="D220" s="99"/>
      <c r="E220" s="100"/>
      <c r="F220" s="136"/>
      <c r="G220" s="102"/>
      <c r="H220" s="103"/>
      <c r="I220" s="137"/>
      <c r="J220" s="104"/>
      <c r="K220" s="105"/>
      <c r="L220" s="106"/>
      <c r="M220" s="106"/>
      <c r="N220" s="108"/>
      <c r="O220" s="109"/>
      <c r="P220" s="110"/>
      <c r="Q220" s="106" t="n">
        <f aca="false">P220*M220</f>
        <v>0</v>
      </c>
      <c r="R220" s="111"/>
      <c r="S220" s="112"/>
      <c r="T220" s="138"/>
      <c r="U220" s="114" t="n">
        <f aca="false">IF(EXACT(O220,Y220),M220,M220*(1-'Расчет ПРЕДЗАКАЗ'!$D$10))</f>
        <v>0</v>
      </c>
      <c r="V220" s="114" t="n">
        <f aca="false">P220*U220</f>
        <v>0</v>
      </c>
      <c r="W220" s="114" t="n">
        <f aca="false">IF(EXACT(O220,Y220),M220,M220*(1-'Расчет Прайс'!$D$10))</f>
        <v>0</v>
      </c>
      <c r="X220" s="114" t="n">
        <f aca="false">P220*W220</f>
        <v>0</v>
      </c>
      <c r="Y220" s="119" t="s">
        <v>101</v>
      </c>
      <c r="Z220" s="117" t="n">
        <f aca="false">IF(EXACT(O220;Y220);Q220;0)</f>
        <v>0</v>
      </c>
      <c r="AA220" s="117" t="n">
        <f aca="false">IF(Z220=0;Q220;0)</f>
        <v>0</v>
      </c>
      <c r="AB220" s="118" t="str">
        <f aca="false">IF(U220=0;"";L220/U220-1)</f>
        <v/>
      </c>
      <c r="AC220" s="118" t="str">
        <f aca="false">IF(W220=0;"";L220/W220-1)</f>
        <v/>
      </c>
    </row>
    <row collapsed="false" customFormat="false" customHeight="true" hidden="false" ht="50.1" outlineLevel="0" r="221">
      <c r="A221" s="98"/>
      <c r="B221" s="98"/>
      <c r="C221" s="99"/>
      <c r="D221" s="99"/>
      <c r="E221" s="100"/>
      <c r="F221" s="136"/>
      <c r="G221" s="102"/>
      <c r="H221" s="103"/>
      <c r="I221" s="137"/>
      <c r="J221" s="104"/>
      <c r="K221" s="105"/>
      <c r="L221" s="106"/>
      <c r="M221" s="106"/>
      <c r="N221" s="108"/>
      <c r="O221" s="109"/>
      <c r="P221" s="110"/>
      <c r="Q221" s="106" t="n">
        <f aca="false">P221*M221</f>
        <v>0</v>
      </c>
      <c r="R221" s="111"/>
      <c r="S221" s="112"/>
      <c r="T221" s="138"/>
      <c r="U221" s="114" t="n">
        <f aca="false">IF(EXACT(O221,Y221),M221,M221*(1-'Расчет ПРЕДЗАКАЗ'!$D$10))</f>
        <v>0</v>
      </c>
      <c r="V221" s="114" t="n">
        <f aca="false">P221*U221</f>
        <v>0</v>
      </c>
      <c r="W221" s="114" t="n">
        <f aca="false">IF(EXACT(O221,Y221),M221,M221*(1-'Расчет Прайс'!$D$10))</f>
        <v>0</v>
      </c>
      <c r="X221" s="114" t="n">
        <f aca="false">P221*W221</f>
        <v>0</v>
      </c>
      <c r="Y221" s="119" t="s">
        <v>101</v>
      </c>
      <c r="Z221" s="117" t="n">
        <f aca="false">IF(EXACT(O221;Y221);Q221;0)</f>
        <v>0</v>
      </c>
      <c r="AA221" s="117" t="n">
        <f aca="false">IF(Z221=0;Q221;0)</f>
        <v>0</v>
      </c>
      <c r="AB221" s="118" t="str">
        <f aca="false">IF(U221=0;"";L221/U221-1)</f>
        <v/>
      </c>
      <c r="AC221" s="118" t="str">
        <f aca="false">IF(W221=0;"";L221/W221-1)</f>
        <v/>
      </c>
    </row>
    <row collapsed="false" customFormat="false" customHeight="true" hidden="false" ht="50.1" outlineLevel="0" r="222">
      <c r="A222" s="98"/>
      <c r="B222" s="98"/>
      <c r="C222" s="99"/>
      <c r="D222" s="99"/>
      <c r="E222" s="100"/>
      <c r="F222" s="136"/>
      <c r="G222" s="102"/>
      <c r="H222" s="103"/>
      <c r="I222" s="137"/>
      <c r="J222" s="104"/>
      <c r="K222" s="105"/>
      <c r="L222" s="106"/>
      <c r="M222" s="106"/>
      <c r="N222" s="108"/>
      <c r="O222" s="109"/>
      <c r="P222" s="110"/>
      <c r="Q222" s="106" t="n">
        <f aca="false">P222*M222</f>
        <v>0</v>
      </c>
      <c r="R222" s="111"/>
      <c r="S222" s="112"/>
      <c r="T222" s="138"/>
      <c r="U222" s="114" t="n">
        <f aca="false">IF(EXACT(O222,Y222),M222,M222*(1-'Расчет ПРЕДЗАКАЗ'!$D$10))</f>
        <v>0</v>
      </c>
      <c r="V222" s="114" t="n">
        <f aca="false">P222*U222</f>
        <v>0</v>
      </c>
      <c r="W222" s="114" t="n">
        <f aca="false">IF(EXACT(O222,Y222),M222,M222*(1-'Расчет Прайс'!$D$10))</f>
        <v>0</v>
      </c>
      <c r="X222" s="114" t="n">
        <f aca="false">P222*W222</f>
        <v>0</v>
      </c>
      <c r="Y222" s="119" t="s">
        <v>101</v>
      </c>
      <c r="Z222" s="117" t="n">
        <f aca="false">IF(EXACT(O222;Y222);Q222;0)</f>
        <v>0</v>
      </c>
      <c r="AA222" s="117" t="n">
        <f aca="false">IF(Z222=0;Q222;0)</f>
        <v>0</v>
      </c>
      <c r="AB222" s="118" t="str">
        <f aca="false">IF(U222=0;"";L222/U222-1)</f>
        <v/>
      </c>
      <c r="AC222" s="118" t="str">
        <f aca="false">IF(W222=0;"";L222/W222-1)</f>
        <v/>
      </c>
    </row>
    <row collapsed="false" customFormat="false" customHeight="true" hidden="false" ht="50.1" outlineLevel="0" r="223">
      <c r="A223" s="98"/>
      <c r="B223" s="98"/>
      <c r="C223" s="99"/>
      <c r="D223" s="99"/>
      <c r="E223" s="100"/>
      <c r="F223" s="136"/>
      <c r="G223" s="102"/>
      <c r="H223" s="103"/>
      <c r="I223" s="137"/>
      <c r="J223" s="104"/>
      <c r="K223" s="105"/>
      <c r="L223" s="106"/>
      <c r="M223" s="106"/>
      <c r="N223" s="139"/>
      <c r="O223" s="109"/>
      <c r="P223" s="110"/>
      <c r="Q223" s="106" t="n">
        <f aca="false">P223*M223</f>
        <v>0</v>
      </c>
      <c r="R223" s="111"/>
      <c r="S223" s="112"/>
      <c r="T223" s="138"/>
      <c r="U223" s="114" t="n">
        <f aca="false">IF(EXACT(O223,Y223),M223,M223*(1-'Расчет ПРЕДЗАКАЗ'!$D$10))</f>
        <v>0</v>
      </c>
      <c r="V223" s="114" t="n">
        <f aca="false">P223*U223</f>
        <v>0</v>
      </c>
      <c r="W223" s="114" t="n">
        <f aca="false">IF(EXACT(O223,Y223),M223,M223*(1-'Расчет Прайс'!$D$10))</f>
        <v>0</v>
      </c>
      <c r="X223" s="114" t="n">
        <f aca="false">P223*W223</f>
        <v>0</v>
      </c>
      <c r="Y223" s="119" t="s">
        <v>101</v>
      </c>
      <c r="Z223" s="117" t="n">
        <f aca="false">IF(EXACT(O223;Y223);Q223;0)</f>
        <v>0</v>
      </c>
      <c r="AA223" s="117" t="n">
        <f aca="false">IF(Z223=0;Q223;0)</f>
        <v>0</v>
      </c>
      <c r="AB223" s="118" t="str">
        <f aca="false">IF(U223=0;"";L223/U223-1)</f>
        <v/>
      </c>
      <c r="AC223" s="118" t="str">
        <f aca="false">IF(W223=0;"";L223/W223-1)</f>
        <v/>
      </c>
    </row>
    <row collapsed="false" customFormat="false" customHeight="true" hidden="false" ht="50.1" outlineLevel="0" r="224">
      <c r="A224" s="98"/>
      <c r="B224" s="98"/>
      <c r="C224" s="99"/>
      <c r="D224" s="99"/>
      <c r="E224" s="100"/>
      <c r="F224" s="136"/>
      <c r="G224" s="102"/>
      <c r="H224" s="103"/>
      <c r="I224" s="137"/>
      <c r="J224" s="104"/>
      <c r="K224" s="105"/>
      <c r="L224" s="106"/>
      <c r="M224" s="106"/>
      <c r="N224" s="139"/>
      <c r="O224" s="109"/>
      <c r="P224" s="110"/>
      <c r="Q224" s="106" t="n">
        <f aca="false">P224*M224</f>
        <v>0</v>
      </c>
      <c r="R224" s="111"/>
      <c r="S224" s="112"/>
      <c r="T224" s="138"/>
      <c r="U224" s="114" t="n">
        <f aca="false">IF(EXACT(O224,Y224),M224,M224*(1-'Расчет ПРЕДЗАКАЗ'!$D$10))</f>
        <v>0</v>
      </c>
      <c r="V224" s="114" t="n">
        <f aca="false">P224*U224</f>
        <v>0</v>
      </c>
      <c r="W224" s="114" t="n">
        <f aca="false">IF(EXACT(O224,Y224),M224,M224*(1-'Расчет Прайс'!$D$10))</f>
        <v>0</v>
      </c>
      <c r="X224" s="114" t="n">
        <f aca="false">P224*W224</f>
        <v>0</v>
      </c>
      <c r="Y224" s="119" t="s">
        <v>101</v>
      </c>
      <c r="Z224" s="117" t="n">
        <f aca="false">IF(EXACT(O224;Y224);Q224;0)</f>
        <v>0</v>
      </c>
      <c r="AA224" s="117" t="n">
        <f aca="false">IF(Z224=0;Q224;0)</f>
        <v>0</v>
      </c>
      <c r="AB224" s="118" t="str">
        <f aca="false">IF(U224=0;"";L224/U224-1)</f>
        <v/>
      </c>
      <c r="AC224" s="118" t="str">
        <f aca="false">IF(W224=0;"";L224/W224-1)</f>
        <v/>
      </c>
    </row>
    <row collapsed="false" customFormat="false" customHeight="true" hidden="false" ht="50.1" outlineLevel="0" r="225">
      <c r="A225" s="98"/>
      <c r="B225" s="98"/>
      <c r="C225" s="99"/>
      <c r="D225" s="99"/>
      <c r="E225" s="100"/>
      <c r="F225" s="136"/>
      <c r="G225" s="102"/>
      <c r="H225" s="103"/>
      <c r="I225" s="137"/>
      <c r="J225" s="104"/>
      <c r="K225" s="105"/>
      <c r="L225" s="106"/>
      <c r="M225" s="106"/>
      <c r="N225" s="140"/>
      <c r="O225" s="109"/>
      <c r="P225" s="110"/>
      <c r="Q225" s="106" t="n">
        <f aca="false">P225*M225</f>
        <v>0</v>
      </c>
      <c r="R225" s="120"/>
      <c r="S225" s="112"/>
      <c r="T225" s="121"/>
      <c r="U225" s="114" t="n">
        <f aca="false">IF(EXACT(O225,Y225),M225,M225*(1-'Расчет ПРЕДЗАКАЗ'!$D$10))</f>
        <v>0</v>
      </c>
      <c r="V225" s="114" t="n">
        <f aca="false">P225*U225</f>
        <v>0</v>
      </c>
      <c r="W225" s="114" t="n">
        <f aca="false">IF(EXACT(O225,Y225),M225,M225*(1-'Расчет Прайс'!$D$10))</f>
        <v>0</v>
      </c>
      <c r="X225" s="114" t="n">
        <f aca="false">P225*W225</f>
        <v>0</v>
      </c>
      <c r="Y225" s="119" t="s">
        <v>101</v>
      </c>
      <c r="Z225" s="117" t="n">
        <f aca="false">IF(EXACT(O225;Y225);Q225;0)</f>
        <v>0</v>
      </c>
      <c r="AA225" s="117" t="n">
        <f aca="false">IF(Z225=0;Q225;0)</f>
        <v>0</v>
      </c>
      <c r="AB225" s="118" t="str">
        <f aca="false">IF(U225=0;"";L225/U225-1)</f>
        <v/>
      </c>
      <c r="AC225" s="118" t="str">
        <f aca="false">IF(W225=0;"";L225/W225-1)</f>
        <v/>
      </c>
    </row>
    <row collapsed="false" customFormat="false" customHeight="true" hidden="false" ht="50.1" outlineLevel="0" r="226">
      <c r="A226" s="98"/>
      <c r="B226" s="98"/>
      <c r="C226" s="99"/>
      <c r="D226" s="99"/>
      <c r="E226" s="100"/>
      <c r="F226" s="136"/>
      <c r="G226" s="102"/>
      <c r="H226" s="103"/>
      <c r="I226" s="137"/>
      <c r="J226" s="104"/>
      <c r="K226" s="105"/>
      <c r="L226" s="106"/>
      <c r="M226" s="106"/>
      <c r="N226" s="140"/>
      <c r="O226" s="109"/>
      <c r="P226" s="110"/>
      <c r="Q226" s="106" t="n">
        <f aca="false">P226*M226</f>
        <v>0</v>
      </c>
      <c r="R226" s="120"/>
      <c r="S226" s="112"/>
      <c r="T226" s="121"/>
      <c r="U226" s="114" t="n">
        <f aca="false">IF(EXACT(O226,Y226),M226,M226*(1-'Расчет ПРЕДЗАКАЗ'!$D$10))</f>
        <v>0</v>
      </c>
      <c r="V226" s="114" t="n">
        <f aca="false">P226*U226</f>
        <v>0</v>
      </c>
      <c r="W226" s="114" t="n">
        <f aca="false">IF(EXACT(O226,Y226),M226,M226*(1-'Расчет Прайс'!$D$10))</f>
        <v>0</v>
      </c>
      <c r="X226" s="114" t="n">
        <f aca="false">P226*W226</f>
        <v>0</v>
      </c>
      <c r="Y226" s="119" t="s">
        <v>101</v>
      </c>
      <c r="Z226" s="117" t="n">
        <f aca="false">IF(EXACT(O226;Y226);Q226;0)</f>
        <v>0</v>
      </c>
      <c r="AA226" s="117" t="n">
        <f aca="false">IF(Z226=0;Q226;0)</f>
        <v>0</v>
      </c>
      <c r="AB226" s="118" t="str">
        <f aca="false">IF(U226=0;"";L226/U226-1)</f>
        <v/>
      </c>
      <c r="AC226" s="118" t="str">
        <f aca="false">IF(W226=0;"";L226/W226-1)</f>
        <v/>
      </c>
    </row>
    <row collapsed="false" customFormat="false" customHeight="true" hidden="false" ht="50.1" outlineLevel="0" r="227">
      <c r="A227" s="98"/>
      <c r="B227" s="98"/>
      <c r="C227" s="99"/>
      <c r="D227" s="99"/>
      <c r="E227" s="100"/>
      <c r="F227" s="136"/>
      <c r="G227" s="102"/>
      <c r="H227" s="103"/>
      <c r="I227" s="137"/>
      <c r="J227" s="104"/>
      <c r="K227" s="105"/>
      <c r="L227" s="106"/>
      <c r="M227" s="106"/>
      <c r="N227" s="140"/>
      <c r="O227" s="109"/>
      <c r="P227" s="110"/>
      <c r="Q227" s="106" t="n">
        <f aca="false">P227*M227</f>
        <v>0</v>
      </c>
      <c r="R227" s="120"/>
      <c r="S227" s="112"/>
      <c r="T227" s="121"/>
      <c r="U227" s="114" t="n">
        <f aca="false">IF(EXACT(O227,Y227),M227,M227*(1-'Расчет ПРЕДЗАКАЗ'!$D$10))</f>
        <v>0</v>
      </c>
      <c r="V227" s="114" t="n">
        <f aca="false">P227*U227</f>
        <v>0</v>
      </c>
      <c r="W227" s="114" t="n">
        <f aca="false">IF(EXACT(O227,Y227),M227,M227*(1-'Расчет Прайс'!$D$10))</f>
        <v>0</v>
      </c>
      <c r="X227" s="114" t="n">
        <f aca="false">P227*W227</f>
        <v>0</v>
      </c>
      <c r="Y227" s="119" t="s">
        <v>101</v>
      </c>
      <c r="Z227" s="117" t="n">
        <f aca="false">IF(EXACT(O227;Y227);Q227;0)</f>
        <v>0</v>
      </c>
      <c r="AA227" s="117" t="n">
        <f aca="false">IF(Z227=0;Q227;0)</f>
        <v>0</v>
      </c>
      <c r="AB227" s="118" t="str">
        <f aca="false">IF(U227=0;"";L227/U227-1)</f>
        <v/>
      </c>
      <c r="AC227" s="118" t="str">
        <f aca="false">IF(W227=0;"";L227/W227-1)</f>
        <v/>
      </c>
    </row>
    <row collapsed="false" customFormat="false" customHeight="true" hidden="false" ht="50.1" outlineLevel="0" r="228">
      <c r="A228" s="98"/>
      <c r="B228" s="98"/>
      <c r="C228" s="99"/>
      <c r="D228" s="99"/>
      <c r="E228" s="100"/>
      <c r="F228" s="136"/>
      <c r="G228" s="102"/>
      <c r="H228" s="103"/>
      <c r="I228" s="137"/>
      <c r="J228" s="104"/>
      <c r="K228" s="105"/>
      <c r="L228" s="106"/>
      <c r="M228" s="106"/>
      <c r="N228" s="140"/>
      <c r="O228" s="109"/>
      <c r="P228" s="110"/>
      <c r="Q228" s="106" t="n">
        <f aca="false">P228*M228</f>
        <v>0</v>
      </c>
      <c r="R228" s="120"/>
      <c r="S228" s="112"/>
      <c r="T228" s="121"/>
      <c r="U228" s="114" t="n">
        <f aca="false">IF(EXACT(O228,Y228),M228,M228*(1-'Расчет ПРЕДЗАКАЗ'!$D$10))</f>
        <v>0</v>
      </c>
      <c r="V228" s="114" t="n">
        <f aca="false">P228*U228</f>
        <v>0</v>
      </c>
      <c r="W228" s="114" t="n">
        <f aca="false">IF(EXACT(O228,Y228),M228,M228*(1-'Расчет Прайс'!$D$10))</f>
        <v>0</v>
      </c>
      <c r="X228" s="114" t="n">
        <f aca="false">P228*W228</f>
        <v>0</v>
      </c>
      <c r="Y228" s="119" t="s">
        <v>101</v>
      </c>
      <c r="Z228" s="117" t="n">
        <f aca="false">IF(EXACT(O228;Y228);Q228;0)</f>
        <v>0</v>
      </c>
      <c r="AA228" s="117" t="n">
        <f aca="false">IF(Z228=0;Q228;0)</f>
        <v>0</v>
      </c>
      <c r="AB228" s="118" t="str">
        <f aca="false">IF(U228=0;"";L228/U228-1)</f>
        <v/>
      </c>
      <c r="AC228" s="118" t="str">
        <f aca="false">IF(W228=0;"";L228/W228-1)</f>
        <v/>
      </c>
    </row>
    <row collapsed="false" customFormat="false" customHeight="true" hidden="false" ht="50.1" outlineLevel="0" r="229">
      <c r="A229" s="98"/>
      <c r="B229" s="98"/>
      <c r="C229" s="99"/>
      <c r="D229" s="99"/>
      <c r="E229" s="100"/>
      <c r="F229" s="136"/>
      <c r="G229" s="102"/>
      <c r="H229" s="103"/>
      <c r="I229" s="137"/>
      <c r="J229" s="104"/>
      <c r="K229" s="105"/>
      <c r="L229" s="106"/>
      <c r="M229" s="106"/>
      <c r="N229" s="140"/>
      <c r="O229" s="109"/>
      <c r="P229" s="110"/>
      <c r="Q229" s="106" t="n">
        <f aca="false">P229*M229</f>
        <v>0</v>
      </c>
      <c r="R229" s="120"/>
      <c r="S229" s="112"/>
      <c r="T229" s="121"/>
      <c r="U229" s="114" t="n">
        <f aca="false">IF(EXACT(O229,Y229),M229,M229*(1-'Расчет ПРЕДЗАКАЗ'!$D$10))</f>
        <v>0</v>
      </c>
      <c r="V229" s="114" t="n">
        <f aca="false">P229*U229</f>
        <v>0</v>
      </c>
      <c r="W229" s="114" t="n">
        <f aca="false">IF(EXACT(O229,Y229),M229,M229*(1-'Расчет Прайс'!$D$10))</f>
        <v>0</v>
      </c>
      <c r="X229" s="114" t="n">
        <f aca="false">P229*W229</f>
        <v>0</v>
      </c>
      <c r="Y229" s="119" t="s">
        <v>101</v>
      </c>
      <c r="Z229" s="117" t="n">
        <f aca="false">IF(EXACT(O229;Y229);Q229;0)</f>
        <v>0</v>
      </c>
      <c r="AA229" s="117" t="n">
        <f aca="false">IF(Z229=0;Q229;0)</f>
        <v>0</v>
      </c>
      <c r="AB229" s="118" t="str">
        <f aca="false">IF(U229=0;"";L229/U229-1)</f>
        <v/>
      </c>
      <c r="AC229" s="118" t="str">
        <f aca="false">IF(W229=0;"";L229/W229-1)</f>
        <v/>
      </c>
    </row>
    <row collapsed="false" customFormat="false" customHeight="true" hidden="false" ht="50.1" outlineLevel="0" r="230">
      <c r="A230" s="98"/>
      <c r="B230" s="98"/>
      <c r="C230" s="99"/>
      <c r="D230" s="99"/>
      <c r="E230" s="100"/>
      <c r="F230" s="136"/>
      <c r="G230" s="102"/>
      <c r="H230" s="103"/>
      <c r="I230" s="137"/>
      <c r="J230" s="104"/>
      <c r="K230" s="105"/>
      <c r="L230" s="106"/>
      <c r="M230" s="106"/>
      <c r="N230" s="140"/>
      <c r="O230" s="109"/>
      <c r="P230" s="110"/>
      <c r="Q230" s="106" t="n">
        <f aca="false">P230*M230</f>
        <v>0</v>
      </c>
      <c r="R230" s="120"/>
      <c r="S230" s="111"/>
      <c r="T230" s="121"/>
      <c r="U230" s="114" t="n">
        <f aca="false">IF(EXACT(O230,Y230),M230,M230*(1-'Расчет ПРЕДЗАКАЗ'!$D$10))</f>
        <v>0</v>
      </c>
      <c r="V230" s="114" t="n">
        <f aca="false">P230*U230</f>
        <v>0</v>
      </c>
      <c r="W230" s="114" t="n">
        <f aca="false">IF(EXACT(O230,Y230),M230,M230*(1-'Расчет Прайс'!$D$10))</f>
        <v>0</v>
      </c>
      <c r="X230" s="114" t="n">
        <f aca="false">P230*W230</f>
        <v>0</v>
      </c>
      <c r="Y230" s="119" t="s">
        <v>101</v>
      </c>
      <c r="Z230" s="117" t="n">
        <f aca="false">IF(EXACT(O230;Y230);Q230;0)</f>
        <v>0</v>
      </c>
      <c r="AA230" s="117" t="n">
        <f aca="false">IF(Z230=0;Q230;0)</f>
        <v>0</v>
      </c>
      <c r="AB230" s="118" t="str">
        <f aca="false">IF(U230=0;"";L230/U230-1)</f>
        <v/>
      </c>
      <c r="AC230" s="118" t="str">
        <f aca="false">IF(W230=0;"";L230/W230-1)</f>
        <v/>
      </c>
    </row>
    <row collapsed="false" customFormat="false" customHeight="true" hidden="false" ht="11.25" outlineLevel="0" r="231"/>
    <row collapsed="false" customFormat="false" customHeight="true" hidden="false" ht="50.1" outlineLevel="0" r="232">
      <c r="A232" s="98" t="n">
        <v>51</v>
      </c>
      <c r="B232" s="98" t="s">
        <v>306</v>
      </c>
      <c r="C232" s="99" t="s">
        <v>307</v>
      </c>
      <c r="D232" s="99" t="s">
        <v>93</v>
      </c>
      <c r="E232" s="100" t="s">
        <v>93</v>
      </c>
      <c r="F232" s="136" t="s">
        <v>136</v>
      </c>
      <c r="G232" s="102" t="s">
        <v>308</v>
      </c>
      <c r="H232" s="103"/>
      <c r="I232" s="137" t="s">
        <v>309</v>
      </c>
      <c r="J232" s="104" t="s">
        <v>98</v>
      </c>
      <c r="K232" s="105" t="s">
        <v>102</v>
      </c>
      <c r="L232" s="106" t="n">
        <v>6840</v>
      </c>
      <c r="M232" s="106" t="n">
        <v>3798</v>
      </c>
      <c r="N232" s="108" t="s">
        <v>310</v>
      </c>
      <c r="O232" s="109" t="s">
        <v>101</v>
      </c>
      <c r="P232" s="110"/>
      <c r="Q232" s="106" t="n">
        <f aca="false">P232*M232</f>
        <v>0</v>
      </c>
      <c r="R232" s="111"/>
      <c r="S232" s="112" t="n">
        <v>1</v>
      </c>
      <c r="T232" s="138"/>
      <c r="U232" s="114" t="n">
        <f aca="false">IF(EXACT(O232,Y232),M232,M232*(1-'Расчет ПРЕДЗАКАЗ'!$D$10))</f>
        <v>3798</v>
      </c>
      <c r="V232" s="114" t="n">
        <f aca="false">P232*U232</f>
        <v>0</v>
      </c>
      <c r="W232" s="114" t="n">
        <f aca="false">IF(EXACT(O232,Y232),M232,M232*(1-'Расчет Прайс'!$D$10))</f>
        <v>3798</v>
      </c>
      <c r="X232" s="114" t="n">
        <f aca="false">P232*W232</f>
        <v>0</v>
      </c>
      <c r="Y232" s="119" t="s">
        <v>101</v>
      </c>
      <c r="Z232" s="117" t="n">
        <f aca="false">IF(EXACT(O232;Y232);Q232;0)</f>
        <v>0</v>
      </c>
      <c r="AA232" s="117" t="n">
        <f aca="false">IF(Z232=0;Q232;0)</f>
        <v>0</v>
      </c>
      <c r="AB232" s="118" t="n">
        <f aca="false">IF(U232=0,"",L232/U232-1)</f>
        <v>0.800947867298578</v>
      </c>
      <c r="AC232" s="118" t="n">
        <f aca="false">IF(W232=0,"",L232/W232-1)</f>
        <v>0.800947867298578</v>
      </c>
    </row>
    <row collapsed="false" customFormat="false" customHeight="true" hidden="false" ht="50.1" outlineLevel="0" r="233">
      <c r="A233" s="98"/>
      <c r="B233" s="98"/>
      <c r="C233" s="99"/>
      <c r="D233" s="99"/>
      <c r="E233" s="100"/>
      <c r="F233" s="136"/>
      <c r="G233" s="102"/>
      <c r="H233" s="103"/>
      <c r="I233" s="137"/>
      <c r="J233" s="104"/>
      <c r="K233" s="105"/>
      <c r="L233" s="106"/>
      <c r="M233" s="106"/>
      <c r="N233" s="108"/>
      <c r="O233" s="109"/>
      <c r="P233" s="110"/>
      <c r="Q233" s="106" t="n">
        <f aca="false">P233*M233</f>
        <v>0</v>
      </c>
      <c r="R233" s="111"/>
      <c r="S233" s="112"/>
      <c r="T233" s="138"/>
      <c r="U233" s="114" t="n">
        <f aca="false">IF(EXACT(O233,Y233),M233,M233*(1-'Расчет ПРЕДЗАКАЗ'!$D$10))</f>
        <v>0</v>
      </c>
      <c r="V233" s="114" t="n">
        <f aca="false">P233*U233</f>
        <v>0</v>
      </c>
      <c r="W233" s="114" t="n">
        <f aca="false">IF(EXACT(O233,Y233),M233,M233*(1-'Расчет Прайс'!$D$10))</f>
        <v>0</v>
      </c>
      <c r="X233" s="114" t="n">
        <f aca="false">P233*W233</f>
        <v>0</v>
      </c>
      <c r="Y233" s="119" t="s">
        <v>101</v>
      </c>
      <c r="Z233" s="117" t="n">
        <f aca="false">IF(EXACT(O233;Y233);Q233;0)</f>
        <v>0</v>
      </c>
      <c r="AA233" s="117" t="n">
        <f aca="false">IF(Z233=0;Q233;0)</f>
        <v>0</v>
      </c>
      <c r="AB233" s="118" t="str">
        <f aca="false">IF(U233=0;"";L233/U233-1)</f>
        <v/>
      </c>
      <c r="AC233" s="118" t="str">
        <f aca="false">IF(W233=0;"";L233/W233-1)</f>
        <v/>
      </c>
    </row>
    <row collapsed="false" customFormat="false" customHeight="true" hidden="false" ht="50.1" outlineLevel="0" r="234">
      <c r="A234" s="98"/>
      <c r="B234" s="98"/>
      <c r="C234" s="99"/>
      <c r="D234" s="99"/>
      <c r="E234" s="100"/>
      <c r="F234" s="136"/>
      <c r="G234" s="102"/>
      <c r="H234" s="103"/>
      <c r="I234" s="137"/>
      <c r="J234" s="104"/>
      <c r="K234" s="105"/>
      <c r="L234" s="106"/>
      <c r="M234" s="106"/>
      <c r="N234" s="108"/>
      <c r="O234" s="109"/>
      <c r="P234" s="110"/>
      <c r="Q234" s="106" t="n">
        <f aca="false">P234*M234</f>
        <v>0</v>
      </c>
      <c r="R234" s="111"/>
      <c r="S234" s="112"/>
      <c r="T234" s="138"/>
      <c r="U234" s="114" t="n">
        <f aca="false">IF(EXACT(O234,Y234),M234,M234*(1-'Расчет ПРЕДЗАКАЗ'!$D$10))</f>
        <v>0</v>
      </c>
      <c r="V234" s="114" t="n">
        <f aca="false">P234*U234</f>
        <v>0</v>
      </c>
      <c r="W234" s="114" t="n">
        <f aca="false">IF(EXACT(O234,Y234),M234,M234*(1-'Расчет Прайс'!$D$10))</f>
        <v>0</v>
      </c>
      <c r="X234" s="114" t="n">
        <f aca="false">P234*W234</f>
        <v>0</v>
      </c>
      <c r="Y234" s="119" t="s">
        <v>101</v>
      </c>
      <c r="Z234" s="117" t="n">
        <f aca="false">IF(EXACT(O234;Y234);Q234;0)</f>
        <v>0</v>
      </c>
      <c r="AA234" s="117" t="n">
        <f aca="false">IF(Z234=0;Q234;0)</f>
        <v>0</v>
      </c>
      <c r="AB234" s="118" t="str">
        <f aca="false">IF(U234=0;"";L234/U234-1)</f>
        <v/>
      </c>
      <c r="AC234" s="118" t="str">
        <f aca="false">IF(W234=0;"";L234/W234-1)</f>
        <v/>
      </c>
    </row>
    <row collapsed="false" customFormat="false" customHeight="true" hidden="false" ht="50.1" outlineLevel="0" r="235">
      <c r="A235" s="98"/>
      <c r="B235" s="98"/>
      <c r="C235" s="99"/>
      <c r="D235" s="99"/>
      <c r="E235" s="100"/>
      <c r="F235" s="136"/>
      <c r="G235" s="102"/>
      <c r="H235" s="103"/>
      <c r="I235" s="137"/>
      <c r="J235" s="104"/>
      <c r="K235" s="105"/>
      <c r="L235" s="106"/>
      <c r="M235" s="106"/>
      <c r="N235" s="108"/>
      <c r="O235" s="109"/>
      <c r="P235" s="110"/>
      <c r="Q235" s="106" t="n">
        <f aca="false">P235*M235</f>
        <v>0</v>
      </c>
      <c r="R235" s="111"/>
      <c r="S235" s="112"/>
      <c r="T235" s="138"/>
      <c r="U235" s="114" t="n">
        <f aca="false">IF(EXACT(O235,Y235),M235,M235*(1-'Расчет ПРЕДЗАКАЗ'!$D$10))</f>
        <v>0</v>
      </c>
      <c r="V235" s="114" t="n">
        <f aca="false">P235*U235</f>
        <v>0</v>
      </c>
      <c r="W235" s="114" t="n">
        <f aca="false">IF(EXACT(O235,Y235),M235,M235*(1-'Расчет Прайс'!$D$10))</f>
        <v>0</v>
      </c>
      <c r="X235" s="114" t="n">
        <f aca="false">P235*W235</f>
        <v>0</v>
      </c>
      <c r="Y235" s="119" t="s">
        <v>101</v>
      </c>
      <c r="Z235" s="117" t="n">
        <f aca="false">IF(EXACT(O235;Y235);Q235;0)</f>
        <v>0</v>
      </c>
      <c r="AA235" s="117" t="n">
        <f aca="false">IF(Z235=0;Q235;0)</f>
        <v>0</v>
      </c>
      <c r="AB235" s="118" t="str">
        <f aca="false">IF(U235=0;"";L235/U235-1)</f>
        <v/>
      </c>
      <c r="AC235" s="118" t="str">
        <f aca="false">IF(W235=0;"";L235/W235-1)</f>
        <v/>
      </c>
    </row>
    <row collapsed="false" customFormat="false" customHeight="true" hidden="false" ht="50.1" outlineLevel="0" r="236">
      <c r="A236" s="98"/>
      <c r="B236" s="98"/>
      <c r="C236" s="99"/>
      <c r="D236" s="99"/>
      <c r="E236" s="100"/>
      <c r="F236" s="136"/>
      <c r="G236" s="102"/>
      <c r="H236" s="103"/>
      <c r="I236" s="137"/>
      <c r="J236" s="104"/>
      <c r="K236" s="105"/>
      <c r="L236" s="106"/>
      <c r="M236" s="106"/>
      <c r="N236" s="108"/>
      <c r="O236" s="109"/>
      <c r="P236" s="110"/>
      <c r="Q236" s="106" t="n">
        <f aca="false">P236*M236</f>
        <v>0</v>
      </c>
      <c r="R236" s="111"/>
      <c r="S236" s="112"/>
      <c r="T236" s="138"/>
      <c r="U236" s="114" t="n">
        <f aca="false">IF(EXACT(O236,Y236),M236,M236*(1-'Расчет ПРЕДЗАКАЗ'!$D$10))</f>
        <v>0</v>
      </c>
      <c r="V236" s="114" t="n">
        <f aca="false">P236*U236</f>
        <v>0</v>
      </c>
      <c r="W236" s="114" t="n">
        <f aca="false">IF(EXACT(O236,Y236),M236,M236*(1-'Расчет Прайс'!$D$10))</f>
        <v>0</v>
      </c>
      <c r="X236" s="114" t="n">
        <f aca="false">P236*W236</f>
        <v>0</v>
      </c>
      <c r="Y236" s="119" t="s">
        <v>101</v>
      </c>
      <c r="Z236" s="117" t="n">
        <f aca="false">IF(EXACT(O236;Y236);Q236;0)</f>
        <v>0</v>
      </c>
      <c r="AA236" s="117" t="n">
        <f aca="false">IF(Z236=0;Q236;0)</f>
        <v>0</v>
      </c>
      <c r="AB236" s="118" t="str">
        <f aca="false">IF(U236=0;"";L236/U236-1)</f>
        <v/>
      </c>
      <c r="AC236" s="118" t="str">
        <f aca="false">IF(W236=0;"";L236/W236-1)</f>
        <v/>
      </c>
    </row>
    <row collapsed="false" customFormat="false" customHeight="true" hidden="false" ht="50.1" outlineLevel="0" r="237">
      <c r="A237" s="98"/>
      <c r="B237" s="98"/>
      <c r="C237" s="99"/>
      <c r="D237" s="99"/>
      <c r="E237" s="100"/>
      <c r="F237" s="136"/>
      <c r="G237" s="102"/>
      <c r="H237" s="103"/>
      <c r="I237" s="137"/>
      <c r="J237" s="104"/>
      <c r="K237" s="105"/>
      <c r="L237" s="106"/>
      <c r="M237" s="106"/>
      <c r="N237" s="108"/>
      <c r="O237" s="109"/>
      <c r="P237" s="110"/>
      <c r="Q237" s="106" t="n">
        <f aca="false">P237*M237</f>
        <v>0</v>
      </c>
      <c r="R237" s="111"/>
      <c r="S237" s="112"/>
      <c r="T237" s="138"/>
      <c r="U237" s="114" t="n">
        <f aca="false">IF(EXACT(O237,Y237),M237,M237*(1-'Расчет ПРЕДЗАКАЗ'!$D$10))</f>
        <v>0</v>
      </c>
      <c r="V237" s="114" t="n">
        <f aca="false">P237*U237</f>
        <v>0</v>
      </c>
      <c r="W237" s="114" t="n">
        <f aca="false">IF(EXACT(O237,Y237),M237,M237*(1-'Расчет Прайс'!$D$10))</f>
        <v>0</v>
      </c>
      <c r="X237" s="114" t="n">
        <f aca="false">P237*W237</f>
        <v>0</v>
      </c>
      <c r="Y237" s="119" t="s">
        <v>101</v>
      </c>
      <c r="Z237" s="117" t="n">
        <f aca="false">IF(EXACT(O237;Y237);Q237;0)</f>
        <v>0</v>
      </c>
      <c r="AA237" s="117" t="n">
        <f aca="false">IF(Z237=0;Q237;0)</f>
        <v>0</v>
      </c>
      <c r="AB237" s="118" t="str">
        <f aca="false">IF(U237=0;"";L237/U237-1)</f>
        <v/>
      </c>
      <c r="AC237" s="118" t="str">
        <f aca="false">IF(W237=0;"";L237/W237-1)</f>
        <v/>
      </c>
    </row>
    <row collapsed="false" customFormat="false" customHeight="true" hidden="false" ht="50.1" outlineLevel="0" r="238">
      <c r="A238" s="98"/>
      <c r="B238" s="98"/>
      <c r="C238" s="99"/>
      <c r="D238" s="99"/>
      <c r="E238" s="100"/>
      <c r="F238" s="136"/>
      <c r="G238" s="102"/>
      <c r="H238" s="103"/>
      <c r="I238" s="137"/>
      <c r="J238" s="104"/>
      <c r="K238" s="105"/>
      <c r="L238" s="106"/>
      <c r="M238" s="106"/>
      <c r="N238" s="108"/>
      <c r="O238" s="109"/>
      <c r="P238" s="110"/>
      <c r="Q238" s="106" t="n">
        <f aca="false">P238*M238</f>
        <v>0</v>
      </c>
      <c r="R238" s="111"/>
      <c r="S238" s="112"/>
      <c r="T238" s="138"/>
      <c r="U238" s="114" t="n">
        <f aca="false">IF(EXACT(O238,Y238),M238,M238*(1-'Расчет ПРЕДЗАКАЗ'!$D$10))</f>
        <v>0</v>
      </c>
      <c r="V238" s="114" t="n">
        <f aca="false">P238*U238</f>
        <v>0</v>
      </c>
      <c r="W238" s="114" t="n">
        <f aca="false">IF(EXACT(O238,Y238),M238,M238*(1-'Расчет Прайс'!$D$10))</f>
        <v>0</v>
      </c>
      <c r="X238" s="114" t="n">
        <f aca="false">P238*W238</f>
        <v>0</v>
      </c>
      <c r="Y238" s="119" t="s">
        <v>101</v>
      </c>
      <c r="Z238" s="117" t="n">
        <f aca="false">IF(EXACT(O238;Y238);Q238;0)</f>
        <v>0</v>
      </c>
      <c r="AA238" s="117" t="n">
        <f aca="false">IF(Z238=0;Q238;0)</f>
        <v>0</v>
      </c>
      <c r="AB238" s="118" t="str">
        <f aca="false">IF(U238=0;"";L238/U238-1)</f>
        <v/>
      </c>
      <c r="AC238" s="118" t="str">
        <f aca="false">IF(W238=0;"";L238/W238-1)</f>
        <v/>
      </c>
    </row>
    <row collapsed="false" customFormat="false" customHeight="true" hidden="false" ht="50.1" outlineLevel="0" r="239">
      <c r="A239" s="98"/>
      <c r="B239" s="98"/>
      <c r="C239" s="99"/>
      <c r="D239" s="99"/>
      <c r="E239" s="100"/>
      <c r="F239" s="136"/>
      <c r="G239" s="102"/>
      <c r="H239" s="103"/>
      <c r="I239" s="137"/>
      <c r="J239" s="104"/>
      <c r="K239" s="105"/>
      <c r="L239" s="106"/>
      <c r="M239" s="106"/>
      <c r="N239" s="139"/>
      <c r="O239" s="109"/>
      <c r="P239" s="110"/>
      <c r="Q239" s="106" t="n">
        <f aca="false">P239*M239</f>
        <v>0</v>
      </c>
      <c r="R239" s="111"/>
      <c r="S239" s="112"/>
      <c r="T239" s="138"/>
      <c r="U239" s="114" t="n">
        <f aca="false">IF(EXACT(O239,Y239),M239,M239*(1-'Расчет ПРЕДЗАКАЗ'!$D$10))</f>
        <v>0</v>
      </c>
      <c r="V239" s="114" t="n">
        <f aca="false">P239*U239</f>
        <v>0</v>
      </c>
      <c r="W239" s="114" t="n">
        <f aca="false">IF(EXACT(O239,Y239),M239,M239*(1-'Расчет Прайс'!$D$10))</f>
        <v>0</v>
      </c>
      <c r="X239" s="114" t="n">
        <f aca="false">P239*W239</f>
        <v>0</v>
      </c>
      <c r="Y239" s="119" t="s">
        <v>101</v>
      </c>
      <c r="Z239" s="117" t="n">
        <f aca="false">IF(EXACT(O239;Y239);Q239;0)</f>
        <v>0</v>
      </c>
      <c r="AA239" s="117" t="n">
        <f aca="false">IF(Z239=0;Q239;0)</f>
        <v>0</v>
      </c>
      <c r="AB239" s="118" t="str">
        <f aca="false">IF(U239=0;"";L239/U239-1)</f>
        <v/>
      </c>
      <c r="AC239" s="118" t="str">
        <f aca="false">IF(W239=0;"";L239/W239-1)</f>
        <v/>
      </c>
    </row>
    <row collapsed="false" customFormat="false" customHeight="true" hidden="false" ht="50.1" outlineLevel="0" r="240">
      <c r="A240" s="98"/>
      <c r="B240" s="98"/>
      <c r="C240" s="99"/>
      <c r="D240" s="99"/>
      <c r="E240" s="100"/>
      <c r="F240" s="136"/>
      <c r="G240" s="102"/>
      <c r="H240" s="103"/>
      <c r="I240" s="137"/>
      <c r="J240" s="104"/>
      <c r="K240" s="105"/>
      <c r="L240" s="106"/>
      <c r="M240" s="106"/>
      <c r="N240" s="139"/>
      <c r="O240" s="109"/>
      <c r="P240" s="110"/>
      <c r="Q240" s="106" t="n">
        <f aca="false">P240*M240</f>
        <v>0</v>
      </c>
      <c r="R240" s="111"/>
      <c r="S240" s="112"/>
      <c r="T240" s="138"/>
      <c r="U240" s="114" t="n">
        <f aca="false">IF(EXACT(O240,Y240),M240,M240*(1-'Расчет ПРЕДЗАКАЗ'!$D$10))</f>
        <v>0</v>
      </c>
      <c r="V240" s="114" t="n">
        <f aca="false">P240*U240</f>
        <v>0</v>
      </c>
      <c r="W240" s="114" t="n">
        <f aca="false">IF(EXACT(O240,Y240),M240,M240*(1-'Расчет Прайс'!$D$10))</f>
        <v>0</v>
      </c>
      <c r="X240" s="114" t="n">
        <f aca="false">P240*W240</f>
        <v>0</v>
      </c>
      <c r="Y240" s="119" t="s">
        <v>101</v>
      </c>
      <c r="Z240" s="117" t="n">
        <f aca="false">IF(EXACT(O240;Y240);Q240;0)</f>
        <v>0</v>
      </c>
      <c r="AA240" s="117" t="n">
        <f aca="false">IF(Z240=0;Q240;0)</f>
        <v>0</v>
      </c>
      <c r="AB240" s="118" t="str">
        <f aca="false">IF(U240=0;"";L240/U240-1)</f>
        <v/>
      </c>
      <c r="AC240" s="118" t="str">
        <f aca="false">IF(W240=0;"";L240/W240-1)</f>
        <v/>
      </c>
    </row>
    <row collapsed="false" customFormat="false" customHeight="true" hidden="false" ht="50.1" outlineLevel="0" r="241">
      <c r="A241" s="98"/>
      <c r="B241" s="98"/>
      <c r="C241" s="99"/>
      <c r="D241" s="99"/>
      <c r="E241" s="100"/>
      <c r="F241" s="136"/>
      <c r="G241" s="102"/>
      <c r="H241" s="103"/>
      <c r="I241" s="137"/>
      <c r="J241" s="104"/>
      <c r="K241" s="105"/>
      <c r="L241" s="106"/>
      <c r="M241" s="106"/>
      <c r="N241" s="140"/>
      <c r="O241" s="109"/>
      <c r="P241" s="110"/>
      <c r="Q241" s="106" t="n">
        <f aca="false">P241*M241</f>
        <v>0</v>
      </c>
      <c r="R241" s="120"/>
      <c r="S241" s="112"/>
      <c r="T241" s="121"/>
      <c r="U241" s="114" t="n">
        <f aca="false">IF(EXACT(O241,Y241),M241,M241*(1-'Расчет ПРЕДЗАКАЗ'!$D$10))</f>
        <v>0</v>
      </c>
      <c r="V241" s="114" t="n">
        <f aca="false">P241*U241</f>
        <v>0</v>
      </c>
      <c r="W241" s="114" t="n">
        <f aca="false">IF(EXACT(O241,Y241),M241,M241*(1-'Расчет Прайс'!$D$10))</f>
        <v>0</v>
      </c>
      <c r="X241" s="114" t="n">
        <f aca="false">P241*W241</f>
        <v>0</v>
      </c>
      <c r="Y241" s="119" t="s">
        <v>101</v>
      </c>
      <c r="Z241" s="117" t="n">
        <f aca="false">IF(EXACT(O241;Y241);Q241;0)</f>
        <v>0</v>
      </c>
      <c r="AA241" s="117" t="n">
        <f aca="false">IF(Z241=0;Q241;0)</f>
        <v>0</v>
      </c>
      <c r="AB241" s="118" t="str">
        <f aca="false">IF(U241=0;"";L241/U241-1)</f>
        <v/>
      </c>
      <c r="AC241" s="118" t="str">
        <f aca="false">IF(W241=0;"";L241/W241-1)</f>
        <v/>
      </c>
    </row>
    <row collapsed="false" customFormat="false" customHeight="true" hidden="false" ht="50.1" outlineLevel="0" r="242">
      <c r="A242" s="98"/>
      <c r="B242" s="98"/>
      <c r="C242" s="99"/>
      <c r="D242" s="99"/>
      <c r="E242" s="100"/>
      <c r="F242" s="136"/>
      <c r="G242" s="102"/>
      <c r="H242" s="103"/>
      <c r="I242" s="137"/>
      <c r="J242" s="104"/>
      <c r="K242" s="105"/>
      <c r="L242" s="106"/>
      <c r="M242" s="106"/>
      <c r="N242" s="140"/>
      <c r="O242" s="109"/>
      <c r="P242" s="110"/>
      <c r="Q242" s="106" t="n">
        <f aca="false">P242*M242</f>
        <v>0</v>
      </c>
      <c r="R242" s="120"/>
      <c r="S242" s="112"/>
      <c r="T242" s="121"/>
      <c r="U242" s="114" t="n">
        <f aca="false">IF(EXACT(O242,Y242),M242,M242*(1-'Расчет ПРЕДЗАКАЗ'!$D$10))</f>
        <v>0</v>
      </c>
      <c r="V242" s="114" t="n">
        <f aca="false">P242*U242</f>
        <v>0</v>
      </c>
      <c r="W242" s="114" t="n">
        <f aca="false">IF(EXACT(O242,Y242),M242,M242*(1-'Расчет Прайс'!$D$10))</f>
        <v>0</v>
      </c>
      <c r="X242" s="114" t="n">
        <f aca="false">P242*W242</f>
        <v>0</v>
      </c>
      <c r="Y242" s="119" t="s">
        <v>101</v>
      </c>
      <c r="Z242" s="117" t="n">
        <f aca="false">IF(EXACT(O242;Y242);Q242;0)</f>
        <v>0</v>
      </c>
      <c r="AA242" s="117" t="n">
        <f aca="false">IF(Z242=0;Q242;0)</f>
        <v>0</v>
      </c>
      <c r="AB242" s="118" t="str">
        <f aca="false">IF(U242=0;"";L242/U242-1)</f>
        <v/>
      </c>
      <c r="AC242" s="118" t="str">
        <f aca="false">IF(W242=0;"";L242/W242-1)</f>
        <v/>
      </c>
    </row>
    <row collapsed="false" customFormat="false" customHeight="true" hidden="false" ht="50.1" outlineLevel="0" r="243">
      <c r="A243" s="98"/>
      <c r="B243" s="98"/>
      <c r="C243" s="99"/>
      <c r="D243" s="99"/>
      <c r="E243" s="100"/>
      <c r="F243" s="136"/>
      <c r="G243" s="102"/>
      <c r="H243" s="103"/>
      <c r="I243" s="137"/>
      <c r="J243" s="104"/>
      <c r="K243" s="105"/>
      <c r="L243" s="106"/>
      <c r="M243" s="106"/>
      <c r="N243" s="140"/>
      <c r="O243" s="109"/>
      <c r="P243" s="110"/>
      <c r="Q243" s="106" t="n">
        <f aca="false">P243*M243</f>
        <v>0</v>
      </c>
      <c r="R243" s="120"/>
      <c r="S243" s="112"/>
      <c r="T243" s="121"/>
      <c r="U243" s="114" t="n">
        <f aca="false">IF(EXACT(O243,Y243),M243,M243*(1-'Расчет ПРЕДЗАКАЗ'!$D$10))</f>
        <v>0</v>
      </c>
      <c r="V243" s="114" t="n">
        <f aca="false">P243*U243</f>
        <v>0</v>
      </c>
      <c r="W243" s="114" t="n">
        <f aca="false">IF(EXACT(O243,Y243),M243,M243*(1-'Расчет Прайс'!$D$10))</f>
        <v>0</v>
      </c>
      <c r="X243" s="114" t="n">
        <f aca="false">P243*W243</f>
        <v>0</v>
      </c>
      <c r="Y243" s="119" t="s">
        <v>101</v>
      </c>
      <c r="Z243" s="117" t="n">
        <f aca="false">IF(EXACT(O243;Y243);Q243;0)</f>
        <v>0</v>
      </c>
      <c r="AA243" s="117" t="n">
        <f aca="false">IF(Z243=0;Q243;0)</f>
        <v>0</v>
      </c>
      <c r="AB243" s="118" t="str">
        <f aca="false">IF(U243=0;"";L243/U243-1)</f>
        <v/>
      </c>
      <c r="AC243" s="118" t="str">
        <f aca="false">IF(W243=0;"";L243/W243-1)</f>
        <v/>
      </c>
    </row>
    <row collapsed="false" customFormat="false" customHeight="true" hidden="false" ht="50.1" outlineLevel="0" r="244">
      <c r="A244" s="98"/>
      <c r="B244" s="98"/>
      <c r="C244" s="99"/>
      <c r="D244" s="99"/>
      <c r="E244" s="100"/>
      <c r="F244" s="136"/>
      <c r="G244" s="102"/>
      <c r="H244" s="103"/>
      <c r="I244" s="137"/>
      <c r="J244" s="104"/>
      <c r="K244" s="105"/>
      <c r="L244" s="106"/>
      <c r="M244" s="106"/>
      <c r="N244" s="140"/>
      <c r="O244" s="109"/>
      <c r="P244" s="110"/>
      <c r="Q244" s="106" t="n">
        <f aca="false">P244*M244</f>
        <v>0</v>
      </c>
      <c r="R244" s="120"/>
      <c r="S244" s="112"/>
      <c r="T244" s="121"/>
      <c r="U244" s="114" t="n">
        <f aca="false">IF(EXACT(O244,Y244),M244,M244*(1-'Расчет ПРЕДЗАКАЗ'!$D$10))</f>
        <v>0</v>
      </c>
      <c r="V244" s="114" t="n">
        <f aca="false">P244*U244</f>
        <v>0</v>
      </c>
      <c r="W244" s="114" t="n">
        <f aca="false">IF(EXACT(O244,Y244),M244,M244*(1-'Расчет Прайс'!$D$10))</f>
        <v>0</v>
      </c>
      <c r="X244" s="114" t="n">
        <f aca="false">P244*W244</f>
        <v>0</v>
      </c>
      <c r="Y244" s="119" t="s">
        <v>101</v>
      </c>
      <c r="Z244" s="117" t="n">
        <f aca="false">IF(EXACT(O244;Y244);Q244;0)</f>
        <v>0</v>
      </c>
      <c r="AA244" s="117" t="n">
        <f aca="false">IF(Z244=0;Q244;0)</f>
        <v>0</v>
      </c>
      <c r="AB244" s="118" t="str">
        <f aca="false">IF(U244=0;"";L244/U244-1)</f>
        <v/>
      </c>
      <c r="AC244" s="118" t="str">
        <f aca="false">IF(W244=0;"";L244/W244-1)</f>
        <v/>
      </c>
    </row>
    <row collapsed="false" customFormat="false" customHeight="true" hidden="false" ht="50.1" outlineLevel="0" r="245">
      <c r="A245" s="98"/>
      <c r="B245" s="98"/>
      <c r="C245" s="99"/>
      <c r="D245" s="99"/>
      <c r="E245" s="100"/>
      <c r="F245" s="136"/>
      <c r="G245" s="102"/>
      <c r="H245" s="103"/>
      <c r="I245" s="137"/>
      <c r="J245" s="104"/>
      <c r="K245" s="105"/>
      <c r="L245" s="106"/>
      <c r="M245" s="106"/>
      <c r="N245" s="140"/>
      <c r="O245" s="109"/>
      <c r="P245" s="110"/>
      <c r="Q245" s="106" t="n">
        <f aca="false">P245*M245</f>
        <v>0</v>
      </c>
      <c r="R245" s="120"/>
      <c r="S245" s="112"/>
      <c r="T245" s="121"/>
      <c r="U245" s="114" t="n">
        <f aca="false">IF(EXACT(O245,Y245),M245,M245*(1-'Расчет ПРЕДЗАКАЗ'!$D$10))</f>
        <v>0</v>
      </c>
      <c r="V245" s="114" t="n">
        <f aca="false">P245*U245</f>
        <v>0</v>
      </c>
      <c r="W245" s="114" t="n">
        <f aca="false">IF(EXACT(O245,Y245),M245,M245*(1-'Расчет Прайс'!$D$10))</f>
        <v>0</v>
      </c>
      <c r="X245" s="114" t="n">
        <f aca="false">P245*W245</f>
        <v>0</v>
      </c>
      <c r="Y245" s="119" t="s">
        <v>101</v>
      </c>
      <c r="Z245" s="117" t="n">
        <f aca="false">IF(EXACT(O245;Y245);Q245;0)</f>
        <v>0</v>
      </c>
      <c r="AA245" s="117" t="n">
        <f aca="false">IF(Z245=0;Q245;0)</f>
        <v>0</v>
      </c>
      <c r="AB245" s="118" t="str">
        <f aca="false">IF(U245=0;"";L245/U245-1)</f>
        <v/>
      </c>
      <c r="AC245" s="118" t="str">
        <f aca="false">IF(W245=0;"";L245/W245-1)</f>
        <v/>
      </c>
    </row>
    <row collapsed="false" customFormat="false" customHeight="true" hidden="false" ht="50.1" outlineLevel="0" r="246">
      <c r="A246" s="98"/>
      <c r="B246" s="98"/>
      <c r="C246" s="99"/>
      <c r="D246" s="99"/>
      <c r="E246" s="100"/>
      <c r="F246" s="136"/>
      <c r="G246" s="102"/>
      <c r="H246" s="103"/>
      <c r="I246" s="137"/>
      <c r="J246" s="104"/>
      <c r="K246" s="105"/>
      <c r="L246" s="106"/>
      <c r="M246" s="106"/>
      <c r="N246" s="140"/>
      <c r="O246" s="109"/>
      <c r="P246" s="110"/>
      <c r="Q246" s="106" t="n">
        <f aca="false">P246*M246</f>
        <v>0</v>
      </c>
      <c r="R246" s="120"/>
      <c r="S246" s="111"/>
      <c r="T246" s="121"/>
      <c r="U246" s="114" t="n">
        <f aca="false">IF(EXACT(O246,Y246),M246,M246*(1-'Расчет ПРЕДЗАКАЗ'!$D$10))</f>
        <v>0</v>
      </c>
      <c r="V246" s="114" t="n">
        <f aca="false">P246*U246</f>
        <v>0</v>
      </c>
      <c r="W246" s="114" t="n">
        <f aca="false">IF(EXACT(O246,Y246),M246,M246*(1-'Расчет Прайс'!$D$10))</f>
        <v>0</v>
      </c>
      <c r="X246" s="114" t="n">
        <f aca="false">P246*W246</f>
        <v>0</v>
      </c>
      <c r="Y246" s="119" t="s">
        <v>101</v>
      </c>
      <c r="Z246" s="117" t="n">
        <f aca="false">IF(EXACT(O246;Y246);Q246;0)</f>
        <v>0</v>
      </c>
      <c r="AA246" s="117" t="n">
        <f aca="false">IF(Z246=0;Q246;0)</f>
        <v>0</v>
      </c>
      <c r="AB246" s="118" t="str">
        <f aca="false">IF(U246=0;"";L246/U246-1)</f>
        <v/>
      </c>
      <c r="AC246" s="118" t="str">
        <f aca="false">IF(W246=0;"";L246/W246-1)</f>
        <v/>
      </c>
    </row>
    <row collapsed="false" customFormat="false" customHeight="true" hidden="false" ht="11.25" outlineLevel="0" r="247"/>
    <row collapsed="false" customFormat="false" customHeight="true" hidden="false" ht="50.1" outlineLevel="0" r="248">
      <c r="A248" s="98" t="n">
        <v>52</v>
      </c>
      <c r="B248" s="98" t="s">
        <v>311</v>
      </c>
      <c r="C248" s="99" t="s">
        <v>312</v>
      </c>
      <c r="D248" s="99" t="s">
        <v>93</v>
      </c>
      <c r="E248" s="100" t="s">
        <v>93</v>
      </c>
      <c r="F248" s="136" t="s">
        <v>136</v>
      </c>
      <c r="G248" s="102" t="s">
        <v>137</v>
      </c>
      <c r="H248" s="103"/>
      <c r="I248" s="137" t="s">
        <v>313</v>
      </c>
      <c r="J248" s="104" t="s">
        <v>98</v>
      </c>
      <c r="K248" s="105" t="s">
        <v>104</v>
      </c>
      <c r="L248" s="106" t="n">
        <v>7210</v>
      </c>
      <c r="M248" s="106" t="n">
        <v>4003</v>
      </c>
      <c r="N248" s="108" t="s">
        <v>314</v>
      </c>
      <c r="O248" s="109" t="s">
        <v>101</v>
      </c>
      <c r="P248" s="110"/>
      <c r="Q248" s="106" t="n">
        <f aca="false">P248*M248</f>
        <v>0</v>
      </c>
      <c r="R248" s="111"/>
      <c r="S248" s="112" t="n">
        <v>1</v>
      </c>
      <c r="T248" s="138"/>
      <c r="U248" s="114" t="n">
        <f aca="false">IF(EXACT(O248,Y248),M248,M248*(1-'Расчет ПРЕДЗАКАЗ'!$D$10))</f>
        <v>4003</v>
      </c>
      <c r="V248" s="114" t="n">
        <f aca="false">P248*U248</f>
        <v>0</v>
      </c>
      <c r="W248" s="114" t="n">
        <f aca="false">IF(EXACT(O248,Y248),M248,M248*(1-'Расчет Прайс'!$D$10))</f>
        <v>4003</v>
      </c>
      <c r="X248" s="114" t="n">
        <f aca="false">P248*W248</f>
        <v>0</v>
      </c>
      <c r="Y248" s="119" t="s">
        <v>101</v>
      </c>
      <c r="Z248" s="117" t="n">
        <f aca="false">IF(EXACT(O248;Y248);Q248;0)</f>
        <v>0</v>
      </c>
      <c r="AA248" s="117" t="n">
        <f aca="false">IF(Z248=0;Q248;0)</f>
        <v>0</v>
      </c>
      <c r="AB248" s="118" t="n">
        <f aca="false">IF(U248=0,"",L248/U248-1)</f>
        <v>0.80114913814639</v>
      </c>
      <c r="AC248" s="118" t="n">
        <f aca="false">IF(W248=0,"",L248/W248-1)</f>
        <v>0.80114913814639</v>
      </c>
    </row>
    <row collapsed="false" customFormat="false" customHeight="true" hidden="false" ht="50.1" outlineLevel="0" r="249">
      <c r="A249" s="98"/>
      <c r="B249" s="98"/>
      <c r="C249" s="99"/>
      <c r="D249" s="99"/>
      <c r="E249" s="100"/>
      <c r="F249" s="136"/>
      <c r="G249" s="102"/>
      <c r="H249" s="103"/>
      <c r="I249" s="137"/>
      <c r="J249" s="104"/>
      <c r="K249" s="105"/>
      <c r="L249" s="106"/>
      <c r="M249" s="106"/>
      <c r="N249" s="108"/>
      <c r="O249" s="109"/>
      <c r="P249" s="110"/>
      <c r="Q249" s="106" t="n">
        <f aca="false">P249*M249</f>
        <v>0</v>
      </c>
      <c r="R249" s="111"/>
      <c r="S249" s="112"/>
      <c r="T249" s="138"/>
      <c r="U249" s="114" t="n">
        <f aca="false">IF(EXACT(O249,Y249),M249,M249*(1-'Расчет ПРЕДЗАКАЗ'!$D$10))</f>
        <v>0</v>
      </c>
      <c r="V249" s="114" t="n">
        <f aca="false">P249*U249</f>
        <v>0</v>
      </c>
      <c r="W249" s="114" t="n">
        <f aca="false">IF(EXACT(O249,Y249),M249,M249*(1-'Расчет Прайс'!$D$10))</f>
        <v>0</v>
      </c>
      <c r="X249" s="114" t="n">
        <f aca="false">P249*W249</f>
        <v>0</v>
      </c>
      <c r="Y249" s="119" t="s">
        <v>101</v>
      </c>
      <c r="Z249" s="117" t="n">
        <f aca="false">IF(EXACT(O249;Y249);Q249;0)</f>
        <v>0</v>
      </c>
      <c r="AA249" s="117" t="n">
        <f aca="false">IF(Z249=0;Q249;0)</f>
        <v>0</v>
      </c>
      <c r="AB249" s="118" t="str">
        <f aca="false">IF(U249=0;"";L249/U249-1)</f>
        <v/>
      </c>
      <c r="AC249" s="118" t="str">
        <f aca="false">IF(W249=0;"";L249/W249-1)</f>
        <v/>
      </c>
    </row>
    <row collapsed="false" customFormat="false" customHeight="true" hidden="false" ht="50.1" outlineLevel="0" r="250">
      <c r="A250" s="98"/>
      <c r="B250" s="98"/>
      <c r="C250" s="99"/>
      <c r="D250" s="99"/>
      <c r="E250" s="100"/>
      <c r="F250" s="136"/>
      <c r="G250" s="102"/>
      <c r="H250" s="103"/>
      <c r="I250" s="137"/>
      <c r="J250" s="104"/>
      <c r="K250" s="105"/>
      <c r="L250" s="106"/>
      <c r="M250" s="106"/>
      <c r="N250" s="108"/>
      <c r="O250" s="109"/>
      <c r="P250" s="110"/>
      <c r="Q250" s="106" t="n">
        <f aca="false">P250*M250</f>
        <v>0</v>
      </c>
      <c r="R250" s="111"/>
      <c r="S250" s="112"/>
      <c r="T250" s="138"/>
      <c r="U250" s="114" t="n">
        <f aca="false">IF(EXACT(O250,Y250),M250,M250*(1-'Расчет ПРЕДЗАКАЗ'!$D$10))</f>
        <v>0</v>
      </c>
      <c r="V250" s="114" t="n">
        <f aca="false">P250*U250</f>
        <v>0</v>
      </c>
      <c r="W250" s="114" t="n">
        <f aca="false">IF(EXACT(O250,Y250),M250,M250*(1-'Расчет Прайс'!$D$10))</f>
        <v>0</v>
      </c>
      <c r="X250" s="114" t="n">
        <f aca="false">P250*W250</f>
        <v>0</v>
      </c>
      <c r="Y250" s="119" t="s">
        <v>101</v>
      </c>
      <c r="Z250" s="117" t="n">
        <f aca="false">IF(EXACT(O250;Y250);Q250;0)</f>
        <v>0</v>
      </c>
      <c r="AA250" s="117" t="n">
        <f aca="false">IF(Z250=0;Q250;0)</f>
        <v>0</v>
      </c>
      <c r="AB250" s="118" t="str">
        <f aca="false">IF(U250=0;"";L250/U250-1)</f>
        <v/>
      </c>
      <c r="AC250" s="118" t="str">
        <f aca="false">IF(W250=0;"";L250/W250-1)</f>
        <v/>
      </c>
    </row>
    <row collapsed="false" customFormat="false" customHeight="true" hidden="false" ht="50.1" outlineLevel="0" r="251">
      <c r="A251" s="98"/>
      <c r="B251" s="98"/>
      <c r="C251" s="99"/>
      <c r="D251" s="99"/>
      <c r="E251" s="100"/>
      <c r="F251" s="136"/>
      <c r="G251" s="102"/>
      <c r="H251" s="103"/>
      <c r="I251" s="137"/>
      <c r="J251" s="104"/>
      <c r="K251" s="105"/>
      <c r="L251" s="106"/>
      <c r="M251" s="106"/>
      <c r="N251" s="108"/>
      <c r="O251" s="109"/>
      <c r="P251" s="110"/>
      <c r="Q251" s="106" t="n">
        <f aca="false">P251*M251</f>
        <v>0</v>
      </c>
      <c r="R251" s="111"/>
      <c r="S251" s="112"/>
      <c r="T251" s="138"/>
      <c r="U251" s="114" t="n">
        <f aca="false">IF(EXACT(O251,Y251),M251,M251*(1-'Расчет ПРЕДЗАКАЗ'!$D$10))</f>
        <v>0</v>
      </c>
      <c r="V251" s="114" t="n">
        <f aca="false">P251*U251</f>
        <v>0</v>
      </c>
      <c r="W251" s="114" t="n">
        <f aca="false">IF(EXACT(O251,Y251),M251,M251*(1-'Расчет Прайс'!$D$10))</f>
        <v>0</v>
      </c>
      <c r="X251" s="114" t="n">
        <f aca="false">P251*W251</f>
        <v>0</v>
      </c>
      <c r="Y251" s="119" t="s">
        <v>101</v>
      </c>
      <c r="Z251" s="117" t="n">
        <f aca="false">IF(EXACT(O251;Y251);Q251;0)</f>
        <v>0</v>
      </c>
      <c r="AA251" s="117" t="n">
        <f aca="false">IF(Z251=0;Q251;0)</f>
        <v>0</v>
      </c>
      <c r="AB251" s="118" t="str">
        <f aca="false">IF(U251=0;"";L251/U251-1)</f>
        <v/>
      </c>
      <c r="AC251" s="118" t="str">
        <f aca="false">IF(W251=0;"";L251/W251-1)</f>
        <v/>
      </c>
    </row>
    <row collapsed="false" customFormat="false" customHeight="true" hidden="false" ht="50.1" outlineLevel="0" r="252">
      <c r="A252" s="98"/>
      <c r="B252" s="98"/>
      <c r="C252" s="99"/>
      <c r="D252" s="99"/>
      <c r="E252" s="100"/>
      <c r="F252" s="136"/>
      <c r="G252" s="102"/>
      <c r="H252" s="103"/>
      <c r="I252" s="137"/>
      <c r="J252" s="104"/>
      <c r="K252" s="105"/>
      <c r="L252" s="106"/>
      <c r="M252" s="106"/>
      <c r="N252" s="108"/>
      <c r="O252" s="109"/>
      <c r="P252" s="110"/>
      <c r="Q252" s="106" t="n">
        <f aca="false">P252*M252</f>
        <v>0</v>
      </c>
      <c r="R252" s="111"/>
      <c r="S252" s="112"/>
      <c r="T252" s="138"/>
      <c r="U252" s="114" t="n">
        <f aca="false">IF(EXACT(O252,Y252),M252,M252*(1-'Расчет ПРЕДЗАКАЗ'!$D$10))</f>
        <v>0</v>
      </c>
      <c r="V252" s="114" t="n">
        <f aca="false">P252*U252</f>
        <v>0</v>
      </c>
      <c r="W252" s="114" t="n">
        <f aca="false">IF(EXACT(O252,Y252),M252,M252*(1-'Расчет Прайс'!$D$10))</f>
        <v>0</v>
      </c>
      <c r="X252" s="114" t="n">
        <f aca="false">P252*W252</f>
        <v>0</v>
      </c>
      <c r="Y252" s="119" t="s">
        <v>101</v>
      </c>
      <c r="Z252" s="117" t="n">
        <f aca="false">IF(EXACT(O252;Y252);Q252;0)</f>
        <v>0</v>
      </c>
      <c r="AA252" s="117" t="n">
        <f aca="false">IF(Z252=0;Q252;0)</f>
        <v>0</v>
      </c>
      <c r="AB252" s="118" t="str">
        <f aca="false">IF(U252=0;"";L252/U252-1)</f>
        <v/>
      </c>
      <c r="AC252" s="118" t="str">
        <f aca="false">IF(W252=0;"";L252/W252-1)</f>
        <v/>
      </c>
    </row>
    <row collapsed="false" customFormat="false" customHeight="true" hidden="false" ht="50.1" outlineLevel="0" r="253">
      <c r="A253" s="98"/>
      <c r="B253" s="98"/>
      <c r="C253" s="99"/>
      <c r="D253" s="99"/>
      <c r="E253" s="100"/>
      <c r="F253" s="136"/>
      <c r="G253" s="102"/>
      <c r="H253" s="103"/>
      <c r="I253" s="137"/>
      <c r="J253" s="104"/>
      <c r="K253" s="105"/>
      <c r="L253" s="106"/>
      <c r="M253" s="106"/>
      <c r="N253" s="108"/>
      <c r="O253" s="109"/>
      <c r="P253" s="110"/>
      <c r="Q253" s="106" t="n">
        <f aca="false">P253*M253</f>
        <v>0</v>
      </c>
      <c r="R253" s="111"/>
      <c r="S253" s="112"/>
      <c r="T253" s="138"/>
      <c r="U253" s="114" t="n">
        <f aca="false">IF(EXACT(O253,Y253),M253,M253*(1-'Расчет ПРЕДЗАКАЗ'!$D$10))</f>
        <v>0</v>
      </c>
      <c r="V253" s="114" t="n">
        <f aca="false">P253*U253</f>
        <v>0</v>
      </c>
      <c r="W253" s="114" t="n">
        <f aca="false">IF(EXACT(O253,Y253),M253,M253*(1-'Расчет Прайс'!$D$10))</f>
        <v>0</v>
      </c>
      <c r="X253" s="114" t="n">
        <f aca="false">P253*W253</f>
        <v>0</v>
      </c>
      <c r="Y253" s="119" t="s">
        <v>101</v>
      </c>
      <c r="Z253" s="117" t="n">
        <f aca="false">IF(EXACT(O253;Y253);Q253;0)</f>
        <v>0</v>
      </c>
      <c r="AA253" s="117" t="n">
        <f aca="false">IF(Z253=0;Q253;0)</f>
        <v>0</v>
      </c>
      <c r="AB253" s="118" t="str">
        <f aca="false">IF(U253=0;"";L253/U253-1)</f>
        <v/>
      </c>
      <c r="AC253" s="118" t="str">
        <f aca="false">IF(W253=0;"";L253/W253-1)</f>
        <v/>
      </c>
    </row>
    <row collapsed="false" customFormat="false" customHeight="true" hidden="false" ht="50.1" outlineLevel="0" r="254">
      <c r="A254" s="98"/>
      <c r="B254" s="98"/>
      <c r="C254" s="99"/>
      <c r="D254" s="99"/>
      <c r="E254" s="100"/>
      <c r="F254" s="136"/>
      <c r="G254" s="102"/>
      <c r="H254" s="103"/>
      <c r="I254" s="137"/>
      <c r="J254" s="104"/>
      <c r="K254" s="105"/>
      <c r="L254" s="106"/>
      <c r="M254" s="106"/>
      <c r="N254" s="108"/>
      <c r="O254" s="109"/>
      <c r="P254" s="110"/>
      <c r="Q254" s="106" t="n">
        <f aca="false">P254*M254</f>
        <v>0</v>
      </c>
      <c r="R254" s="111"/>
      <c r="S254" s="112"/>
      <c r="T254" s="138"/>
      <c r="U254" s="114" t="n">
        <f aca="false">IF(EXACT(O254,Y254),M254,M254*(1-'Расчет ПРЕДЗАКАЗ'!$D$10))</f>
        <v>0</v>
      </c>
      <c r="V254" s="114" t="n">
        <f aca="false">P254*U254</f>
        <v>0</v>
      </c>
      <c r="W254" s="114" t="n">
        <f aca="false">IF(EXACT(O254,Y254),M254,M254*(1-'Расчет Прайс'!$D$10))</f>
        <v>0</v>
      </c>
      <c r="X254" s="114" t="n">
        <f aca="false">P254*W254</f>
        <v>0</v>
      </c>
      <c r="Y254" s="119" t="s">
        <v>101</v>
      </c>
      <c r="Z254" s="117" t="n">
        <f aca="false">IF(EXACT(O254;Y254);Q254;0)</f>
        <v>0</v>
      </c>
      <c r="AA254" s="117" t="n">
        <f aca="false">IF(Z254=0;Q254;0)</f>
        <v>0</v>
      </c>
      <c r="AB254" s="118" t="str">
        <f aca="false">IF(U254=0;"";L254/U254-1)</f>
        <v/>
      </c>
      <c r="AC254" s="118" t="str">
        <f aca="false">IF(W254=0;"";L254/W254-1)</f>
        <v/>
      </c>
    </row>
    <row collapsed="false" customFormat="false" customHeight="true" hidden="false" ht="50.1" outlineLevel="0" r="255">
      <c r="A255" s="98"/>
      <c r="B255" s="98"/>
      <c r="C255" s="99"/>
      <c r="D255" s="99"/>
      <c r="E255" s="100"/>
      <c r="F255" s="136"/>
      <c r="G255" s="102"/>
      <c r="H255" s="103"/>
      <c r="I255" s="137"/>
      <c r="J255" s="104"/>
      <c r="K255" s="105"/>
      <c r="L255" s="106"/>
      <c r="M255" s="106"/>
      <c r="N255" s="139"/>
      <c r="O255" s="109"/>
      <c r="P255" s="110"/>
      <c r="Q255" s="106" t="n">
        <f aca="false">P255*M255</f>
        <v>0</v>
      </c>
      <c r="R255" s="111"/>
      <c r="S255" s="112"/>
      <c r="T255" s="138"/>
      <c r="U255" s="114" t="n">
        <f aca="false">IF(EXACT(O255,Y255),M255,M255*(1-'Расчет ПРЕДЗАКАЗ'!$D$10))</f>
        <v>0</v>
      </c>
      <c r="V255" s="114" t="n">
        <f aca="false">P255*U255</f>
        <v>0</v>
      </c>
      <c r="W255" s="114" t="n">
        <f aca="false">IF(EXACT(O255,Y255),M255,M255*(1-'Расчет Прайс'!$D$10))</f>
        <v>0</v>
      </c>
      <c r="X255" s="114" t="n">
        <f aca="false">P255*W255</f>
        <v>0</v>
      </c>
      <c r="Y255" s="119" t="s">
        <v>101</v>
      </c>
      <c r="Z255" s="117" t="n">
        <f aca="false">IF(EXACT(O255;Y255);Q255;0)</f>
        <v>0</v>
      </c>
      <c r="AA255" s="117" t="n">
        <f aca="false">IF(Z255=0;Q255;0)</f>
        <v>0</v>
      </c>
      <c r="AB255" s="118" t="str">
        <f aca="false">IF(U255=0;"";L255/U255-1)</f>
        <v/>
      </c>
      <c r="AC255" s="118" t="str">
        <f aca="false">IF(W255=0;"";L255/W255-1)</f>
        <v/>
      </c>
    </row>
    <row collapsed="false" customFormat="false" customHeight="true" hidden="false" ht="50.1" outlineLevel="0" r="256">
      <c r="A256" s="98"/>
      <c r="B256" s="98"/>
      <c r="C256" s="99"/>
      <c r="D256" s="99"/>
      <c r="E256" s="100"/>
      <c r="F256" s="136"/>
      <c r="G256" s="102"/>
      <c r="H256" s="103"/>
      <c r="I256" s="137"/>
      <c r="J256" s="104"/>
      <c r="K256" s="105"/>
      <c r="L256" s="106"/>
      <c r="M256" s="106"/>
      <c r="N256" s="139"/>
      <c r="O256" s="109"/>
      <c r="P256" s="110"/>
      <c r="Q256" s="106" t="n">
        <f aca="false">P256*M256</f>
        <v>0</v>
      </c>
      <c r="R256" s="111"/>
      <c r="S256" s="112"/>
      <c r="T256" s="138"/>
      <c r="U256" s="114" t="n">
        <f aca="false">IF(EXACT(O256,Y256),M256,M256*(1-'Расчет ПРЕДЗАКАЗ'!$D$10))</f>
        <v>0</v>
      </c>
      <c r="V256" s="114" t="n">
        <f aca="false">P256*U256</f>
        <v>0</v>
      </c>
      <c r="W256" s="114" t="n">
        <f aca="false">IF(EXACT(O256,Y256),M256,M256*(1-'Расчет Прайс'!$D$10))</f>
        <v>0</v>
      </c>
      <c r="X256" s="114" t="n">
        <f aca="false">P256*W256</f>
        <v>0</v>
      </c>
      <c r="Y256" s="119" t="s">
        <v>101</v>
      </c>
      <c r="Z256" s="117" t="n">
        <f aca="false">IF(EXACT(O256;Y256);Q256;0)</f>
        <v>0</v>
      </c>
      <c r="AA256" s="117" t="n">
        <f aca="false">IF(Z256=0;Q256;0)</f>
        <v>0</v>
      </c>
      <c r="AB256" s="118" t="str">
        <f aca="false">IF(U256=0;"";L256/U256-1)</f>
        <v/>
      </c>
      <c r="AC256" s="118" t="str">
        <f aca="false">IF(W256=0;"";L256/W256-1)</f>
        <v/>
      </c>
    </row>
    <row collapsed="false" customFormat="false" customHeight="true" hidden="false" ht="50.1" outlineLevel="0" r="257">
      <c r="A257" s="98"/>
      <c r="B257" s="98"/>
      <c r="C257" s="99"/>
      <c r="D257" s="99"/>
      <c r="E257" s="100"/>
      <c r="F257" s="136"/>
      <c r="G257" s="102"/>
      <c r="H257" s="103"/>
      <c r="I257" s="137"/>
      <c r="J257" s="104"/>
      <c r="K257" s="105"/>
      <c r="L257" s="106"/>
      <c r="M257" s="106"/>
      <c r="N257" s="140"/>
      <c r="O257" s="109"/>
      <c r="P257" s="110"/>
      <c r="Q257" s="106" t="n">
        <f aca="false">P257*M257</f>
        <v>0</v>
      </c>
      <c r="R257" s="120"/>
      <c r="S257" s="112"/>
      <c r="T257" s="121"/>
      <c r="U257" s="114" t="n">
        <f aca="false">IF(EXACT(O257,Y257),M257,M257*(1-'Расчет ПРЕДЗАКАЗ'!$D$10))</f>
        <v>0</v>
      </c>
      <c r="V257" s="114" t="n">
        <f aca="false">P257*U257</f>
        <v>0</v>
      </c>
      <c r="W257" s="114" t="n">
        <f aca="false">IF(EXACT(O257,Y257),M257,M257*(1-'Расчет Прайс'!$D$10))</f>
        <v>0</v>
      </c>
      <c r="X257" s="114" t="n">
        <f aca="false">P257*W257</f>
        <v>0</v>
      </c>
      <c r="Y257" s="119" t="s">
        <v>101</v>
      </c>
      <c r="Z257" s="117" t="n">
        <f aca="false">IF(EXACT(O257;Y257);Q257;0)</f>
        <v>0</v>
      </c>
      <c r="AA257" s="117" t="n">
        <f aca="false">IF(Z257=0;Q257;0)</f>
        <v>0</v>
      </c>
      <c r="AB257" s="118" t="str">
        <f aca="false">IF(U257=0;"";L257/U257-1)</f>
        <v/>
      </c>
      <c r="AC257" s="118" t="str">
        <f aca="false">IF(W257=0;"";L257/W257-1)</f>
        <v/>
      </c>
    </row>
    <row collapsed="false" customFormat="false" customHeight="true" hidden="false" ht="50.1" outlineLevel="0" r="258">
      <c r="A258" s="98"/>
      <c r="B258" s="98"/>
      <c r="C258" s="99"/>
      <c r="D258" s="99"/>
      <c r="E258" s="100"/>
      <c r="F258" s="136"/>
      <c r="G258" s="102"/>
      <c r="H258" s="103"/>
      <c r="I258" s="137"/>
      <c r="J258" s="104"/>
      <c r="K258" s="105"/>
      <c r="L258" s="106"/>
      <c r="M258" s="106"/>
      <c r="N258" s="140"/>
      <c r="O258" s="109"/>
      <c r="P258" s="110"/>
      <c r="Q258" s="106" t="n">
        <f aca="false">P258*M258</f>
        <v>0</v>
      </c>
      <c r="R258" s="120"/>
      <c r="S258" s="112"/>
      <c r="T258" s="121"/>
      <c r="U258" s="114" t="n">
        <f aca="false">IF(EXACT(O258,Y258),M258,M258*(1-'Расчет ПРЕДЗАКАЗ'!$D$10))</f>
        <v>0</v>
      </c>
      <c r="V258" s="114" t="n">
        <f aca="false">P258*U258</f>
        <v>0</v>
      </c>
      <c r="W258" s="114" t="n">
        <f aca="false">IF(EXACT(O258,Y258),M258,M258*(1-'Расчет Прайс'!$D$10))</f>
        <v>0</v>
      </c>
      <c r="X258" s="114" t="n">
        <f aca="false">P258*W258</f>
        <v>0</v>
      </c>
      <c r="Y258" s="119" t="s">
        <v>101</v>
      </c>
      <c r="Z258" s="117" t="n">
        <f aca="false">IF(EXACT(O258;Y258);Q258;0)</f>
        <v>0</v>
      </c>
      <c r="AA258" s="117" t="n">
        <f aca="false">IF(Z258=0;Q258;0)</f>
        <v>0</v>
      </c>
      <c r="AB258" s="118" t="str">
        <f aca="false">IF(U258=0;"";L258/U258-1)</f>
        <v/>
      </c>
      <c r="AC258" s="118" t="str">
        <f aca="false">IF(W258=0;"";L258/W258-1)</f>
        <v/>
      </c>
    </row>
    <row collapsed="false" customFormat="false" customHeight="true" hidden="false" ht="50.1" outlineLevel="0" r="259">
      <c r="A259" s="98"/>
      <c r="B259" s="98"/>
      <c r="C259" s="99"/>
      <c r="D259" s="99"/>
      <c r="E259" s="100"/>
      <c r="F259" s="136"/>
      <c r="G259" s="102"/>
      <c r="H259" s="103"/>
      <c r="I259" s="137"/>
      <c r="J259" s="104"/>
      <c r="K259" s="105"/>
      <c r="L259" s="106"/>
      <c r="M259" s="106"/>
      <c r="N259" s="140"/>
      <c r="O259" s="109"/>
      <c r="P259" s="110"/>
      <c r="Q259" s="106" t="n">
        <f aca="false">P259*M259</f>
        <v>0</v>
      </c>
      <c r="R259" s="120"/>
      <c r="S259" s="112"/>
      <c r="T259" s="121"/>
      <c r="U259" s="114" t="n">
        <f aca="false">IF(EXACT(O259,Y259),M259,M259*(1-'Расчет ПРЕДЗАКАЗ'!$D$10))</f>
        <v>0</v>
      </c>
      <c r="V259" s="114" t="n">
        <f aca="false">P259*U259</f>
        <v>0</v>
      </c>
      <c r="W259" s="114" t="n">
        <f aca="false">IF(EXACT(O259,Y259),M259,M259*(1-'Расчет Прайс'!$D$10))</f>
        <v>0</v>
      </c>
      <c r="X259" s="114" t="n">
        <f aca="false">P259*W259</f>
        <v>0</v>
      </c>
      <c r="Y259" s="119" t="s">
        <v>101</v>
      </c>
      <c r="Z259" s="117" t="n">
        <f aca="false">IF(EXACT(O259;Y259);Q259;0)</f>
        <v>0</v>
      </c>
      <c r="AA259" s="117" t="n">
        <f aca="false">IF(Z259=0;Q259;0)</f>
        <v>0</v>
      </c>
      <c r="AB259" s="118" t="str">
        <f aca="false">IF(U259=0;"";L259/U259-1)</f>
        <v/>
      </c>
      <c r="AC259" s="118" t="str">
        <f aca="false">IF(W259=0;"";L259/W259-1)</f>
        <v/>
      </c>
    </row>
    <row collapsed="false" customFormat="false" customHeight="true" hidden="false" ht="50.1" outlineLevel="0" r="260">
      <c r="A260" s="98"/>
      <c r="B260" s="98"/>
      <c r="C260" s="99"/>
      <c r="D260" s="99"/>
      <c r="E260" s="100"/>
      <c r="F260" s="136"/>
      <c r="G260" s="102"/>
      <c r="H260" s="103"/>
      <c r="I260" s="137"/>
      <c r="J260" s="104"/>
      <c r="K260" s="105"/>
      <c r="L260" s="106"/>
      <c r="M260" s="106"/>
      <c r="N260" s="140"/>
      <c r="O260" s="109"/>
      <c r="P260" s="110"/>
      <c r="Q260" s="106" t="n">
        <f aca="false">P260*M260</f>
        <v>0</v>
      </c>
      <c r="R260" s="120"/>
      <c r="S260" s="112"/>
      <c r="T260" s="121"/>
      <c r="U260" s="114" t="n">
        <f aca="false">IF(EXACT(O260,Y260),M260,M260*(1-'Расчет ПРЕДЗАКАЗ'!$D$10))</f>
        <v>0</v>
      </c>
      <c r="V260" s="114" t="n">
        <f aca="false">P260*U260</f>
        <v>0</v>
      </c>
      <c r="W260" s="114" t="n">
        <f aca="false">IF(EXACT(O260,Y260),M260,M260*(1-'Расчет Прайс'!$D$10))</f>
        <v>0</v>
      </c>
      <c r="X260" s="114" t="n">
        <f aca="false">P260*W260</f>
        <v>0</v>
      </c>
      <c r="Y260" s="119" t="s">
        <v>101</v>
      </c>
      <c r="Z260" s="117" t="n">
        <f aca="false">IF(EXACT(O260;Y260);Q260;0)</f>
        <v>0</v>
      </c>
      <c r="AA260" s="117" t="n">
        <f aca="false">IF(Z260=0;Q260;0)</f>
        <v>0</v>
      </c>
      <c r="AB260" s="118" t="str">
        <f aca="false">IF(U260=0;"";L260/U260-1)</f>
        <v/>
      </c>
      <c r="AC260" s="118" t="str">
        <f aca="false">IF(W260=0;"";L260/W260-1)</f>
        <v/>
      </c>
    </row>
    <row collapsed="false" customFormat="false" customHeight="true" hidden="false" ht="50.1" outlineLevel="0" r="261">
      <c r="A261" s="98"/>
      <c r="B261" s="98"/>
      <c r="C261" s="99"/>
      <c r="D261" s="99"/>
      <c r="E261" s="100"/>
      <c r="F261" s="136"/>
      <c r="G261" s="102"/>
      <c r="H261" s="103"/>
      <c r="I261" s="137"/>
      <c r="J261" s="104"/>
      <c r="K261" s="105"/>
      <c r="L261" s="106"/>
      <c r="M261" s="106"/>
      <c r="N261" s="140"/>
      <c r="O261" s="109"/>
      <c r="P261" s="110"/>
      <c r="Q261" s="106" t="n">
        <f aca="false">P261*M261</f>
        <v>0</v>
      </c>
      <c r="R261" s="120"/>
      <c r="S261" s="112"/>
      <c r="T261" s="121"/>
      <c r="U261" s="114" t="n">
        <f aca="false">IF(EXACT(O261,Y261),M261,M261*(1-'Расчет ПРЕДЗАКАЗ'!$D$10))</f>
        <v>0</v>
      </c>
      <c r="V261" s="114" t="n">
        <f aca="false">P261*U261</f>
        <v>0</v>
      </c>
      <c r="W261" s="114" t="n">
        <f aca="false">IF(EXACT(O261,Y261),M261,M261*(1-'Расчет Прайс'!$D$10))</f>
        <v>0</v>
      </c>
      <c r="X261" s="114" t="n">
        <f aca="false">P261*W261</f>
        <v>0</v>
      </c>
      <c r="Y261" s="119" t="s">
        <v>101</v>
      </c>
      <c r="Z261" s="117" t="n">
        <f aca="false">IF(EXACT(O261;Y261);Q261;0)</f>
        <v>0</v>
      </c>
      <c r="AA261" s="117" t="n">
        <f aca="false">IF(Z261=0;Q261;0)</f>
        <v>0</v>
      </c>
      <c r="AB261" s="118" t="str">
        <f aca="false">IF(U261=0;"";L261/U261-1)</f>
        <v/>
      </c>
      <c r="AC261" s="118" t="str">
        <f aca="false">IF(W261=0;"";L261/W261-1)</f>
        <v/>
      </c>
    </row>
    <row collapsed="false" customFormat="false" customHeight="true" hidden="false" ht="50.1" outlineLevel="0" r="262">
      <c r="A262" s="98"/>
      <c r="B262" s="98"/>
      <c r="C262" s="99"/>
      <c r="D262" s="99"/>
      <c r="E262" s="100"/>
      <c r="F262" s="136"/>
      <c r="G262" s="102"/>
      <c r="H262" s="103"/>
      <c r="I262" s="137"/>
      <c r="J262" s="104"/>
      <c r="K262" s="105"/>
      <c r="L262" s="106"/>
      <c r="M262" s="106"/>
      <c r="N262" s="140"/>
      <c r="O262" s="109"/>
      <c r="P262" s="110"/>
      <c r="Q262" s="106" t="n">
        <f aca="false">P262*M262</f>
        <v>0</v>
      </c>
      <c r="R262" s="120"/>
      <c r="S262" s="111"/>
      <c r="T262" s="121"/>
      <c r="U262" s="114" t="n">
        <f aca="false">IF(EXACT(O262,Y262),M262,M262*(1-'Расчет ПРЕДЗАКАЗ'!$D$10))</f>
        <v>0</v>
      </c>
      <c r="V262" s="114" t="n">
        <f aca="false">P262*U262</f>
        <v>0</v>
      </c>
      <c r="W262" s="114" t="n">
        <f aca="false">IF(EXACT(O262,Y262),M262,M262*(1-'Расчет Прайс'!$D$10))</f>
        <v>0</v>
      </c>
      <c r="X262" s="114" t="n">
        <f aca="false">P262*W262</f>
        <v>0</v>
      </c>
      <c r="Y262" s="119" t="s">
        <v>101</v>
      </c>
      <c r="Z262" s="117" t="n">
        <f aca="false">IF(EXACT(O262;Y262);Q262;0)</f>
        <v>0</v>
      </c>
      <c r="AA262" s="117" t="n">
        <f aca="false">IF(Z262=0;Q262;0)</f>
        <v>0</v>
      </c>
      <c r="AB262" s="118" t="str">
        <f aca="false">IF(U262=0;"";L262/U262-1)</f>
        <v/>
      </c>
      <c r="AC262" s="118" t="str">
        <f aca="false">IF(W262=0;"";L262/W262-1)</f>
        <v/>
      </c>
    </row>
    <row collapsed="false" customFormat="false" customHeight="true" hidden="false" ht="11.25" outlineLevel="0" r="263"/>
    <row collapsed="false" customFormat="false" customHeight="true" hidden="false" ht="50.1" outlineLevel="0" r="264">
      <c r="A264" s="98" t="n">
        <v>53</v>
      </c>
      <c r="B264" s="98" t="s">
        <v>315</v>
      </c>
      <c r="C264" s="99" t="s">
        <v>316</v>
      </c>
      <c r="D264" s="99" t="s">
        <v>93</v>
      </c>
      <c r="E264" s="100" t="s">
        <v>93</v>
      </c>
      <c r="F264" s="136"/>
      <c r="G264" s="102" t="s">
        <v>137</v>
      </c>
      <c r="H264" s="103"/>
      <c r="I264" s="137" t="s">
        <v>317</v>
      </c>
      <c r="J264" s="104" t="s">
        <v>98</v>
      </c>
      <c r="K264" s="105" t="s">
        <v>102</v>
      </c>
      <c r="L264" s="106" t="n">
        <v>6650</v>
      </c>
      <c r="M264" s="106" t="n">
        <v>3692</v>
      </c>
      <c r="N264" s="108" t="s">
        <v>318</v>
      </c>
      <c r="O264" s="109" t="s">
        <v>101</v>
      </c>
      <c r="P264" s="110"/>
      <c r="Q264" s="106" t="n">
        <f aca="false">P264*M264</f>
        <v>0</v>
      </c>
      <c r="R264" s="111"/>
      <c r="S264" s="112" t="n">
        <v>3</v>
      </c>
      <c r="T264" s="138"/>
      <c r="U264" s="114" t="n">
        <f aca="false">IF(EXACT(O264,Y264),M264,M264*(1-'Расчет ПРЕДЗАКАЗ'!$D$10))</f>
        <v>3692</v>
      </c>
      <c r="V264" s="114" t="n">
        <f aca="false">P264*U264</f>
        <v>0</v>
      </c>
      <c r="W264" s="114" t="n">
        <f aca="false">IF(EXACT(O264,Y264),M264,M264*(1-'Расчет Прайс'!$D$10))</f>
        <v>3692</v>
      </c>
      <c r="X264" s="114" t="n">
        <f aca="false">P264*W264</f>
        <v>0</v>
      </c>
      <c r="Y264" s="119" t="s">
        <v>101</v>
      </c>
      <c r="Z264" s="117" t="n">
        <f aca="false">IF(EXACT(O264;Y264);Q264;0)</f>
        <v>0</v>
      </c>
      <c r="AA264" s="117" t="n">
        <f aca="false">IF(Z264=0;Q264;0)</f>
        <v>0</v>
      </c>
      <c r="AB264" s="118" t="n">
        <f aca="false">IF(U264=0,"",L264/U264-1)</f>
        <v>0.801191765980498</v>
      </c>
      <c r="AC264" s="118" t="n">
        <f aca="false">IF(W264=0,"",L264/W264-1)</f>
        <v>0.801191765980498</v>
      </c>
    </row>
    <row collapsed="false" customFormat="false" customHeight="true" hidden="false" ht="50.1" outlineLevel="0" r="265">
      <c r="A265" s="98"/>
      <c r="B265" s="98"/>
      <c r="C265" s="99"/>
      <c r="D265" s="99"/>
      <c r="E265" s="100"/>
      <c r="F265" s="136"/>
      <c r="G265" s="102"/>
      <c r="H265" s="103"/>
      <c r="I265" s="137"/>
      <c r="J265" s="104"/>
      <c r="K265" s="105" t="s">
        <v>104</v>
      </c>
      <c r="L265" s="106" t="n">
        <v>6650</v>
      </c>
      <c r="M265" s="106" t="n">
        <v>3692</v>
      </c>
      <c r="N265" s="108" t="s">
        <v>319</v>
      </c>
      <c r="O265" s="109" t="s">
        <v>101</v>
      </c>
      <c r="P265" s="110"/>
      <c r="Q265" s="106" t="n">
        <f aca="false">P265*M265</f>
        <v>0</v>
      </c>
      <c r="R265" s="111"/>
      <c r="S265" s="112" t="n">
        <v>1</v>
      </c>
      <c r="T265" s="138"/>
      <c r="U265" s="114" t="n">
        <f aca="false">IF(EXACT(O265,Y265),M265,M265*(1-'Расчет ПРЕДЗАКАЗ'!$D$10))</f>
        <v>3692</v>
      </c>
      <c r="V265" s="114" t="n">
        <f aca="false">P265*U265</f>
        <v>0</v>
      </c>
      <c r="W265" s="114" t="n">
        <f aca="false">IF(EXACT(O265,Y265),M265,M265*(1-'Расчет Прайс'!$D$10))</f>
        <v>3692</v>
      </c>
      <c r="X265" s="114" t="n">
        <f aca="false">P265*W265</f>
        <v>0</v>
      </c>
      <c r="Y265" s="119" t="s">
        <v>101</v>
      </c>
      <c r="Z265" s="117" t="n">
        <f aca="false">IF(EXACT(O265;Y265);Q265;0)</f>
        <v>0</v>
      </c>
      <c r="AA265" s="117" t="n">
        <f aca="false">IF(Z265=0;Q265;0)</f>
        <v>0</v>
      </c>
      <c r="AB265" s="118" t="n">
        <f aca="false">IF(U265=0;"";L265/U265-1)</f>
        <v>0.801191765980498</v>
      </c>
      <c r="AC265" s="118" t="n">
        <f aca="false">IF(W265=0;"";L265/W265-1)</f>
        <v>0.801191765980498</v>
      </c>
    </row>
    <row collapsed="false" customFormat="false" customHeight="true" hidden="false" ht="50.1" outlineLevel="0" r="266">
      <c r="A266" s="98"/>
      <c r="B266" s="98"/>
      <c r="C266" s="99"/>
      <c r="D266" s="99"/>
      <c r="E266" s="100"/>
      <c r="F266" s="136"/>
      <c r="G266" s="102"/>
      <c r="H266" s="103"/>
      <c r="I266" s="137"/>
      <c r="J266" s="104"/>
      <c r="K266" s="105"/>
      <c r="L266" s="106"/>
      <c r="M266" s="106"/>
      <c r="N266" s="108"/>
      <c r="O266" s="109"/>
      <c r="P266" s="110"/>
      <c r="Q266" s="106" t="n">
        <f aca="false">P266*M266</f>
        <v>0</v>
      </c>
      <c r="R266" s="111"/>
      <c r="S266" s="112"/>
      <c r="T266" s="138"/>
      <c r="U266" s="114" t="n">
        <f aca="false">IF(EXACT(O266,Y266),M266,M266*(1-'Расчет ПРЕДЗАКАЗ'!$D$10))</f>
        <v>0</v>
      </c>
      <c r="V266" s="114" t="n">
        <f aca="false">P266*U266</f>
        <v>0</v>
      </c>
      <c r="W266" s="114" t="n">
        <f aca="false">IF(EXACT(O266,Y266),M266,M266*(1-'Расчет Прайс'!$D$10))</f>
        <v>0</v>
      </c>
      <c r="X266" s="114" t="n">
        <f aca="false">P266*W266</f>
        <v>0</v>
      </c>
      <c r="Y266" s="119" t="s">
        <v>101</v>
      </c>
      <c r="Z266" s="117" t="n">
        <f aca="false">IF(EXACT(O266;Y266);Q266;0)</f>
        <v>0</v>
      </c>
      <c r="AA266" s="117" t="n">
        <f aca="false">IF(Z266=0;Q266;0)</f>
        <v>0</v>
      </c>
      <c r="AB266" s="118" t="str">
        <f aca="false">IF(U266=0;"";L266/U266-1)</f>
        <v/>
      </c>
      <c r="AC266" s="118" t="str">
        <f aca="false">IF(W266=0;"";L266/W266-1)</f>
        <v/>
      </c>
    </row>
    <row collapsed="false" customFormat="false" customHeight="true" hidden="false" ht="50.1" outlineLevel="0" r="267">
      <c r="A267" s="98"/>
      <c r="B267" s="98"/>
      <c r="C267" s="99"/>
      <c r="D267" s="99"/>
      <c r="E267" s="100"/>
      <c r="F267" s="136"/>
      <c r="G267" s="102"/>
      <c r="H267" s="103"/>
      <c r="I267" s="137"/>
      <c r="J267" s="104"/>
      <c r="K267" s="105"/>
      <c r="L267" s="106"/>
      <c r="M267" s="106"/>
      <c r="N267" s="108"/>
      <c r="O267" s="109"/>
      <c r="P267" s="110"/>
      <c r="Q267" s="106" t="n">
        <f aca="false">P267*M267</f>
        <v>0</v>
      </c>
      <c r="R267" s="111"/>
      <c r="S267" s="112"/>
      <c r="T267" s="138"/>
      <c r="U267" s="114" t="n">
        <f aca="false">IF(EXACT(O267,Y267),M267,M267*(1-'Расчет ПРЕДЗАКАЗ'!$D$10))</f>
        <v>0</v>
      </c>
      <c r="V267" s="114" t="n">
        <f aca="false">P267*U267</f>
        <v>0</v>
      </c>
      <c r="W267" s="114" t="n">
        <f aca="false">IF(EXACT(O267,Y267),M267,M267*(1-'Расчет Прайс'!$D$10))</f>
        <v>0</v>
      </c>
      <c r="X267" s="114" t="n">
        <f aca="false">P267*W267</f>
        <v>0</v>
      </c>
      <c r="Y267" s="119" t="s">
        <v>101</v>
      </c>
      <c r="Z267" s="117" t="n">
        <f aca="false">IF(EXACT(O267;Y267);Q267;0)</f>
        <v>0</v>
      </c>
      <c r="AA267" s="117" t="n">
        <f aca="false">IF(Z267=0;Q267;0)</f>
        <v>0</v>
      </c>
      <c r="AB267" s="118" t="str">
        <f aca="false">IF(U267=0;"";L267/U267-1)</f>
        <v/>
      </c>
      <c r="AC267" s="118" t="str">
        <f aca="false">IF(W267=0;"";L267/W267-1)</f>
        <v/>
      </c>
    </row>
    <row collapsed="false" customFormat="false" customHeight="true" hidden="false" ht="50.1" outlineLevel="0" r="268">
      <c r="A268" s="98"/>
      <c r="B268" s="98"/>
      <c r="C268" s="99"/>
      <c r="D268" s="99"/>
      <c r="E268" s="100"/>
      <c r="F268" s="136"/>
      <c r="G268" s="102"/>
      <c r="H268" s="103"/>
      <c r="I268" s="137"/>
      <c r="J268" s="104"/>
      <c r="K268" s="105"/>
      <c r="L268" s="106"/>
      <c r="M268" s="106"/>
      <c r="N268" s="108"/>
      <c r="O268" s="109"/>
      <c r="P268" s="110"/>
      <c r="Q268" s="106" t="n">
        <f aca="false">P268*M268</f>
        <v>0</v>
      </c>
      <c r="R268" s="111"/>
      <c r="S268" s="112"/>
      <c r="T268" s="138"/>
      <c r="U268" s="114" t="n">
        <f aca="false">IF(EXACT(O268,Y268),M268,M268*(1-'Расчет ПРЕДЗАКАЗ'!$D$10))</f>
        <v>0</v>
      </c>
      <c r="V268" s="114" t="n">
        <f aca="false">P268*U268</f>
        <v>0</v>
      </c>
      <c r="W268" s="114" t="n">
        <f aca="false">IF(EXACT(O268,Y268),M268,M268*(1-'Расчет Прайс'!$D$10))</f>
        <v>0</v>
      </c>
      <c r="X268" s="114" t="n">
        <f aca="false">P268*W268</f>
        <v>0</v>
      </c>
      <c r="Y268" s="119" t="s">
        <v>101</v>
      </c>
      <c r="Z268" s="117" t="n">
        <f aca="false">IF(EXACT(O268;Y268);Q268;0)</f>
        <v>0</v>
      </c>
      <c r="AA268" s="117" t="n">
        <f aca="false">IF(Z268=0;Q268;0)</f>
        <v>0</v>
      </c>
      <c r="AB268" s="118" t="str">
        <f aca="false">IF(U268=0;"";L268/U268-1)</f>
        <v/>
      </c>
      <c r="AC268" s="118" t="str">
        <f aca="false">IF(W268=0;"";L268/W268-1)</f>
        <v/>
      </c>
    </row>
    <row collapsed="false" customFormat="false" customHeight="true" hidden="false" ht="50.1" outlineLevel="0" r="269">
      <c r="A269" s="98"/>
      <c r="B269" s="98"/>
      <c r="C269" s="99"/>
      <c r="D269" s="99"/>
      <c r="E269" s="100"/>
      <c r="F269" s="136"/>
      <c r="G269" s="102"/>
      <c r="H269" s="103"/>
      <c r="I269" s="137"/>
      <c r="J269" s="104"/>
      <c r="K269" s="105"/>
      <c r="L269" s="106"/>
      <c r="M269" s="106"/>
      <c r="N269" s="108"/>
      <c r="O269" s="109"/>
      <c r="P269" s="110"/>
      <c r="Q269" s="106" t="n">
        <f aca="false">P269*M269</f>
        <v>0</v>
      </c>
      <c r="R269" s="111"/>
      <c r="S269" s="112"/>
      <c r="T269" s="138"/>
      <c r="U269" s="114" t="n">
        <f aca="false">IF(EXACT(O269,Y269),M269,M269*(1-'Расчет ПРЕДЗАКАЗ'!$D$10))</f>
        <v>0</v>
      </c>
      <c r="V269" s="114" t="n">
        <f aca="false">P269*U269</f>
        <v>0</v>
      </c>
      <c r="W269" s="114" t="n">
        <f aca="false">IF(EXACT(O269,Y269),M269,M269*(1-'Расчет Прайс'!$D$10))</f>
        <v>0</v>
      </c>
      <c r="X269" s="114" t="n">
        <f aca="false">P269*W269</f>
        <v>0</v>
      </c>
      <c r="Y269" s="119" t="s">
        <v>101</v>
      </c>
      <c r="Z269" s="117" t="n">
        <f aca="false">IF(EXACT(O269;Y269);Q269;0)</f>
        <v>0</v>
      </c>
      <c r="AA269" s="117" t="n">
        <f aca="false">IF(Z269=0;Q269;0)</f>
        <v>0</v>
      </c>
      <c r="AB269" s="118" t="str">
        <f aca="false">IF(U269=0;"";L269/U269-1)</f>
        <v/>
      </c>
      <c r="AC269" s="118" t="str">
        <f aca="false">IF(W269=0;"";L269/W269-1)</f>
        <v/>
      </c>
    </row>
    <row collapsed="false" customFormat="false" customHeight="true" hidden="false" ht="50.1" outlineLevel="0" r="270">
      <c r="A270" s="98"/>
      <c r="B270" s="98"/>
      <c r="C270" s="99"/>
      <c r="D270" s="99"/>
      <c r="E270" s="100"/>
      <c r="F270" s="136"/>
      <c r="G270" s="102"/>
      <c r="H270" s="103"/>
      <c r="I270" s="137"/>
      <c r="J270" s="104"/>
      <c r="K270" s="105"/>
      <c r="L270" s="106"/>
      <c r="M270" s="106"/>
      <c r="N270" s="108"/>
      <c r="O270" s="109"/>
      <c r="P270" s="110"/>
      <c r="Q270" s="106" t="n">
        <f aca="false">P270*M270</f>
        <v>0</v>
      </c>
      <c r="R270" s="111"/>
      <c r="S270" s="112"/>
      <c r="T270" s="138"/>
      <c r="U270" s="114" t="n">
        <f aca="false">IF(EXACT(O270,Y270),M270,M270*(1-'Расчет ПРЕДЗАКАЗ'!$D$10))</f>
        <v>0</v>
      </c>
      <c r="V270" s="114" t="n">
        <f aca="false">P270*U270</f>
        <v>0</v>
      </c>
      <c r="W270" s="114" t="n">
        <f aca="false">IF(EXACT(O270,Y270),M270,M270*(1-'Расчет Прайс'!$D$10))</f>
        <v>0</v>
      </c>
      <c r="X270" s="114" t="n">
        <f aca="false">P270*W270</f>
        <v>0</v>
      </c>
      <c r="Y270" s="119" t="s">
        <v>101</v>
      </c>
      <c r="Z270" s="117" t="n">
        <f aca="false">IF(EXACT(O270;Y270);Q270;0)</f>
        <v>0</v>
      </c>
      <c r="AA270" s="117" t="n">
        <f aca="false">IF(Z270=0;Q270;0)</f>
        <v>0</v>
      </c>
      <c r="AB270" s="118" t="str">
        <f aca="false">IF(U270=0;"";L270/U270-1)</f>
        <v/>
      </c>
      <c r="AC270" s="118" t="str">
        <f aca="false">IF(W270=0;"";L270/W270-1)</f>
        <v/>
      </c>
    </row>
    <row collapsed="false" customFormat="false" customHeight="true" hidden="false" ht="50.1" outlineLevel="0" r="271">
      <c r="A271" s="98"/>
      <c r="B271" s="98"/>
      <c r="C271" s="99"/>
      <c r="D271" s="99"/>
      <c r="E271" s="100"/>
      <c r="F271" s="136"/>
      <c r="G271" s="102"/>
      <c r="H271" s="103"/>
      <c r="I271" s="137"/>
      <c r="J271" s="104"/>
      <c r="K271" s="105"/>
      <c r="L271" s="106"/>
      <c r="M271" s="106"/>
      <c r="N271" s="139"/>
      <c r="O271" s="109"/>
      <c r="P271" s="110"/>
      <c r="Q271" s="106" t="n">
        <f aca="false">P271*M271</f>
        <v>0</v>
      </c>
      <c r="R271" s="111"/>
      <c r="S271" s="112"/>
      <c r="T271" s="138"/>
      <c r="U271" s="114" t="n">
        <f aca="false">IF(EXACT(O271,Y271),M271,M271*(1-'Расчет ПРЕДЗАКАЗ'!$D$10))</f>
        <v>0</v>
      </c>
      <c r="V271" s="114" t="n">
        <f aca="false">P271*U271</f>
        <v>0</v>
      </c>
      <c r="W271" s="114" t="n">
        <f aca="false">IF(EXACT(O271,Y271),M271,M271*(1-'Расчет Прайс'!$D$10))</f>
        <v>0</v>
      </c>
      <c r="X271" s="114" t="n">
        <f aca="false">P271*W271</f>
        <v>0</v>
      </c>
      <c r="Y271" s="119" t="s">
        <v>101</v>
      </c>
      <c r="Z271" s="117" t="n">
        <f aca="false">IF(EXACT(O271;Y271);Q271;0)</f>
        <v>0</v>
      </c>
      <c r="AA271" s="117" t="n">
        <f aca="false">IF(Z271=0;Q271;0)</f>
        <v>0</v>
      </c>
      <c r="AB271" s="118" t="str">
        <f aca="false">IF(U271=0;"";L271/U271-1)</f>
        <v/>
      </c>
      <c r="AC271" s="118" t="str">
        <f aca="false">IF(W271=0;"";L271/W271-1)</f>
        <v/>
      </c>
    </row>
    <row collapsed="false" customFormat="false" customHeight="true" hidden="false" ht="50.1" outlineLevel="0" r="272">
      <c r="A272" s="98"/>
      <c r="B272" s="98"/>
      <c r="C272" s="99"/>
      <c r="D272" s="99"/>
      <c r="E272" s="100"/>
      <c r="F272" s="136"/>
      <c r="G272" s="102"/>
      <c r="H272" s="103"/>
      <c r="I272" s="137"/>
      <c r="J272" s="104"/>
      <c r="K272" s="105"/>
      <c r="L272" s="106"/>
      <c r="M272" s="106"/>
      <c r="N272" s="139"/>
      <c r="O272" s="109"/>
      <c r="P272" s="110"/>
      <c r="Q272" s="106" t="n">
        <f aca="false">P272*M272</f>
        <v>0</v>
      </c>
      <c r="R272" s="111"/>
      <c r="S272" s="112"/>
      <c r="T272" s="138"/>
      <c r="U272" s="114" t="n">
        <f aca="false">IF(EXACT(O272,Y272),M272,M272*(1-'Расчет ПРЕДЗАКАЗ'!$D$10))</f>
        <v>0</v>
      </c>
      <c r="V272" s="114" t="n">
        <f aca="false">P272*U272</f>
        <v>0</v>
      </c>
      <c r="W272" s="114" t="n">
        <f aca="false">IF(EXACT(O272,Y272),M272,M272*(1-'Расчет Прайс'!$D$10))</f>
        <v>0</v>
      </c>
      <c r="X272" s="114" t="n">
        <f aca="false">P272*W272</f>
        <v>0</v>
      </c>
      <c r="Y272" s="119" t="s">
        <v>101</v>
      </c>
      <c r="Z272" s="117" t="n">
        <f aca="false">IF(EXACT(O272;Y272);Q272;0)</f>
        <v>0</v>
      </c>
      <c r="AA272" s="117" t="n">
        <f aca="false">IF(Z272=0;Q272;0)</f>
        <v>0</v>
      </c>
      <c r="AB272" s="118" t="str">
        <f aca="false">IF(U272=0;"";L272/U272-1)</f>
        <v/>
      </c>
      <c r="AC272" s="118" t="str">
        <f aca="false">IF(W272=0;"";L272/W272-1)</f>
        <v/>
      </c>
    </row>
    <row collapsed="false" customFormat="false" customHeight="true" hidden="false" ht="50.1" outlineLevel="0" r="273">
      <c r="A273" s="98"/>
      <c r="B273" s="98"/>
      <c r="C273" s="99"/>
      <c r="D273" s="99"/>
      <c r="E273" s="100"/>
      <c r="F273" s="136"/>
      <c r="G273" s="102"/>
      <c r="H273" s="103"/>
      <c r="I273" s="137"/>
      <c r="J273" s="104"/>
      <c r="K273" s="105"/>
      <c r="L273" s="106"/>
      <c r="M273" s="106"/>
      <c r="N273" s="140"/>
      <c r="O273" s="109"/>
      <c r="P273" s="110"/>
      <c r="Q273" s="106" t="n">
        <f aca="false">P273*M273</f>
        <v>0</v>
      </c>
      <c r="R273" s="120"/>
      <c r="S273" s="112"/>
      <c r="T273" s="121"/>
      <c r="U273" s="114" t="n">
        <f aca="false">IF(EXACT(O273,Y273),M273,M273*(1-'Расчет ПРЕДЗАКАЗ'!$D$10))</f>
        <v>0</v>
      </c>
      <c r="V273" s="114" t="n">
        <f aca="false">P273*U273</f>
        <v>0</v>
      </c>
      <c r="W273" s="114" t="n">
        <f aca="false">IF(EXACT(O273,Y273),M273,M273*(1-'Расчет Прайс'!$D$10))</f>
        <v>0</v>
      </c>
      <c r="X273" s="114" t="n">
        <f aca="false">P273*W273</f>
        <v>0</v>
      </c>
      <c r="Y273" s="119" t="s">
        <v>101</v>
      </c>
      <c r="Z273" s="117" t="n">
        <f aca="false">IF(EXACT(O273;Y273);Q273;0)</f>
        <v>0</v>
      </c>
      <c r="AA273" s="117" t="n">
        <f aca="false">IF(Z273=0;Q273;0)</f>
        <v>0</v>
      </c>
      <c r="AB273" s="118" t="str">
        <f aca="false">IF(U273=0;"";L273/U273-1)</f>
        <v/>
      </c>
      <c r="AC273" s="118" t="str">
        <f aca="false">IF(W273=0;"";L273/W273-1)</f>
        <v/>
      </c>
    </row>
    <row collapsed="false" customFormat="false" customHeight="true" hidden="false" ht="50.1" outlineLevel="0" r="274">
      <c r="A274" s="98"/>
      <c r="B274" s="98"/>
      <c r="C274" s="99"/>
      <c r="D274" s="99"/>
      <c r="E274" s="100"/>
      <c r="F274" s="136"/>
      <c r="G274" s="102"/>
      <c r="H274" s="103"/>
      <c r="I274" s="137"/>
      <c r="J274" s="104"/>
      <c r="K274" s="105"/>
      <c r="L274" s="106"/>
      <c r="M274" s="106"/>
      <c r="N274" s="140"/>
      <c r="O274" s="109"/>
      <c r="P274" s="110"/>
      <c r="Q274" s="106" t="n">
        <f aca="false">P274*M274</f>
        <v>0</v>
      </c>
      <c r="R274" s="120"/>
      <c r="S274" s="112"/>
      <c r="T274" s="121"/>
      <c r="U274" s="114" t="n">
        <f aca="false">IF(EXACT(O274,Y274),M274,M274*(1-'Расчет ПРЕДЗАКАЗ'!$D$10))</f>
        <v>0</v>
      </c>
      <c r="V274" s="114" t="n">
        <f aca="false">P274*U274</f>
        <v>0</v>
      </c>
      <c r="W274" s="114" t="n">
        <f aca="false">IF(EXACT(O274,Y274),M274,M274*(1-'Расчет Прайс'!$D$10))</f>
        <v>0</v>
      </c>
      <c r="X274" s="114" t="n">
        <f aca="false">P274*W274</f>
        <v>0</v>
      </c>
      <c r="Y274" s="119" t="s">
        <v>101</v>
      </c>
      <c r="Z274" s="117" t="n">
        <f aca="false">IF(EXACT(O274;Y274);Q274;0)</f>
        <v>0</v>
      </c>
      <c r="AA274" s="117" t="n">
        <f aca="false">IF(Z274=0;Q274;0)</f>
        <v>0</v>
      </c>
      <c r="AB274" s="118" t="str">
        <f aca="false">IF(U274=0;"";L274/U274-1)</f>
        <v/>
      </c>
      <c r="AC274" s="118" t="str">
        <f aca="false">IF(W274=0;"";L274/W274-1)</f>
        <v/>
      </c>
    </row>
    <row collapsed="false" customFormat="false" customHeight="true" hidden="false" ht="50.1" outlineLevel="0" r="275">
      <c r="A275" s="98"/>
      <c r="B275" s="98"/>
      <c r="C275" s="99"/>
      <c r="D275" s="99"/>
      <c r="E275" s="100"/>
      <c r="F275" s="136"/>
      <c r="G275" s="102"/>
      <c r="H275" s="103"/>
      <c r="I275" s="137"/>
      <c r="J275" s="104"/>
      <c r="K275" s="105"/>
      <c r="L275" s="106"/>
      <c r="M275" s="106"/>
      <c r="N275" s="140"/>
      <c r="O275" s="109"/>
      <c r="P275" s="110"/>
      <c r="Q275" s="106" t="n">
        <f aca="false">P275*M275</f>
        <v>0</v>
      </c>
      <c r="R275" s="120"/>
      <c r="S275" s="112"/>
      <c r="T275" s="121"/>
      <c r="U275" s="114" t="n">
        <f aca="false">IF(EXACT(O275,Y275),M275,M275*(1-'Расчет ПРЕДЗАКАЗ'!$D$10))</f>
        <v>0</v>
      </c>
      <c r="V275" s="114" t="n">
        <f aca="false">P275*U275</f>
        <v>0</v>
      </c>
      <c r="W275" s="114" t="n">
        <f aca="false">IF(EXACT(O275,Y275),M275,M275*(1-'Расчет Прайс'!$D$10))</f>
        <v>0</v>
      </c>
      <c r="X275" s="114" t="n">
        <f aca="false">P275*W275</f>
        <v>0</v>
      </c>
      <c r="Y275" s="119" t="s">
        <v>101</v>
      </c>
      <c r="Z275" s="117" t="n">
        <f aca="false">IF(EXACT(O275;Y275);Q275;0)</f>
        <v>0</v>
      </c>
      <c r="AA275" s="117" t="n">
        <f aca="false">IF(Z275=0;Q275;0)</f>
        <v>0</v>
      </c>
      <c r="AB275" s="118" t="str">
        <f aca="false">IF(U275=0;"";L275/U275-1)</f>
        <v/>
      </c>
      <c r="AC275" s="118" t="str">
        <f aca="false">IF(W275=0;"";L275/W275-1)</f>
        <v/>
      </c>
    </row>
    <row collapsed="false" customFormat="false" customHeight="true" hidden="false" ht="50.1" outlineLevel="0" r="276">
      <c r="A276" s="98"/>
      <c r="B276" s="98"/>
      <c r="C276" s="99"/>
      <c r="D276" s="99"/>
      <c r="E276" s="100"/>
      <c r="F276" s="136"/>
      <c r="G276" s="102"/>
      <c r="H276" s="103"/>
      <c r="I276" s="137"/>
      <c r="J276" s="104"/>
      <c r="K276" s="105"/>
      <c r="L276" s="106"/>
      <c r="M276" s="106"/>
      <c r="N276" s="140"/>
      <c r="O276" s="109"/>
      <c r="P276" s="110"/>
      <c r="Q276" s="106" t="n">
        <f aca="false">P276*M276</f>
        <v>0</v>
      </c>
      <c r="R276" s="120"/>
      <c r="S276" s="112"/>
      <c r="T276" s="121"/>
      <c r="U276" s="114" t="n">
        <f aca="false">IF(EXACT(O276,Y276),M276,M276*(1-'Расчет ПРЕДЗАКАЗ'!$D$10))</f>
        <v>0</v>
      </c>
      <c r="V276" s="114" t="n">
        <f aca="false">P276*U276</f>
        <v>0</v>
      </c>
      <c r="W276" s="114" t="n">
        <f aca="false">IF(EXACT(O276,Y276),M276,M276*(1-'Расчет Прайс'!$D$10))</f>
        <v>0</v>
      </c>
      <c r="X276" s="114" t="n">
        <f aca="false">P276*W276</f>
        <v>0</v>
      </c>
      <c r="Y276" s="119" t="s">
        <v>101</v>
      </c>
      <c r="Z276" s="117" t="n">
        <f aca="false">IF(EXACT(O276;Y276);Q276;0)</f>
        <v>0</v>
      </c>
      <c r="AA276" s="117" t="n">
        <f aca="false">IF(Z276=0;Q276;0)</f>
        <v>0</v>
      </c>
      <c r="AB276" s="118" t="str">
        <f aca="false">IF(U276=0;"";L276/U276-1)</f>
        <v/>
      </c>
      <c r="AC276" s="118" t="str">
        <f aca="false">IF(W276=0;"";L276/W276-1)</f>
        <v/>
      </c>
    </row>
    <row collapsed="false" customFormat="false" customHeight="true" hidden="false" ht="50.1" outlineLevel="0" r="277">
      <c r="A277" s="98"/>
      <c r="B277" s="98"/>
      <c r="C277" s="99"/>
      <c r="D277" s="99"/>
      <c r="E277" s="100"/>
      <c r="F277" s="136"/>
      <c r="G277" s="102"/>
      <c r="H277" s="103"/>
      <c r="I277" s="137"/>
      <c r="J277" s="104"/>
      <c r="K277" s="105"/>
      <c r="L277" s="106"/>
      <c r="M277" s="106"/>
      <c r="N277" s="140"/>
      <c r="O277" s="109"/>
      <c r="P277" s="110"/>
      <c r="Q277" s="106" t="n">
        <f aca="false">P277*M277</f>
        <v>0</v>
      </c>
      <c r="R277" s="120"/>
      <c r="S277" s="112"/>
      <c r="T277" s="121"/>
      <c r="U277" s="114" t="n">
        <f aca="false">IF(EXACT(O277,Y277),M277,M277*(1-'Расчет ПРЕДЗАКАЗ'!$D$10))</f>
        <v>0</v>
      </c>
      <c r="V277" s="114" t="n">
        <f aca="false">P277*U277</f>
        <v>0</v>
      </c>
      <c r="W277" s="114" t="n">
        <f aca="false">IF(EXACT(O277,Y277),M277,M277*(1-'Расчет Прайс'!$D$10))</f>
        <v>0</v>
      </c>
      <c r="X277" s="114" t="n">
        <f aca="false">P277*W277</f>
        <v>0</v>
      </c>
      <c r="Y277" s="119" t="s">
        <v>101</v>
      </c>
      <c r="Z277" s="117" t="n">
        <f aca="false">IF(EXACT(O277;Y277);Q277;0)</f>
        <v>0</v>
      </c>
      <c r="AA277" s="117" t="n">
        <f aca="false">IF(Z277=0;Q277;0)</f>
        <v>0</v>
      </c>
      <c r="AB277" s="118" t="str">
        <f aca="false">IF(U277=0;"";L277/U277-1)</f>
        <v/>
      </c>
      <c r="AC277" s="118" t="str">
        <f aca="false">IF(W277=0;"";L277/W277-1)</f>
        <v/>
      </c>
    </row>
    <row collapsed="false" customFormat="false" customHeight="true" hidden="false" ht="50.1" outlineLevel="0" r="278">
      <c r="A278" s="98"/>
      <c r="B278" s="98"/>
      <c r="C278" s="99"/>
      <c r="D278" s="99"/>
      <c r="E278" s="100"/>
      <c r="F278" s="136"/>
      <c r="G278" s="102"/>
      <c r="H278" s="103"/>
      <c r="I278" s="137"/>
      <c r="J278" s="104"/>
      <c r="K278" s="105"/>
      <c r="L278" s="106"/>
      <c r="M278" s="106"/>
      <c r="N278" s="140"/>
      <c r="O278" s="109"/>
      <c r="P278" s="110"/>
      <c r="Q278" s="106" t="n">
        <f aca="false">P278*M278</f>
        <v>0</v>
      </c>
      <c r="R278" s="120"/>
      <c r="S278" s="111"/>
      <c r="T278" s="121"/>
      <c r="U278" s="114" t="n">
        <f aca="false">IF(EXACT(O278,Y278),M278,M278*(1-'Расчет ПРЕДЗАКАЗ'!$D$10))</f>
        <v>0</v>
      </c>
      <c r="V278" s="114" t="n">
        <f aca="false">P278*U278</f>
        <v>0</v>
      </c>
      <c r="W278" s="114" t="n">
        <f aca="false">IF(EXACT(O278,Y278),M278,M278*(1-'Расчет Прайс'!$D$10))</f>
        <v>0</v>
      </c>
      <c r="X278" s="114" t="n">
        <f aca="false">P278*W278</f>
        <v>0</v>
      </c>
      <c r="Y278" s="119" t="s">
        <v>101</v>
      </c>
      <c r="Z278" s="117" t="n">
        <f aca="false">IF(EXACT(O278;Y278);Q278;0)</f>
        <v>0</v>
      </c>
      <c r="AA278" s="117" t="n">
        <f aca="false">IF(Z278=0;Q278;0)</f>
        <v>0</v>
      </c>
      <c r="AB278" s="118" t="str">
        <f aca="false">IF(U278=0;"";L278/U278-1)</f>
        <v/>
      </c>
      <c r="AC278" s="118" t="str">
        <f aca="false">IF(W278=0;"";L278/W278-1)</f>
        <v/>
      </c>
    </row>
    <row collapsed="false" customFormat="false" customHeight="true" hidden="false" ht="11.25" outlineLevel="0" r="279"/>
    <row collapsed="false" customFormat="false" customHeight="true" hidden="false" ht="50.1" outlineLevel="0" r="280">
      <c r="A280" s="98" t="n">
        <v>54</v>
      </c>
      <c r="B280" s="98" t="s">
        <v>320</v>
      </c>
      <c r="C280" s="99" t="s">
        <v>321</v>
      </c>
      <c r="D280" s="99" t="s">
        <v>93</v>
      </c>
      <c r="E280" s="100" t="s">
        <v>93</v>
      </c>
      <c r="F280" s="136"/>
      <c r="G280" s="102" t="s">
        <v>278</v>
      </c>
      <c r="H280" s="103"/>
      <c r="I280" s="137" t="s">
        <v>322</v>
      </c>
      <c r="J280" s="104" t="s">
        <v>98</v>
      </c>
      <c r="K280" s="105" t="s">
        <v>102</v>
      </c>
      <c r="L280" s="106" t="n">
        <v>6500</v>
      </c>
      <c r="M280" s="106" t="n">
        <v>3610</v>
      </c>
      <c r="N280" s="108" t="s">
        <v>323</v>
      </c>
      <c r="O280" s="109" t="s">
        <v>101</v>
      </c>
      <c r="P280" s="110"/>
      <c r="Q280" s="106" t="n">
        <f aca="false">P280*M280</f>
        <v>0</v>
      </c>
      <c r="R280" s="111"/>
      <c r="S280" s="112" t="n">
        <v>5</v>
      </c>
      <c r="T280" s="138"/>
      <c r="U280" s="114" t="n">
        <f aca="false">IF(EXACT(O280,Y280),M280,M280*(1-'Расчет ПРЕДЗАКАЗ'!$D$10))</f>
        <v>3610</v>
      </c>
      <c r="V280" s="114" t="n">
        <f aca="false">P280*U280</f>
        <v>0</v>
      </c>
      <c r="W280" s="114" t="n">
        <f aca="false">IF(EXACT(O280,Y280),M280,M280*(1-'Расчет Прайс'!$D$10))</f>
        <v>3610</v>
      </c>
      <c r="X280" s="114" t="n">
        <f aca="false">P280*W280</f>
        <v>0</v>
      </c>
      <c r="Y280" s="119" t="s">
        <v>101</v>
      </c>
      <c r="Z280" s="117" t="n">
        <f aca="false">IF(EXACT(O280;Y280);Q280;0)</f>
        <v>0</v>
      </c>
      <c r="AA280" s="117" t="n">
        <f aca="false">IF(Z280=0;Q280;0)</f>
        <v>0</v>
      </c>
      <c r="AB280" s="118" t="n">
        <f aca="false">IF(U280=0,"",L280/U280-1)</f>
        <v>0.800554016620499</v>
      </c>
      <c r="AC280" s="118" t="n">
        <f aca="false">IF(W280=0,"",L280/W280-1)</f>
        <v>0.800554016620499</v>
      </c>
    </row>
    <row collapsed="false" customFormat="false" customHeight="true" hidden="false" ht="50.1" outlineLevel="0" r="281">
      <c r="A281" s="98"/>
      <c r="B281" s="98"/>
      <c r="C281" s="99"/>
      <c r="D281" s="99"/>
      <c r="E281" s="100"/>
      <c r="F281" s="136"/>
      <c r="G281" s="102"/>
      <c r="H281" s="103"/>
      <c r="I281" s="137"/>
      <c r="J281" s="104"/>
      <c r="K281" s="105" t="s">
        <v>104</v>
      </c>
      <c r="L281" s="106" t="n">
        <v>6500</v>
      </c>
      <c r="M281" s="106" t="n">
        <v>3610</v>
      </c>
      <c r="N281" s="108" t="s">
        <v>324</v>
      </c>
      <c r="O281" s="109" t="s">
        <v>101</v>
      </c>
      <c r="P281" s="110"/>
      <c r="Q281" s="106" t="n">
        <f aca="false">P281*M281</f>
        <v>0</v>
      </c>
      <c r="R281" s="111"/>
      <c r="S281" s="112" t="n">
        <v>2</v>
      </c>
      <c r="T281" s="138"/>
      <c r="U281" s="114" t="n">
        <f aca="false">IF(EXACT(O281,Y281),M281,M281*(1-'Расчет ПРЕДЗАКАЗ'!$D$10))</f>
        <v>3610</v>
      </c>
      <c r="V281" s="114" t="n">
        <f aca="false">P281*U281</f>
        <v>0</v>
      </c>
      <c r="W281" s="114" t="n">
        <f aca="false">IF(EXACT(O281,Y281),M281,M281*(1-'Расчет Прайс'!$D$10))</f>
        <v>3610</v>
      </c>
      <c r="X281" s="114" t="n">
        <f aca="false">P281*W281</f>
        <v>0</v>
      </c>
      <c r="Y281" s="119" t="s">
        <v>101</v>
      </c>
      <c r="Z281" s="117" t="n">
        <f aca="false">IF(EXACT(O281;Y281);Q281;0)</f>
        <v>0</v>
      </c>
      <c r="AA281" s="117" t="n">
        <f aca="false">IF(Z281=0;Q281;0)</f>
        <v>0</v>
      </c>
      <c r="AB281" s="118" t="n">
        <f aca="false">IF(U281=0;"";L281/U281-1)</f>
        <v>0.800554016620498</v>
      </c>
      <c r="AC281" s="118" t="n">
        <f aca="false">IF(W281=0;"";L281/W281-1)</f>
        <v>0.800554016620498</v>
      </c>
    </row>
    <row collapsed="false" customFormat="false" customHeight="true" hidden="false" ht="50.1" outlineLevel="0" r="282">
      <c r="A282" s="98"/>
      <c r="B282" s="98"/>
      <c r="C282" s="99"/>
      <c r="D282" s="99"/>
      <c r="E282" s="100"/>
      <c r="F282" s="136"/>
      <c r="G282" s="102"/>
      <c r="H282" s="103"/>
      <c r="I282" s="137"/>
      <c r="J282" s="104"/>
      <c r="K282" s="105"/>
      <c r="L282" s="106"/>
      <c r="M282" s="106"/>
      <c r="N282" s="108"/>
      <c r="O282" s="109"/>
      <c r="P282" s="110"/>
      <c r="Q282" s="106" t="n">
        <f aca="false">P282*M282</f>
        <v>0</v>
      </c>
      <c r="R282" s="111"/>
      <c r="S282" s="112"/>
      <c r="T282" s="138"/>
      <c r="U282" s="114" t="n">
        <f aca="false">IF(EXACT(O282,Y282),M282,M282*(1-'Расчет ПРЕДЗАКАЗ'!$D$10))</f>
        <v>0</v>
      </c>
      <c r="V282" s="114" t="n">
        <f aca="false">P282*U282</f>
        <v>0</v>
      </c>
      <c r="W282" s="114" t="n">
        <f aca="false">IF(EXACT(O282,Y282),M282,M282*(1-'Расчет Прайс'!$D$10))</f>
        <v>0</v>
      </c>
      <c r="X282" s="114" t="n">
        <f aca="false">P282*W282</f>
        <v>0</v>
      </c>
      <c r="Y282" s="119" t="s">
        <v>101</v>
      </c>
      <c r="Z282" s="117" t="n">
        <f aca="false">IF(EXACT(O282;Y282);Q282;0)</f>
        <v>0</v>
      </c>
      <c r="AA282" s="117" t="n">
        <f aca="false">IF(Z282=0;Q282;0)</f>
        <v>0</v>
      </c>
      <c r="AB282" s="118" t="str">
        <f aca="false">IF(U282=0;"";L282/U282-1)</f>
        <v/>
      </c>
      <c r="AC282" s="118" t="str">
        <f aca="false">IF(W282=0;"";L282/W282-1)</f>
        <v/>
      </c>
    </row>
    <row collapsed="false" customFormat="false" customHeight="true" hidden="false" ht="50.1" outlineLevel="0" r="283">
      <c r="A283" s="98"/>
      <c r="B283" s="98"/>
      <c r="C283" s="99"/>
      <c r="D283" s="99"/>
      <c r="E283" s="100"/>
      <c r="F283" s="136"/>
      <c r="G283" s="102"/>
      <c r="H283" s="103"/>
      <c r="I283" s="137"/>
      <c r="J283" s="104"/>
      <c r="K283" s="105"/>
      <c r="L283" s="106"/>
      <c r="M283" s="106"/>
      <c r="N283" s="108"/>
      <c r="O283" s="109"/>
      <c r="P283" s="110"/>
      <c r="Q283" s="106" t="n">
        <f aca="false">P283*M283</f>
        <v>0</v>
      </c>
      <c r="R283" s="111"/>
      <c r="S283" s="112"/>
      <c r="T283" s="138"/>
      <c r="U283" s="114" t="n">
        <f aca="false">IF(EXACT(O283,Y283),M283,M283*(1-'Расчет ПРЕДЗАКАЗ'!$D$10))</f>
        <v>0</v>
      </c>
      <c r="V283" s="114" t="n">
        <f aca="false">P283*U283</f>
        <v>0</v>
      </c>
      <c r="W283" s="114" t="n">
        <f aca="false">IF(EXACT(O283,Y283),M283,M283*(1-'Расчет Прайс'!$D$10))</f>
        <v>0</v>
      </c>
      <c r="X283" s="114" t="n">
        <f aca="false">P283*W283</f>
        <v>0</v>
      </c>
      <c r="Y283" s="119" t="s">
        <v>101</v>
      </c>
      <c r="Z283" s="117" t="n">
        <f aca="false">IF(EXACT(O283;Y283);Q283;0)</f>
        <v>0</v>
      </c>
      <c r="AA283" s="117" t="n">
        <f aca="false">IF(Z283=0;Q283;0)</f>
        <v>0</v>
      </c>
      <c r="AB283" s="118" t="str">
        <f aca="false">IF(U283=0;"";L283/U283-1)</f>
        <v/>
      </c>
      <c r="AC283" s="118" t="str">
        <f aca="false">IF(W283=0;"";L283/W283-1)</f>
        <v/>
      </c>
    </row>
    <row collapsed="false" customFormat="false" customHeight="true" hidden="false" ht="50.1" outlineLevel="0" r="284">
      <c r="A284" s="98"/>
      <c r="B284" s="98"/>
      <c r="C284" s="99"/>
      <c r="D284" s="99"/>
      <c r="E284" s="100"/>
      <c r="F284" s="136"/>
      <c r="G284" s="102"/>
      <c r="H284" s="103"/>
      <c r="I284" s="137"/>
      <c r="J284" s="104"/>
      <c r="K284" s="105"/>
      <c r="L284" s="106"/>
      <c r="M284" s="106"/>
      <c r="N284" s="108"/>
      <c r="O284" s="109"/>
      <c r="P284" s="110"/>
      <c r="Q284" s="106" t="n">
        <f aca="false">P284*M284</f>
        <v>0</v>
      </c>
      <c r="R284" s="111"/>
      <c r="S284" s="112"/>
      <c r="T284" s="138"/>
      <c r="U284" s="114" t="n">
        <f aca="false">IF(EXACT(O284,Y284),M284,M284*(1-'Расчет ПРЕДЗАКАЗ'!$D$10))</f>
        <v>0</v>
      </c>
      <c r="V284" s="114" t="n">
        <f aca="false">P284*U284</f>
        <v>0</v>
      </c>
      <c r="W284" s="114" t="n">
        <f aca="false">IF(EXACT(O284,Y284),M284,M284*(1-'Расчет Прайс'!$D$10))</f>
        <v>0</v>
      </c>
      <c r="X284" s="114" t="n">
        <f aca="false">P284*W284</f>
        <v>0</v>
      </c>
      <c r="Y284" s="119" t="s">
        <v>101</v>
      </c>
      <c r="Z284" s="117" t="n">
        <f aca="false">IF(EXACT(O284;Y284);Q284;0)</f>
        <v>0</v>
      </c>
      <c r="AA284" s="117" t="n">
        <f aca="false">IF(Z284=0;Q284;0)</f>
        <v>0</v>
      </c>
      <c r="AB284" s="118" t="str">
        <f aca="false">IF(U284=0;"";L284/U284-1)</f>
        <v/>
      </c>
      <c r="AC284" s="118" t="str">
        <f aca="false">IF(W284=0;"";L284/W284-1)</f>
        <v/>
      </c>
    </row>
    <row collapsed="false" customFormat="false" customHeight="true" hidden="false" ht="50.1" outlineLevel="0" r="285">
      <c r="A285" s="98"/>
      <c r="B285" s="98"/>
      <c r="C285" s="99"/>
      <c r="D285" s="99"/>
      <c r="E285" s="100"/>
      <c r="F285" s="136"/>
      <c r="G285" s="102"/>
      <c r="H285" s="103"/>
      <c r="I285" s="137"/>
      <c r="J285" s="104"/>
      <c r="K285" s="105"/>
      <c r="L285" s="106"/>
      <c r="M285" s="106"/>
      <c r="N285" s="108"/>
      <c r="O285" s="109"/>
      <c r="P285" s="110"/>
      <c r="Q285" s="106" t="n">
        <f aca="false">P285*M285</f>
        <v>0</v>
      </c>
      <c r="R285" s="111"/>
      <c r="S285" s="112"/>
      <c r="T285" s="138"/>
      <c r="U285" s="114" t="n">
        <f aca="false">IF(EXACT(O285,Y285),M285,M285*(1-'Расчет ПРЕДЗАКАЗ'!$D$10))</f>
        <v>0</v>
      </c>
      <c r="V285" s="114" t="n">
        <f aca="false">P285*U285</f>
        <v>0</v>
      </c>
      <c r="W285" s="114" t="n">
        <f aca="false">IF(EXACT(O285,Y285),M285,M285*(1-'Расчет Прайс'!$D$10))</f>
        <v>0</v>
      </c>
      <c r="X285" s="114" t="n">
        <f aca="false">P285*W285</f>
        <v>0</v>
      </c>
      <c r="Y285" s="119" t="s">
        <v>101</v>
      </c>
      <c r="Z285" s="117" t="n">
        <f aca="false">IF(EXACT(O285;Y285);Q285;0)</f>
        <v>0</v>
      </c>
      <c r="AA285" s="117" t="n">
        <f aca="false">IF(Z285=0;Q285;0)</f>
        <v>0</v>
      </c>
      <c r="AB285" s="118" t="str">
        <f aca="false">IF(U285=0;"";L285/U285-1)</f>
        <v/>
      </c>
      <c r="AC285" s="118" t="str">
        <f aca="false">IF(W285=0;"";L285/W285-1)</f>
        <v/>
      </c>
    </row>
    <row collapsed="false" customFormat="false" customHeight="true" hidden="false" ht="50.1" outlineLevel="0" r="286">
      <c r="A286" s="98"/>
      <c r="B286" s="98"/>
      <c r="C286" s="99"/>
      <c r="D286" s="99"/>
      <c r="E286" s="100"/>
      <c r="F286" s="136"/>
      <c r="G286" s="102"/>
      <c r="H286" s="103"/>
      <c r="I286" s="137"/>
      <c r="J286" s="104"/>
      <c r="K286" s="105"/>
      <c r="L286" s="106"/>
      <c r="M286" s="106"/>
      <c r="N286" s="108"/>
      <c r="O286" s="109"/>
      <c r="P286" s="110"/>
      <c r="Q286" s="106" t="n">
        <f aca="false">P286*M286</f>
        <v>0</v>
      </c>
      <c r="R286" s="111"/>
      <c r="S286" s="112"/>
      <c r="T286" s="138"/>
      <c r="U286" s="114" t="n">
        <f aca="false">IF(EXACT(O286,Y286),M286,M286*(1-'Расчет ПРЕДЗАКАЗ'!$D$10))</f>
        <v>0</v>
      </c>
      <c r="V286" s="114" t="n">
        <f aca="false">P286*U286</f>
        <v>0</v>
      </c>
      <c r="W286" s="114" t="n">
        <f aca="false">IF(EXACT(O286,Y286),M286,M286*(1-'Расчет Прайс'!$D$10))</f>
        <v>0</v>
      </c>
      <c r="X286" s="114" t="n">
        <f aca="false">P286*W286</f>
        <v>0</v>
      </c>
      <c r="Y286" s="119" t="s">
        <v>101</v>
      </c>
      <c r="Z286" s="117" t="n">
        <f aca="false">IF(EXACT(O286;Y286);Q286;0)</f>
        <v>0</v>
      </c>
      <c r="AA286" s="117" t="n">
        <f aca="false">IF(Z286=0;Q286;0)</f>
        <v>0</v>
      </c>
      <c r="AB286" s="118" t="str">
        <f aca="false">IF(U286=0;"";L286/U286-1)</f>
        <v/>
      </c>
      <c r="AC286" s="118" t="str">
        <f aca="false">IF(W286=0;"";L286/W286-1)</f>
        <v/>
      </c>
    </row>
    <row collapsed="false" customFormat="false" customHeight="true" hidden="false" ht="50.1" outlineLevel="0" r="287">
      <c r="A287" s="98"/>
      <c r="B287" s="98"/>
      <c r="C287" s="99"/>
      <c r="D287" s="99"/>
      <c r="E287" s="100"/>
      <c r="F287" s="136"/>
      <c r="G287" s="102"/>
      <c r="H287" s="103"/>
      <c r="I287" s="137"/>
      <c r="J287" s="104"/>
      <c r="K287" s="105"/>
      <c r="L287" s="106"/>
      <c r="M287" s="106"/>
      <c r="N287" s="139"/>
      <c r="O287" s="109"/>
      <c r="P287" s="110"/>
      <c r="Q287" s="106" t="n">
        <f aca="false">P287*M287</f>
        <v>0</v>
      </c>
      <c r="R287" s="111"/>
      <c r="S287" s="112"/>
      <c r="T287" s="138"/>
      <c r="U287" s="114" t="n">
        <f aca="false">IF(EXACT(O287,Y287),M287,M287*(1-'Расчет ПРЕДЗАКАЗ'!$D$10))</f>
        <v>0</v>
      </c>
      <c r="V287" s="114" t="n">
        <f aca="false">P287*U287</f>
        <v>0</v>
      </c>
      <c r="W287" s="114" t="n">
        <f aca="false">IF(EXACT(O287,Y287),M287,M287*(1-'Расчет Прайс'!$D$10))</f>
        <v>0</v>
      </c>
      <c r="X287" s="114" t="n">
        <f aca="false">P287*W287</f>
        <v>0</v>
      </c>
      <c r="Y287" s="119" t="s">
        <v>101</v>
      </c>
      <c r="Z287" s="117" t="n">
        <f aca="false">IF(EXACT(O287;Y287);Q287;0)</f>
        <v>0</v>
      </c>
      <c r="AA287" s="117" t="n">
        <f aca="false">IF(Z287=0;Q287;0)</f>
        <v>0</v>
      </c>
      <c r="AB287" s="118" t="str">
        <f aca="false">IF(U287=0;"";L287/U287-1)</f>
        <v/>
      </c>
      <c r="AC287" s="118" t="str">
        <f aca="false">IF(W287=0;"";L287/W287-1)</f>
        <v/>
      </c>
    </row>
    <row collapsed="false" customFormat="false" customHeight="true" hidden="false" ht="50.1" outlineLevel="0" r="288">
      <c r="A288" s="98"/>
      <c r="B288" s="98"/>
      <c r="C288" s="99"/>
      <c r="D288" s="99"/>
      <c r="E288" s="100"/>
      <c r="F288" s="136"/>
      <c r="G288" s="102"/>
      <c r="H288" s="103"/>
      <c r="I288" s="137"/>
      <c r="J288" s="104"/>
      <c r="K288" s="105"/>
      <c r="L288" s="106"/>
      <c r="M288" s="106"/>
      <c r="N288" s="139"/>
      <c r="O288" s="109"/>
      <c r="P288" s="110"/>
      <c r="Q288" s="106" t="n">
        <f aca="false">P288*M288</f>
        <v>0</v>
      </c>
      <c r="R288" s="111"/>
      <c r="S288" s="112"/>
      <c r="T288" s="138"/>
      <c r="U288" s="114" t="n">
        <f aca="false">IF(EXACT(O288,Y288),M288,M288*(1-'Расчет ПРЕДЗАКАЗ'!$D$10))</f>
        <v>0</v>
      </c>
      <c r="V288" s="114" t="n">
        <f aca="false">P288*U288</f>
        <v>0</v>
      </c>
      <c r="W288" s="114" t="n">
        <f aca="false">IF(EXACT(O288,Y288),M288,M288*(1-'Расчет Прайс'!$D$10))</f>
        <v>0</v>
      </c>
      <c r="X288" s="114" t="n">
        <f aca="false">P288*W288</f>
        <v>0</v>
      </c>
      <c r="Y288" s="119" t="s">
        <v>101</v>
      </c>
      <c r="Z288" s="117" t="n">
        <f aca="false">IF(EXACT(O288;Y288);Q288;0)</f>
        <v>0</v>
      </c>
      <c r="AA288" s="117" t="n">
        <f aca="false">IF(Z288=0;Q288;0)</f>
        <v>0</v>
      </c>
      <c r="AB288" s="118" t="str">
        <f aca="false">IF(U288=0;"";L288/U288-1)</f>
        <v/>
      </c>
      <c r="AC288" s="118" t="str">
        <f aca="false">IF(W288=0;"";L288/W288-1)</f>
        <v/>
      </c>
    </row>
    <row collapsed="false" customFormat="false" customHeight="true" hidden="false" ht="50.1" outlineLevel="0" r="289">
      <c r="A289" s="98"/>
      <c r="B289" s="98"/>
      <c r="C289" s="99"/>
      <c r="D289" s="99"/>
      <c r="E289" s="100"/>
      <c r="F289" s="136"/>
      <c r="G289" s="102"/>
      <c r="H289" s="103"/>
      <c r="I289" s="137"/>
      <c r="J289" s="104"/>
      <c r="K289" s="105"/>
      <c r="L289" s="106"/>
      <c r="M289" s="106"/>
      <c r="N289" s="140"/>
      <c r="O289" s="109"/>
      <c r="P289" s="110"/>
      <c r="Q289" s="106" t="n">
        <f aca="false">P289*M289</f>
        <v>0</v>
      </c>
      <c r="R289" s="120"/>
      <c r="S289" s="112"/>
      <c r="T289" s="121"/>
      <c r="U289" s="114" t="n">
        <f aca="false">IF(EXACT(O289,Y289),M289,M289*(1-'Расчет ПРЕДЗАКАЗ'!$D$10))</f>
        <v>0</v>
      </c>
      <c r="V289" s="114" t="n">
        <f aca="false">P289*U289</f>
        <v>0</v>
      </c>
      <c r="W289" s="114" t="n">
        <f aca="false">IF(EXACT(O289,Y289),M289,M289*(1-'Расчет Прайс'!$D$10))</f>
        <v>0</v>
      </c>
      <c r="X289" s="114" t="n">
        <f aca="false">P289*W289</f>
        <v>0</v>
      </c>
      <c r="Y289" s="119" t="s">
        <v>101</v>
      </c>
      <c r="Z289" s="117" t="n">
        <f aca="false">IF(EXACT(O289;Y289);Q289;0)</f>
        <v>0</v>
      </c>
      <c r="AA289" s="117" t="n">
        <f aca="false">IF(Z289=0;Q289;0)</f>
        <v>0</v>
      </c>
      <c r="AB289" s="118" t="str">
        <f aca="false">IF(U289=0;"";L289/U289-1)</f>
        <v/>
      </c>
      <c r="AC289" s="118" t="str">
        <f aca="false">IF(W289=0;"";L289/W289-1)</f>
        <v/>
      </c>
    </row>
    <row collapsed="false" customFormat="false" customHeight="true" hidden="false" ht="50.1" outlineLevel="0" r="290">
      <c r="A290" s="98"/>
      <c r="B290" s="98"/>
      <c r="C290" s="99"/>
      <c r="D290" s="99"/>
      <c r="E290" s="100"/>
      <c r="F290" s="136"/>
      <c r="G290" s="102"/>
      <c r="H290" s="103"/>
      <c r="I290" s="137"/>
      <c r="J290" s="104"/>
      <c r="K290" s="105"/>
      <c r="L290" s="106"/>
      <c r="M290" s="106"/>
      <c r="N290" s="140"/>
      <c r="O290" s="109"/>
      <c r="P290" s="110"/>
      <c r="Q290" s="106" t="n">
        <f aca="false">P290*M290</f>
        <v>0</v>
      </c>
      <c r="R290" s="120"/>
      <c r="S290" s="112"/>
      <c r="T290" s="121"/>
      <c r="U290" s="114" t="n">
        <f aca="false">IF(EXACT(O290,Y290),M290,M290*(1-'Расчет ПРЕДЗАКАЗ'!$D$10))</f>
        <v>0</v>
      </c>
      <c r="V290" s="114" t="n">
        <f aca="false">P290*U290</f>
        <v>0</v>
      </c>
      <c r="W290" s="114" t="n">
        <f aca="false">IF(EXACT(O290,Y290),M290,M290*(1-'Расчет Прайс'!$D$10))</f>
        <v>0</v>
      </c>
      <c r="X290" s="114" t="n">
        <f aca="false">P290*W290</f>
        <v>0</v>
      </c>
      <c r="Y290" s="119" t="s">
        <v>101</v>
      </c>
      <c r="Z290" s="117" t="n">
        <f aca="false">IF(EXACT(O290;Y290);Q290;0)</f>
        <v>0</v>
      </c>
      <c r="AA290" s="117" t="n">
        <f aca="false">IF(Z290=0;Q290;0)</f>
        <v>0</v>
      </c>
      <c r="AB290" s="118" t="str">
        <f aca="false">IF(U290=0;"";L290/U290-1)</f>
        <v/>
      </c>
      <c r="AC290" s="118" t="str">
        <f aca="false">IF(W290=0;"";L290/W290-1)</f>
        <v/>
      </c>
    </row>
    <row collapsed="false" customFormat="false" customHeight="true" hidden="false" ht="50.1" outlineLevel="0" r="291">
      <c r="A291" s="98"/>
      <c r="B291" s="98"/>
      <c r="C291" s="99"/>
      <c r="D291" s="99"/>
      <c r="E291" s="100"/>
      <c r="F291" s="136"/>
      <c r="G291" s="102"/>
      <c r="H291" s="103"/>
      <c r="I291" s="137"/>
      <c r="J291" s="104"/>
      <c r="K291" s="105"/>
      <c r="L291" s="106"/>
      <c r="M291" s="106"/>
      <c r="N291" s="140"/>
      <c r="O291" s="109"/>
      <c r="P291" s="110"/>
      <c r="Q291" s="106" t="n">
        <f aca="false">P291*M291</f>
        <v>0</v>
      </c>
      <c r="R291" s="120"/>
      <c r="S291" s="112"/>
      <c r="T291" s="121"/>
      <c r="U291" s="114" t="n">
        <f aca="false">IF(EXACT(O291,Y291),M291,M291*(1-'Расчет ПРЕДЗАКАЗ'!$D$10))</f>
        <v>0</v>
      </c>
      <c r="V291" s="114" t="n">
        <f aca="false">P291*U291</f>
        <v>0</v>
      </c>
      <c r="W291" s="114" t="n">
        <f aca="false">IF(EXACT(O291,Y291),M291,M291*(1-'Расчет Прайс'!$D$10))</f>
        <v>0</v>
      </c>
      <c r="X291" s="114" t="n">
        <f aca="false">P291*W291</f>
        <v>0</v>
      </c>
      <c r="Y291" s="119" t="s">
        <v>101</v>
      </c>
      <c r="Z291" s="117" t="n">
        <f aca="false">IF(EXACT(O291;Y291);Q291;0)</f>
        <v>0</v>
      </c>
      <c r="AA291" s="117" t="n">
        <f aca="false">IF(Z291=0;Q291;0)</f>
        <v>0</v>
      </c>
      <c r="AB291" s="118" t="str">
        <f aca="false">IF(U291=0;"";L291/U291-1)</f>
        <v/>
      </c>
      <c r="AC291" s="118" t="str">
        <f aca="false">IF(W291=0;"";L291/W291-1)</f>
        <v/>
      </c>
    </row>
    <row collapsed="false" customFormat="false" customHeight="true" hidden="false" ht="50.1" outlineLevel="0" r="292">
      <c r="A292" s="98"/>
      <c r="B292" s="98"/>
      <c r="C292" s="99"/>
      <c r="D292" s="99"/>
      <c r="E292" s="100"/>
      <c r="F292" s="136"/>
      <c r="G292" s="102"/>
      <c r="H292" s="103"/>
      <c r="I292" s="137"/>
      <c r="J292" s="104"/>
      <c r="K292" s="105"/>
      <c r="L292" s="106"/>
      <c r="M292" s="106"/>
      <c r="N292" s="140"/>
      <c r="O292" s="109"/>
      <c r="P292" s="110"/>
      <c r="Q292" s="106" t="n">
        <f aca="false">P292*M292</f>
        <v>0</v>
      </c>
      <c r="R292" s="120"/>
      <c r="S292" s="112"/>
      <c r="T292" s="121"/>
      <c r="U292" s="114" t="n">
        <f aca="false">IF(EXACT(O292,Y292),M292,M292*(1-'Расчет ПРЕДЗАКАЗ'!$D$10))</f>
        <v>0</v>
      </c>
      <c r="V292" s="114" t="n">
        <f aca="false">P292*U292</f>
        <v>0</v>
      </c>
      <c r="W292" s="114" t="n">
        <f aca="false">IF(EXACT(O292,Y292),M292,M292*(1-'Расчет Прайс'!$D$10))</f>
        <v>0</v>
      </c>
      <c r="X292" s="114" t="n">
        <f aca="false">P292*W292</f>
        <v>0</v>
      </c>
      <c r="Y292" s="119" t="s">
        <v>101</v>
      </c>
      <c r="Z292" s="117" t="n">
        <f aca="false">IF(EXACT(O292;Y292);Q292;0)</f>
        <v>0</v>
      </c>
      <c r="AA292" s="117" t="n">
        <f aca="false">IF(Z292=0;Q292;0)</f>
        <v>0</v>
      </c>
      <c r="AB292" s="118" t="str">
        <f aca="false">IF(U292=0;"";L292/U292-1)</f>
        <v/>
      </c>
      <c r="AC292" s="118" t="str">
        <f aca="false">IF(W292=0;"";L292/W292-1)</f>
        <v/>
      </c>
    </row>
    <row collapsed="false" customFormat="false" customHeight="true" hidden="false" ht="50.1" outlineLevel="0" r="293">
      <c r="A293" s="98"/>
      <c r="B293" s="98"/>
      <c r="C293" s="99"/>
      <c r="D293" s="99"/>
      <c r="E293" s="100"/>
      <c r="F293" s="136"/>
      <c r="G293" s="102"/>
      <c r="H293" s="103"/>
      <c r="I293" s="137"/>
      <c r="J293" s="104"/>
      <c r="K293" s="105"/>
      <c r="L293" s="106"/>
      <c r="M293" s="106"/>
      <c r="N293" s="140"/>
      <c r="O293" s="109"/>
      <c r="P293" s="110"/>
      <c r="Q293" s="106" t="n">
        <f aca="false">P293*M293</f>
        <v>0</v>
      </c>
      <c r="R293" s="120"/>
      <c r="S293" s="112"/>
      <c r="T293" s="121"/>
      <c r="U293" s="114" t="n">
        <f aca="false">IF(EXACT(O293,Y293),M293,M293*(1-'Расчет ПРЕДЗАКАЗ'!$D$10))</f>
        <v>0</v>
      </c>
      <c r="V293" s="114" t="n">
        <f aca="false">P293*U293</f>
        <v>0</v>
      </c>
      <c r="W293" s="114" t="n">
        <f aca="false">IF(EXACT(O293,Y293),M293,M293*(1-'Расчет Прайс'!$D$10))</f>
        <v>0</v>
      </c>
      <c r="X293" s="114" t="n">
        <f aca="false">P293*W293</f>
        <v>0</v>
      </c>
      <c r="Y293" s="119" t="s">
        <v>101</v>
      </c>
      <c r="Z293" s="117" t="n">
        <f aca="false">IF(EXACT(O293;Y293);Q293;0)</f>
        <v>0</v>
      </c>
      <c r="AA293" s="117" t="n">
        <f aca="false">IF(Z293=0;Q293;0)</f>
        <v>0</v>
      </c>
      <c r="AB293" s="118" t="str">
        <f aca="false">IF(U293=0;"";L293/U293-1)</f>
        <v/>
      </c>
      <c r="AC293" s="118" t="str">
        <f aca="false">IF(W293=0;"";L293/W293-1)</f>
        <v/>
      </c>
    </row>
    <row collapsed="false" customFormat="false" customHeight="true" hidden="false" ht="50.1" outlineLevel="0" r="294">
      <c r="A294" s="98"/>
      <c r="B294" s="98"/>
      <c r="C294" s="99"/>
      <c r="D294" s="99"/>
      <c r="E294" s="100"/>
      <c r="F294" s="136"/>
      <c r="G294" s="102"/>
      <c r="H294" s="103"/>
      <c r="I294" s="137"/>
      <c r="J294" s="104"/>
      <c r="K294" s="105"/>
      <c r="L294" s="106"/>
      <c r="M294" s="106"/>
      <c r="N294" s="140"/>
      <c r="O294" s="109"/>
      <c r="P294" s="110"/>
      <c r="Q294" s="106" t="n">
        <f aca="false">P294*M294</f>
        <v>0</v>
      </c>
      <c r="R294" s="120"/>
      <c r="S294" s="111"/>
      <c r="T294" s="121"/>
      <c r="U294" s="114" t="n">
        <f aca="false">IF(EXACT(O294,Y294),M294,M294*(1-'Расчет ПРЕДЗАКАЗ'!$D$10))</f>
        <v>0</v>
      </c>
      <c r="V294" s="114" t="n">
        <f aca="false">P294*U294</f>
        <v>0</v>
      </c>
      <c r="W294" s="114" t="n">
        <f aca="false">IF(EXACT(O294,Y294),M294,M294*(1-'Расчет Прайс'!$D$10))</f>
        <v>0</v>
      </c>
      <c r="X294" s="114" t="n">
        <f aca="false">P294*W294</f>
        <v>0</v>
      </c>
      <c r="Y294" s="119" t="s">
        <v>101</v>
      </c>
      <c r="Z294" s="117" t="n">
        <f aca="false">IF(EXACT(O294;Y294);Q294;0)</f>
        <v>0</v>
      </c>
      <c r="AA294" s="117" t="n">
        <f aca="false">IF(Z294=0;Q294;0)</f>
        <v>0</v>
      </c>
      <c r="AB294" s="118" t="str">
        <f aca="false">IF(U294=0;"";L294/U294-1)</f>
        <v/>
      </c>
      <c r="AC294" s="118" t="str">
        <f aca="false">IF(W294=0;"";L294/W294-1)</f>
        <v/>
      </c>
    </row>
    <row collapsed="false" customFormat="false" customHeight="true" hidden="false" ht="11.25" outlineLevel="0" r="295"/>
    <row collapsed="false" customFormat="false" customHeight="true" hidden="false" ht="50.1" outlineLevel="0" r="296">
      <c r="A296" s="98" t="n">
        <v>55</v>
      </c>
      <c r="B296" s="98" t="s">
        <v>325</v>
      </c>
      <c r="C296" s="99" t="s">
        <v>326</v>
      </c>
      <c r="D296" s="99" t="s">
        <v>93</v>
      </c>
      <c r="E296" s="100" t="s">
        <v>93</v>
      </c>
      <c r="F296" s="136"/>
      <c r="G296" s="102" t="s">
        <v>137</v>
      </c>
      <c r="H296" s="103" t="s">
        <v>327</v>
      </c>
      <c r="I296" s="137" t="s">
        <v>328</v>
      </c>
      <c r="J296" s="104" t="s">
        <v>98</v>
      </c>
      <c r="K296" s="105" t="s">
        <v>102</v>
      </c>
      <c r="L296" s="106" t="n">
        <v>4770</v>
      </c>
      <c r="M296" s="106" t="n">
        <v>2981</v>
      </c>
      <c r="N296" s="108" t="s">
        <v>329</v>
      </c>
      <c r="O296" s="109" t="s">
        <v>101</v>
      </c>
      <c r="P296" s="110"/>
      <c r="Q296" s="106" t="n">
        <f aca="false">P296*M296</f>
        <v>0</v>
      </c>
      <c r="R296" s="111"/>
      <c r="S296" s="112" t="n">
        <v>127</v>
      </c>
      <c r="T296" s="138"/>
      <c r="U296" s="114" t="n">
        <f aca="false">IF(EXACT(O296,Y296),M296,M296*(1-'Расчет ПРЕДЗАКАЗ'!$D$10))</f>
        <v>2981</v>
      </c>
      <c r="V296" s="114" t="n">
        <f aca="false">P296*U296</f>
        <v>0</v>
      </c>
      <c r="W296" s="114" t="n">
        <f aca="false">IF(EXACT(O296,Y296),M296,M296*(1-'Расчет Прайс'!$D$10))</f>
        <v>2981</v>
      </c>
      <c r="X296" s="114" t="n">
        <f aca="false">P296*W296</f>
        <v>0</v>
      </c>
      <c r="Y296" s="119" t="s">
        <v>101</v>
      </c>
      <c r="Z296" s="117" t="n">
        <f aca="false">IF(EXACT(O296;Y296);Q296;0)</f>
        <v>0</v>
      </c>
      <c r="AA296" s="117" t="n">
        <f aca="false">IF(Z296=0;Q296;0)</f>
        <v>0</v>
      </c>
      <c r="AB296" s="118" t="n">
        <f aca="false">IF(U296=0,"",L296/U296-1)</f>
        <v>0.600134183160013</v>
      </c>
      <c r="AC296" s="118" t="n">
        <f aca="false">IF(W296=0,"",L296/W296-1)</f>
        <v>0.600134183160013</v>
      </c>
    </row>
    <row collapsed="false" customFormat="false" customHeight="true" hidden="false" ht="50.1" outlineLevel="0" r="297">
      <c r="A297" s="98"/>
      <c r="B297" s="98"/>
      <c r="C297" s="99"/>
      <c r="D297" s="99"/>
      <c r="E297" s="100"/>
      <c r="F297" s="136"/>
      <c r="G297" s="102"/>
      <c r="H297" s="103"/>
      <c r="I297" s="137"/>
      <c r="J297" s="104"/>
      <c r="K297" s="105" t="s">
        <v>104</v>
      </c>
      <c r="L297" s="106" t="n">
        <v>4770</v>
      </c>
      <c r="M297" s="106" t="n">
        <v>2981</v>
      </c>
      <c r="N297" s="108" t="s">
        <v>330</v>
      </c>
      <c r="O297" s="109" t="s">
        <v>101</v>
      </c>
      <c r="P297" s="110"/>
      <c r="Q297" s="106" t="n">
        <f aca="false">P297*M297</f>
        <v>0</v>
      </c>
      <c r="R297" s="111"/>
      <c r="S297" s="112" t="n">
        <v>145</v>
      </c>
      <c r="T297" s="138"/>
      <c r="U297" s="114" t="n">
        <f aca="false">IF(EXACT(O297,Y297),M297,M297*(1-'Расчет ПРЕДЗАКАЗ'!$D$10))</f>
        <v>2981</v>
      </c>
      <c r="V297" s="114" t="n">
        <f aca="false">P297*U297</f>
        <v>0</v>
      </c>
      <c r="W297" s="114" t="n">
        <f aca="false">IF(EXACT(O297,Y297),M297,M297*(1-'Расчет Прайс'!$D$10))</f>
        <v>2981</v>
      </c>
      <c r="X297" s="114" t="n">
        <f aca="false">P297*W297</f>
        <v>0</v>
      </c>
      <c r="Y297" s="119" t="s">
        <v>101</v>
      </c>
      <c r="Z297" s="117" t="n">
        <f aca="false">IF(EXACT(O297;Y297);Q297;0)</f>
        <v>0</v>
      </c>
      <c r="AA297" s="117" t="n">
        <f aca="false">IF(Z297=0;Q297;0)</f>
        <v>0</v>
      </c>
      <c r="AB297" s="118" t="n">
        <f aca="false">IF(U297=0;"";L297/U297-1)</f>
        <v>0.600134183160013</v>
      </c>
      <c r="AC297" s="118" t="n">
        <f aca="false">IF(W297=0;"";L297/W297-1)</f>
        <v>0.600134183160013</v>
      </c>
    </row>
    <row collapsed="false" customFormat="false" customHeight="true" hidden="false" ht="50.1" outlineLevel="0" r="298">
      <c r="A298" s="98"/>
      <c r="B298" s="98"/>
      <c r="C298" s="99"/>
      <c r="D298" s="99"/>
      <c r="E298" s="100"/>
      <c r="F298" s="136"/>
      <c r="G298" s="102"/>
      <c r="H298" s="103"/>
      <c r="I298" s="137"/>
      <c r="J298" s="104"/>
      <c r="K298" s="105"/>
      <c r="L298" s="106"/>
      <c r="M298" s="106"/>
      <c r="N298" s="108"/>
      <c r="O298" s="109"/>
      <c r="P298" s="110"/>
      <c r="Q298" s="106" t="n">
        <f aca="false">P298*M298</f>
        <v>0</v>
      </c>
      <c r="R298" s="111"/>
      <c r="S298" s="112"/>
      <c r="T298" s="138"/>
      <c r="U298" s="114" t="n">
        <f aca="false">IF(EXACT(O298,Y298),M298,M298*(1-'Расчет ПРЕДЗАКАЗ'!$D$10))</f>
        <v>0</v>
      </c>
      <c r="V298" s="114" t="n">
        <f aca="false">P298*U298</f>
        <v>0</v>
      </c>
      <c r="W298" s="114" t="n">
        <f aca="false">IF(EXACT(O298,Y298),M298,M298*(1-'Расчет Прайс'!$D$10))</f>
        <v>0</v>
      </c>
      <c r="X298" s="114" t="n">
        <f aca="false">P298*W298</f>
        <v>0</v>
      </c>
      <c r="Y298" s="119" t="s">
        <v>101</v>
      </c>
      <c r="Z298" s="117" t="n">
        <f aca="false">IF(EXACT(O298;Y298);Q298;0)</f>
        <v>0</v>
      </c>
      <c r="AA298" s="117" t="n">
        <f aca="false">IF(Z298=0;Q298;0)</f>
        <v>0</v>
      </c>
      <c r="AB298" s="118" t="str">
        <f aca="false">IF(U298=0;"";L298/U298-1)</f>
        <v/>
      </c>
      <c r="AC298" s="118" t="str">
        <f aca="false">IF(W298=0;"";L298/W298-1)</f>
        <v/>
      </c>
    </row>
    <row collapsed="false" customFormat="false" customHeight="true" hidden="false" ht="50.1" outlineLevel="0" r="299">
      <c r="A299" s="98"/>
      <c r="B299" s="98"/>
      <c r="C299" s="99"/>
      <c r="D299" s="99"/>
      <c r="E299" s="100"/>
      <c r="F299" s="136"/>
      <c r="G299" s="102"/>
      <c r="H299" s="103"/>
      <c r="I299" s="137"/>
      <c r="J299" s="104"/>
      <c r="K299" s="105"/>
      <c r="L299" s="106"/>
      <c r="M299" s="106"/>
      <c r="N299" s="108"/>
      <c r="O299" s="109"/>
      <c r="P299" s="110"/>
      <c r="Q299" s="106" t="n">
        <f aca="false">P299*M299</f>
        <v>0</v>
      </c>
      <c r="R299" s="111"/>
      <c r="S299" s="112"/>
      <c r="T299" s="138"/>
      <c r="U299" s="114" t="n">
        <f aca="false">IF(EXACT(O299,Y299),M299,M299*(1-'Расчет ПРЕДЗАКАЗ'!$D$10))</f>
        <v>0</v>
      </c>
      <c r="V299" s="114" t="n">
        <f aca="false">P299*U299</f>
        <v>0</v>
      </c>
      <c r="W299" s="114" t="n">
        <f aca="false">IF(EXACT(O299,Y299),M299,M299*(1-'Расчет Прайс'!$D$10))</f>
        <v>0</v>
      </c>
      <c r="X299" s="114" t="n">
        <f aca="false">P299*W299</f>
        <v>0</v>
      </c>
      <c r="Y299" s="119" t="s">
        <v>101</v>
      </c>
      <c r="Z299" s="117" t="n">
        <f aca="false">IF(EXACT(O299;Y299);Q299;0)</f>
        <v>0</v>
      </c>
      <c r="AA299" s="117" t="n">
        <f aca="false">IF(Z299=0;Q299;0)</f>
        <v>0</v>
      </c>
      <c r="AB299" s="118" t="str">
        <f aca="false">IF(U299=0;"";L299/U299-1)</f>
        <v/>
      </c>
      <c r="AC299" s="118" t="str">
        <f aca="false">IF(W299=0;"";L299/W299-1)</f>
        <v/>
      </c>
    </row>
    <row collapsed="false" customFormat="false" customHeight="true" hidden="false" ht="50.1" outlineLevel="0" r="300">
      <c r="A300" s="98"/>
      <c r="B300" s="98"/>
      <c r="C300" s="99"/>
      <c r="D300" s="99"/>
      <c r="E300" s="100"/>
      <c r="F300" s="136"/>
      <c r="G300" s="102"/>
      <c r="H300" s="103"/>
      <c r="I300" s="137"/>
      <c r="J300" s="104"/>
      <c r="K300" s="105"/>
      <c r="L300" s="106"/>
      <c r="M300" s="106"/>
      <c r="N300" s="108"/>
      <c r="O300" s="109"/>
      <c r="P300" s="110"/>
      <c r="Q300" s="106" t="n">
        <f aca="false">P300*M300</f>
        <v>0</v>
      </c>
      <c r="R300" s="111"/>
      <c r="S300" s="112"/>
      <c r="T300" s="138"/>
      <c r="U300" s="114" t="n">
        <f aca="false">IF(EXACT(O300,Y300),M300,M300*(1-'Расчет ПРЕДЗАКАЗ'!$D$10))</f>
        <v>0</v>
      </c>
      <c r="V300" s="114" t="n">
        <f aca="false">P300*U300</f>
        <v>0</v>
      </c>
      <c r="W300" s="114" t="n">
        <f aca="false">IF(EXACT(O300,Y300),M300,M300*(1-'Расчет Прайс'!$D$10))</f>
        <v>0</v>
      </c>
      <c r="X300" s="114" t="n">
        <f aca="false">P300*W300</f>
        <v>0</v>
      </c>
      <c r="Y300" s="119" t="s">
        <v>101</v>
      </c>
      <c r="Z300" s="117" t="n">
        <f aca="false">IF(EXACT(O300;Y300);Q300;0)</f>
        <v>0</v>
      </c>
      <c r="AA300" s="117" t="n">
        <f aca="false">IF(Z300=0;Q300;0)</f>
        <v>0</v>
      </c>
      <c r="AB300" s="118" t="str">
        <f aca="false">IF(U300=0;"";L300/U300-1)</f>
        <v/>
      </c>
      <c r="AC300" s="118" t="str">
        <f aca="false">IF(W300=0;"";L300/W300-1)</f>
        <v/>
      </c>
    </row>
    <row collapsed="false" customFormat="false" customHeight="true" hidden="false" ht="50.1" outlineLevel="0" r="301">
      <c r="A301" s="98"/>
      <c r="B301" s="98"/>
      <c r="C301" s="99"/>
      <c r="D301" s="99"/>
      <c r="E301" s="100"/>
      <c r="F301" s="136"/>
      <c r="G301" s="102"/>
      <c r="H301" s="103"/>
      <c r="I301" s="137"/>
      <c r="J301" s="104"/>
      <c r="K301" s="105"/>
      <c r="L301" s="106"/>
      <c r="M301" s="106"/>
      <c r="N301" s="108"/>
      <c r="O301" s="109"/>
      <c r="P301" s="110"/>
      <c r="Q301" s="106" t="n">
        <f aca="false">P301*M301</f>
        <v>0</v>
      </c>
      <c r="R301" s="111"/>
      <c r="S301" s="112"/>
      <c r="T301" s="138"/>
      <c r="U301" s="114" t="n">
        <f aca="false">IF(EXACT(O301,Y301),M301,M301*(1-'Расчет ПРЕДЗАКАЗ'!$D$10))</f>
        <v>0</v>
      </c>
      <c r="V301" s="114" t="n">
        <f aca="false">P301*U301</f>
        <v>0</v>
      </c>
      <c r="W301" s="114" t="n">
        <f aca="false">IF(EXACT(O301,Y301),M301,M301*(1-'Расчет Прайс'!$D$10))</f>
        <v>0</v>
      </c>
      <c r="X301" s="114" t="n">
        <f aca="false">P301*W301</f>
        <v>0</v>
      </c>
      <c r="Y301" s="119" t="s">
        <v>101</v>
      </c>
      <c r="Z301" s="117" t="n">
        <f aca="false">IF(EXACT(O301;Y301);Q301;0)</f>
        <v>0</v>
      </c>
      <c r="AA301" s="117" t="n">
        <f aca="false">IF(Z301=0;Q301;0)</f>
        <v>0</v>
      </c>
      <c r="AB301" s="118" t="str">
        <f aca="false">IF(U301=0;"";L301/U301-1)</f>
        <v/>
      </c>
      <c r="AC301" s="118" t="str">
        <f aca="false">IF(W301=0;"";L301/W301-1)</f>
        <v/>
      </c>
    </row>
    <row collapsed="false" customFormat="false" customHeight="true" hidden="false" ht="50.1" outlineLevel="0" r="302">
      <c r="A302" s="98"/>
      <c r="B302" s="98"/>
      <c r="C302" s="99"/>
      <c r="D302" s="99"/>
      <c r="E302" s="100"/>
      <c r="F302" s="136"/>
      <c r="G302" s="102"/>
      <c r="H302" s="103"/>
      <c r="I302" s="137"/>
      <c r="J302" s="104"/>
      <c r="K302" s="105"/>
      <c r="L302" s="106"/>
      <c r="M302" s="106"/>
      <c r="N302" s="108"/>
      <c r="O302" s="109"/>
      <c r="P302" s="110"/>
      <c r="Q302" s="106" t="n">
        <f aca="false">P302*M302</f>
        <v>0</v>
      </c>
      <c r="R302" s="111"/>
      <c r="S302" s="112"/>
      <c r="T302" s="138"/>
      <c r="U302" s="114" t="n">
        <f aca="false">IF(EXACT(O302,Y302),M302,M302*(1-'Расчет ПРЕДЗАКАЗ'!$D$10))</f>
        <v>0</v>
      </c>
      <c r="V302" s="114" t="n">
        <f aca="false">P302*U302</f>
        <v>0</v>
      </c>
      <c r="W302" s="114" t="n">
        <f aca="false">IF(EXACT(O302,Y302),M302,M302*(1-'Расчет Прайс'!$D$10))</f>
        <v>0</v>
      </c>
      <c r="X302" s="114" t="n">
        <f aca="false">P302*W302</f>
        <v>0</v>
      </c>
      <c r="Y302" s="119" t="s">
        <v>101</v>
      </c>
      <c r="Z302" s="117" t="n">
        <f aca="false">IF(EXACT(O302;Y302);Q302;0)</f>
        <v>0</v>
      </c>
      <c r="AA302" s="117" t="n">
        <f aca="false">IF(Z302=0;Q302;0)</f>
        <v>0</v>
      </c>
      <c r="AB302" s="118" t="str">
        <f aca="false">IF(U302=0;"";L302/U302-1)</f>
        <v/>
      </c>
      <c r="AC302" s="118" t="str">
        <f aca="false">IF(W302=0;"";L302/W302-1)</f>
        <v/>
      </c>
    </row>
    <row collapsed="false" customFormat="false" customHeight="true" hidden="false" ht="50.1" outlineLevel="0" r="303">
      <c r="A303" s="98"/>
      <c r="B303" s="98"/>
      <c r="C303" s="99"/>
      <c r="D303" s="99"/>
      <c r="E303" s="100"/>
      <c r="F303" s="136"/>
      <c r="G303" s="102"/>
      <c r="H303" s="103"/>
      <c r="I303" s="137"/>
      <c r="J303" s="104"/>
      <c r="K303" s="105"/>
      <c r="L303" s="106"/>
      <c r="M303" s="106"/>
      <c r="N303" s="139"/>
      <c r="O303" s="109"/>
      <c r="P303" s="110"/>
      <c r="Q303" s="106" t="n">
        <f aca="false">P303*M303</f>
        <v>0</v>
      </c>
      <c r="R303" s="111"/>
      <c r="S303" s="112"/>
      <c r="T303" s="138"/>
      <c r="U303" s="114" t="n">
        <f aca="false">IF(EXACT(O303,Y303),M303,M303*(1-'Расчет ПРЕДЗАКАЗ'!$D$10))</f>
        <v>0</v>
      </c>
      <c r="V303" s="114" t="n">
        <f aca="false">P303*U303</f>
        <v>0</v>
      </c>
      <c r="W303" s="114" t="n">
        <f aca="false">IF(EXACT(O303,Y303),M303,M303*(1-'Расчет Прайс'!$D$10))</f>
        <v>0</v>
      </c>
      <c r="X303" s="114" t="n">
        <f aca="false">P303*W303</f>
        <v>0</v>
      </c>
      <c r="Y303" s="119" t="s">
        <v>101</v>
      </c>
      <c r="Z303" s="117" t="n">
        <f aca="false">IF(EXACT(O303;Y303);Q303;0)</f>
        <v>0</v>
      </c>
      <c r="AA303" s="117" t="n">
        <f aca="false">IF(Z303=0;Q303;0)</f>
        <v>0</v>
      </c>
      <c r="AB303" s="118" t="str">
        <f aca="false">IF(U303=0;"";L303/U303-1)</f>
        <v/>
      </c>
      <c r="AC303" s="118" t="str">
        <f aca="false">IF(W303=0;"";L303/W303-1)</f>
        <v/>
      </c>
    </row>
    <row collapsed="false" customFormat="false" customHeight="true" hidden="false" ht="50.1" outlineLevel="0" r="304">
      <c r="A304" s="98"/>
      <c r="B304" s="98"/>
      <c r="C304" s="99"/>
      <c r="D304" s="99"/>
      <c r="E304" s="100"/>
      <c r="F304" s="136"/>
      <c r="G304" s="102"/>
      <c r="H304" s="103"/>
      <c r="I304" s="137"/>
      <c r="J304" s="104"/>
      <c r="K304" s="105"/>
      <c r="L304" s="106"/>
      <c r="M304" s="106"/>
      <c r="N304" s="139"/>
      <c r="O304" s="109"/>
      <c r="P304" s="110"/>
      <c r="Q304" s="106" t="n">
        <f aca="false">P304*M304</f>
        <v>0</v>
      </c>
      <c r="R304" s="111"/>
      <c r="S304" s="112"/>
      <c r="T304" s="138"/>
      <c r="U304" s="114" t="n">
        <f aca="false">IF(EXACT(O304,Y304),M304,M304*(1-'Расчет ПРЕДЗАКАЗ'!$D$10))</f>
        <v>0</v>
      </c>
      <c r="V304" s="114" t="n">
        <f aca="false">P304*U304</f>
        <v>0</v>
      </c>
      <c r="W304" s="114" t="n">
        <f aca="false">IF(EXACT(O304,Y304),M304,M304*(1-'Расчет Прайс'!$D$10))</f>
        <v>0</v>
      </c>
      <c r="X304" s="114" t="n">
        <f aca="false">P304*W304</f>
        <v>0</v>
      </c>
      <c r="Y304" s="119" t="s">
        <v>101</v>
      </c>
      <c r="Z304" s="117" t="n">
        <f aca="false">IF(EXACT(O304;Y304);Q304;0)</f>
        <v>0</v>
      </c>
      <c r="AA304" s="117" t="n">
        <f aca="false">IF(Z304=0;Q304;0)</f>
        <v>0</v>
      </c>
      <c r="AB304" s="118" t="str">
        <f aca="false">IF(U304=0;"";L304/U304-1)</f>
        <v/>
      </c>
      <c r="AC304" s="118" t="str">
        <f aca="false">IF(W304=0;"";L304/W304-1)</f>
        <v/>
      </c>
    </row>
    <row collapsed="false" customFormat="false" customHeight="true" hidden="false" ht="50.1" outlineLevel="0" r="305">
      <c r="A305" s="98"/>
      <c r="B305" s="98"/>
      <c r="C305" s="99"/>
      <c r="D305" s="99"/>
      <c r="E305" s="100"/>
      <c r="F305" s="136"/>
      <c r="G305" s="102"/>
      <c r="H305" s="103"/>
      <c r="I305" s="137"/>
      <c r="J305" s="104"/>
      <c r="K305" s="105"/>
      <c r="L305" s="106"/>
      <c r="M305" s="106"/>
      <c r="N305" s="140"/>
      <c r="O305" s="109"/>
      <c r="P305" s="110"/>
      <c r="Q305" s="106" t="n">
        <f aca="false">P305*M305</f>
        <v>0</v>
      </c>
      <c r="R305" s="120"/>
      <c r="S305" s="112"/>
      <c r="T305" s="121"/>
      <c r="U305" s="114" t="n">
        <f aca="false">IF(EXACT(O305,Y305),M305,M305*(1-'Расчет ПРЕДЗАКАЗ'!$D$10))</f>
        <v>0</v>
      </c>
      <c r="V305" s="114" t="n">
        <f aca="false">P305*U305</f>
        <v>0</v>
      </c>
      <c r="W305" s="114" t="n">
        <f aca="false">IF(EXACT(O305,Y305),M305,M305*(1-'Расчет Прайс'!$D$10))</f>
        <v>0</v>
      </c>
      <c r="X305" s="114" t="n">
        <f aca="false">P305*W305</f>
        <v>0</v>
      </c>
      <c r="Y305" s="119" t="s">
        <v>101</v>
      </c>
      <c r="Z305" s="117" t="n">
        <f aca="false">IF(EXACT(O305;Y305);Q305;0)</f>
        <v>0</v>
      </c>
      <c r="AA305" s="117" t="n">
        <f aca="false">IF(Z305=0;Q305;0)</f>
        <v>0</v>
      </c>
      <c r="AB305" s="118" t="str">
        <f aca="false">IF(U305=0;"";L305/U305-1)</f>
        <v/>
      </c>
      <c r="AC305" s="118" t="str">
        <f aca="false">IF(W305=0;"";L305/W305-1)</f>
        <v/>
      </c>
    </row>
    <row collapsed="false" customFormat="false" customHeight="true" hidden="false" ht="50.1" outlineLevel="0" r="306">
      <c r="A306" s="98"/>
      <c r="B306" s="98"/>
      <c r="C306" s="99"/>
      <c r="D306" s="99"/>
      <c r="E306" s="100"/>
      <c r="F306" s="136"/>
      <c r="G306" s="102"/>
      <c r="H306" s="103"/>
      <c r="I306" s="137"/>
      <c r="J306" s="104"/>
      <c r="K306" s="105"/>
      <c r="L306" s="106"/>
      <c r="M306" s="106"/>
      <c r="N306" s="140"/>
      <c r="O306" s="109"/>
      <c r="P306" s="110"/>
      <c r="Q306" s="106" t="n">
        <f aca="false">P306*M306</f>
        <v>0</v>
      </c>
      <c r="R306" s="120"/>
      <c r="S306" s="112"/>
      <c r="T306" s="121"/>
      <c r="U306" s="114" t="n">
        <f aca="false">IF(EXACT(O306,Y306),M306,M306*(1-'Расчет ПРЕДЗАКАЗ'!$D$10))</f>
        <v>0</v>
      </c>
      <c r="V306" s="114" t="n">
        <f aca="false">P306*U306</f>
        <v>0</v>
      </c>
      <c r="W306" s="114" t="n">
        <f aca="false">IF(EXACT(O306,Y306),M306,M306*(1-'Расчет Прайс'!$D$10))</f>
        <v>0</v>
      </c>
      <c r="X306" s="114" t="n">
        <f aca="false">P306*W306</f>
        <v>0</v>
      </c>
      <c r="Y306" s="119" t="s">
        <v>101</v>
      </c>
      <c r="Z306" s="117" t="n">
        <f aca="false">IF(EXACT(O306;Y306);Q306;0)</f>
        <v>0</v>
      </c>
      <c r="AA306" s="117" t="n">
        <f aca="false">IF(Z306=0;Q306;0)</f>
        <v>0</v>
      </c>
      <c r="AB306" s="118" t="str">
        <f aca="false">IF(U306=0;"";L306/U306-1)</f>
        <v/>
      </c>
      <c r="AC306" s="118" t="str">
        <f aca="false">IF(W306=0;"";L306/W306-1)</f>
        <v/>
      </c>
    </row>
    <row collapsed="false" customFormat="false" customHeight="true" hidden="false" ht="50.1" outlineLevel="0" r="307">
      <c r="A307" s="98"/>
      <c r="B307" s="98"/>
      <c r="C307" s="99"/>
      <c r="D307" s="99"/>
      <c r="E307" s="100"/>
      <c r="F307" s="136"/>
      <c r="G307" s="102"/>
      <c r="H307" s="103"/>
      <c r="I307" s="137"/>
      <c r="J307" s="104"/>
      <c r="K307" s="105"/>
      <c r="L307" s="106"/>
      <c r="M307" s="106"/>
      <c r="N307" s="140"/>
      <c r="O307" s="109"/>
      <c r="P307" s="110"/>
      <c r="Q307" s="106" t="n">
        <f aca="false">P307*M307</f>
        <v>0</v>
      </c>
      <c r="R307" s="120"/>
      <c r="S307" s="112"/>
      <c r="T307" s="121"/>
      <c r="U307" s="114" t="n">
        <f aca="false">IF(EXACT(O307,Y307),M307,M307*(1-'Расчет ПРЕДЗАКАЗ'!$D$10))</f>
        <v>0</v>
      </c>
      <c r="V307" s="114" t="n">
        <f aca="false">P307*U307</f>
        <v>0</v>
      </c>
      <c r="W307" s="114" t="n">
        <f aca="false">IF(EXACT(O307,Y307),M307,M307*(1-'Расчет Прайс'!$D$10))</f>
        <v>0</v>
      </c>
      <c r="X307" s="114" t="n">
        <f aca="false">P307*W307</f>
        <v>0</v>
      </c>
      <c r="Y307" s="119" t="s">
        <v>101</v>
      </c>
      <c r="Z307" s="117" t="n">
        <f aca="false">IF(EXACT(O307;Y307);Q307;0)</f>
        <v>0</v>
      </c>
      <c r="AA307" s="117" t="n">
        <f aca="false">IF(Z307=0;Q307;0)</f>
        <v>0</v>
      </c>
      <c r="AB307" s="118" t="str">
        <f aca="false">IF(U307=0;"";L307/U307-1)</f>
        <v/>
      </c>
      <c r="AC307" s="118" t="str">
        <f aca="false">IF(W307=0;"";L307/W307-1)</f>
        <v/>
      </c>
    </row>
    <row collapsed="false" customFormat="false" customHeight="true" hidden="false" ht="50.1" outlineLevel="0" r="308">
      <c r="A308" s="98"/>
      <c r="B308" s="98"/>
      <c r="C308" s="99"/>
      <c r="D308" s="99"/>
      <c r="E308" s="100"/>
      <c r="F308" s="136"/>
      <c r="G308" s="102"/>
      <c r="H308" s="103"/>
      <c r="I308" s="137"/>
      <c r="J308" s="104"/>
      <c r="K308" s="105"/>
      <c r="L308" s="106"/>
      <c r="M308" s="106"/>
      <c r="N308" s="140"/>
      <c r="O308" s="109"/>
      <c r="P308" s="110"/>
      <c r="Q308" s="106" t="n">
        <f aca="false">P308*M308</f>
        <v>0</v>
      </c>
      <c r="R308" s="120"/>
      <c r="S308" s="112"/>
      <c r="T308" s="121"/>
      <c r="U308" s="114" t="n">
        <f aca="false">IF(EXACT(O308,Y308),M308,M308*(1-'Расчет ПРЕДЗАКАЗ'!$D$10))</f>
        <v>0</v>
      </c>
      <c r="V308" s="114" t="n">
        <f aca="false">P308*U308</f>
        <v>0</v>
      </c>
      <c r="W308" s="114" t="n">
        <f aca="false">IF(EXACT(O308,Y308),M308,M308*(1-'Расчет Прайс'!$D$10))</f>
        <v>0</v>
      </c>
      <c r="X308" s="114" t="n">
        <f aca="false">P308*W308</f>
        <v>0</v>
      </c>
      <c r="Y308" s="119" t="s">
        <v>101</v>
      </c>
      <c r="Z308" s="117" t="n">
        <f aca="false">IF(EXACT(O308;Y308);Q308;0)</f>
        <v>0</v>
      </c>
      <c r="AA308" s="117" t="n">
        <f aca="false">IF(Z308=0;Q308;0)</f>
        <v>0</v>
      </c>
      <c r="AB308" s="118" t="str">
        <f aca="false">IF(U308=0;"";L308/U308-1)</f>
        <v/>
      </c>
      <c r="AC308" s="118" t="str">
        <f aca="false">IF(W308=0;"";L308/W308-1)</f>
        <v/>
      </c>
    </row>
    <row collapsed="false" customFormat="false" customHeight="true" hidden="false" ht="50.1" outlineLevel="0" r="309">
      <c r="A309" s="98"/>
      <c r="B309" s="98"/>
      <c r="C309" s="99"/>
      <c r="D309" s="99"/>
      <c r="E309" s="100"/>
      <c r="F309" s="136"/>
      <c r="G309" s="102"/>
      <c r="H309" s="103"/>
      <c r="I309" s="137"/>
      <c r="J309" s="104"/>
      <c r="K309" s="105"/>
      <c r="L309" s="106"/>
      <c r="M309" s="106"/>
      <c r="N309" s="140"/>
      <c r="O309" s="109"/>
      <c r="P309" s="110"/>
      <c r="Q309" s="106" t="n">
        <f aca="false">P309*M309</f>
        <v>0</v>
      </c>
      <c r="R309" s="120"/>
      <c r="S309" s="112"/>
      <c r="T309" s="121"/>
      <c r="U309" s="114" t="n">
        <f aca="false">IF(EXACT(O309,Y309),M309,M309*(1-'Расчет ПРЕДЗАКАЗ'!$D$10))</f>
        <v>0</v>
      </c>
      <c r="V309" s="114" t="n">
        <f aca="false">P309*U309</f>
        <v>0</v>
      </c>
      <c r="W309" s="114" t="n">
        <f aca="false">IF(EXACT(O309,Y309),M309,M309*(1-'Расчет Прайс'!$D$10))</f>
        <v>0</v>
      </c>
      <c r="X309" s="114" t="n">
        <f aca="false">P309*W309</f>
        <v>0</v>
      </c>
      <c r="Y309" s="119" t="s">
        <v>101</v>
      </c>
      <c r="Z309" s="117" t="n">
        <f aca="false">IF(EXACT(O309;Y309);Q309;0)</f>
        <v>0</v>
      </c>
      <c r="AA309" s="117" t="n">
        <f aca="false">IF(Z309=0;Q309;0)</f>
        <v>0</v>
      </c>
      <c r="AB309" s="118" t="str">
        <f aca="false">IF(U309=0;"";L309/U309-1)</f>
        <v/>
      </c>
      <c r="AC309" s="118" t="str">
        <f aca="false">IF(W309=0;"";L309/W309-1)</f>
        <v/>
      </c>
    </row>
    <row collapsed="false" customFormat="false" customHeight="true" hidden="false" ht="50.1" outlineLevel="0" r="310">
      <c r="A310" s="98"/>
      <c r="B310" s="98"/>
      <c r="C310" s="99"/>
      <c r="D310" s="99"/>
      <c r="E310" s="100"/>
      <c r="F310" s="136"/>
      <c r="G310" s="102"/>
      <c r="H310" s="103"/>
      <c r="I310" s="137"/>
      <c r="J310" s="104"/>
      <c r="K310" s="105"/>
      <c r="L310" s="106"/>
      <c r="M310" s="106"/>
      <c r="N310" s="140"/>
      <c r="O310" s="109"/>
      <c r="P310" s="110"/>
      <c r="Q310" s="106" t="n">
        <f aca="false">P310*M310</f>
        <v>0</v>
      </c>
      <c r="R310" s="120"/>
      <c r="S310" s="111"/>
      <c r="T310" s="121"/>
      <c r="U310" s="114" t="n">
        <f aca="false">IF(EXACT(O310,Y310),M310,M310*(1-'Расчет ПРЕДЗАКАЗ'!$D$10))</f>
        <v>0</v>
      </c>
      <c r="V310" s="114" t="n">
        <f aca="false">P310*U310</f>
        <v>0</v>
      </c>
      <c r="W310" s="114" t="n">
        <f aca="false">IF(EXACT(O310,Y310),M310,M310*(1-'Расчет Прайс'!$D$10))</f>
        <v>0</v>
      </c>
      <c r="X310" s="114" t="n">
        <f aca="false">P310*W310</f>
        <v>0</v>
      </c>
      <c r="Y310" s="119" t="s">
        <v>101</v>
      </c>
      <c r="Z310" s="117" t="n">
        <f aca="false">IF(EXACT(O310;Y310);Q310;0)</f>
        <v>0</v>
      </c>
      <c r="AA310" s="117" t="n">
        <f aca="false">IF(Z310=0;Q310;0)</f>
        <v>0</v>
      </c>
      <c r="AB310" s="118" t="str">
        <f aca="false">IF(U310=0;"";L310/U310-1)</f>
        <v/>
      </c>
      <c r="AC310" s="118" t="str">
        <f aca="false">IF(W310=0;"";L310/W310-1)</f>
        <v/>
      </c>
    </row>
    <row collapsed="false" customFormat="false" customHeight="true" hidden="false" ht="11.25" outlineLevel="0" r="311"/>
    <row collapsed="false" customFormat="false" customHeight="true" hidden="false" ht="50.1" outlineLevel="0" r="312">
      <c r="A312" s="98" t="n">
        <v>56</v>
      </c>
      <c r="B312" s="98" t="s">
        <v>331</v>
      </c>
      <c r="C312" s="99" t="s">
        <v>332</v>
      </c>
      <c r="D312" s="99" t="s">
        <v>93</v>
      </c>
      <c r="E312" s="100" t="s">
        <v>93</v>
      </c>
      <c r="F312" s="136" t="s">
        <v>181</v>
      </c>
      <c r="G312" s="102" t="s">
        <v>182</v>
      </c>
      <c r="H312" s="103" t="s">
        <v>333</v>
      </c>
      <c r="I312" s="137" t="s">
        <v>334</v>
      </c>
      <c r="J312" s="104" t="s">
        <v>98</v>
      </c>
      <c r="K312" s="105" t="s">
        <v>185</v>
      </c>
      <c r="L312" s="106" t="n">
        <v>950</v>
      </c>
      <c r="M312" s="106" t="n">
        <v>590</v>
      </c>
      <c r="N312" s="108" t="s">
        <v>335</v>
      </c>
      <c r="O312" s="109"/>
      <c r="P312" s="110"/>
      <c r="Q312" s="106" t="n">
        <f aca="false">P312*M312</f>
        <v>0</v>
      </c>
      <c r="R312" s="111"/>
      <c r="S312" s="112" t="n">
        <v>204</v>
      </c>
      <c r="T312" s="138"/>
      <c r="U312" s="114" t="n">
        <f aca="false">IF(EXACT(O312,Y312),M312,M312*(1-'Расчет ПРЕДЗАКАЗ'!$D$10))</f>
        <v>578.2</v>
      </c>
      <c r="V312" s="114" t="n">
        <f aca="false">P312*U312</f>
        <v>0</v>
      </c>
      <c r="W312" s="114" t="n">
        <f aca="false">IF(EXACT(O312,Y312),M312,M312*(1-'Расчет Прайс'!$D$10))</f>
        <v>590</v>
      </c>
      <c r="X312" s="114" t="n">
        <f aca="false">P312*W312</f>
        <v>0</v>
      </c>
      <c r="Y312" s="119" t="s">
        <v>101</v>
      </c>
      <c r="Z312" s="117" t="n">
        <f aca="false">IF(EXACT(O312;Y312);Q312;0)</f>
        <v>0</v>
      </c>
      <c r="AA312" s="117" t="n">
        <f aca="false">IF(Z312=0;Q312;0)</f>
        <v>0</v>
      </c>
      <c r="AB312" s="118" t="n">
        <f aca="false">IF(U312=0,"",L312/U312-1)</f>
        <v>0.643030093393289</v>
      </c>
      <c r="AC312" s="118" t="n">
        <f aca="false">IF(W312=0,"",L312/W312-1)</f>
        <v>0.610169491525424</v>
      </c>
    </row>
    <row collapsed="false" customFormat="false" customHeight="true" hidden="false" ht="50.1" outlineLevel="0" r="313">
      <c r="A313" s="98"/>
      <c r="B313" s="98"/>
      <c r="C313" s="99"/>
      <c r="D313" s="99"/>
      <c r="E313" s="100"/>
      <c r="F313" s="136"/>
      <c r="G313" s="102"/>
      <c r="H313" s="103"/>
      <c r="I313" s="137"/>
      <c r="J313" s="104"/>
      <c r="K313" s="105" t="s">
        <v>187</v>
      </c>
      <c r="L313" s="106" t="n">
        <v>950</v>
      </c>
      <c r="M313" s="106" t="n">
        <v>590</v>
      </c>
      <c r="N313" s="108" t="s">
        <v>336</v>
      </c>
      <c r="O313" s="109"/>
      <c r="P313" s="110"/>
      <c r="Q313" s="106" t="n">
        <f aca="false">P313*M313</f>
        <v>0</v>
      </c>
      <c r="R313" s="111"/>
      <c r="S313" s="112" t="n">
        <v>220</v>
      </c>
      <c r="T313" s="138"/>
      <c r="U313" s="114" t="n">
        <f aca="false">IF(EXACT(O313,Y313),M313,M313*(1-'Расчет ПРЕДЗАКАЗ'!$D$10))</f>
        <v>578.2</v>
      </c>
      <c r="V313" s="114" t="n">
        <f aca="false">P313*U313</f>
        <v>0</v>
      </c>
      <c r="W313" s="114" t="n">
        <f aca="false">IF(EXACT(O313,Y313),M313,M313*(1-'Расчет Прайс'!$D$10))</f>
        <v>590</v>
      </c>
      <c r="X313" s="114" t="n">
        <f aca="false">P313*W313</f>
        <v>0</v>
      </c>
      <c r="Y313" s="119" t="s">
        <v>101</v>
      </c>
      <c r="Z313" s="117" t="n">
        <f aca="false">IF(EXACT(O313;Y313);Q313;0)</f>
        <v>0</v>
      </c>
      <c r="AA313" s="117" t="n">
        <f aca="false">IF(Z313=0;Q313;0)</f>
        <v>0</v>
      </c>
      <c r="AB313" s="118" t="n">
        <f aca="false">IF(U313=0;"";L313/U313-1)</f>
        <v>0.643030093393289</v>
      </c>
      <c r="AC313" s="118" t="n">
        <f aca="false">IF(W313=0;"";L313/W313-1)</f>
        <v>0.610169491525424</v>
      </c>
    </row>
    <row collapsed="false" customFormat="false" customHeight="true" hidden="false" ht="50.1" outlineLevel="0" r="314">
      <c r="A314" s="98"/>
      <c r="B314" s="98"/>
      <c r="C314" s="99"/>
      <c r="D314" s="99"/>
      <c r="E314" s="100"/>
      <c r="F314" s="136"/>
      <c r="G314" s="102"/>
      <c r="H314" s="103"/>
      <c r="I314" s="137"/>
      <c r="J314" s="104"/>
      <c r="K314" s="105"/>
      <c r="L314" s="106"/>
      <c r="M314" s="106"/>
      <c r="N314" s="108"/>
      <c r="O314" s="109"/>
      <c r="P314" s="110"/>
      <c r="Q314" s="106" t="n">
        <f aca="false">P314*M314</f>
        <v>0</v>
      </c>
      <c r="R314" s="111"/>
      <c r="S314" s="112"/>
      <c r="T314" s="138"/>
      <c r="U314" s="114" t="n">
        <f aca="false">IF(EXACT(O314,Y314),M314,M314*(1-'Расчет ПРЕДЗАКАЗ'!$D$10))</f>
        <v>0</v>
      </c>
      <c r="V314" s="114" t="n">
        <f aca="false">P314*U314</f>
        <v>0</v>
      </c>
      <c r="W314" s="114" t="n">
        <f aca="false">IF(EXACT(O314,Y314),M314,M314*(1-'Расчет Прайс'!$D$10))</f>
        <v>0</v>
      </c>
      <c r="X314" s="114" t="n">
        <f aca="false">P314*W314</f>
        <v>0</v>
      </c>
      <c r="Y314" s="119" t="s">
        <v>101</v>
      </c>
      <c r="Z314" s="117" t="n">
        <f aca="false">IF(EXACT(O314;Y314);Q314;0)</f>
        <v>0</v>
      </c>
      <c r="AA314" s="117" t="n">
        <f aca="false">IF(Z314=0;Q314;0)</f>
        <v>0</v>
      </c>
      <c r="AB314" s="118" t="str">
        <f aca="false">IF(U314=0;"";L314/U314-1)</f>
        <v/>
      </c>
      <c r="AC314" s="118" t="str">
        <f aca="false">IF(W314=0;"";L314/W314-1)</f>
        <v/>
      </c>
    </row>
    <row collapsed="false" customFormat="false" customHeight="true" hidden="false" ht="50.1" outlineLevel="0" r="315">
      <c r="A315" s="98"/>
      <c r="B315" s="98"/>
      <c r="C315" s="99"/>
      <c r="D315" s="99"/>
      <c r="E315" s="100"/>
      <c r="F315" s="136"/>
      <c r="G315" s="102"/>
      <c r="H315" s="103"/>
      <c r="I315" s="137"/>
      <c r="J315" s="104"/>
      <c r="K315" s="105"/>
      <c r="L315" s="106"/>
      <c r="M315" s="106"/>
      <c r="N315" s="108"/>
      <c r="O315" s="109"/>
      <c r="P315" s="110"/>
      <c r="Q315" s="106" t="n">
        <f aca="false">P315*M315</f>
        <v>0</v>
      </c>
      <c r="R315" s="111"/>
      <c r="S315" s="112"/>
      <c r="T315" s="138"/>
      <c r="U315" s="114" t="n">
        <f aca="false">IF(EXACT(O315,Y315),M315,M315*(1-'Расчет ПРЕДЗАКАЗ'!$D$10))</f>
        <v>0</v>
      </c>
      <c r="V315" s="114" t="n">
        <f aca="false">P315*U315</f>
        <v>0</v>
      </c>
      <c r="W315" s="114" t="n">
        <f aca="false">IF(EXACT(O315,Y315),M315,M315*(1-'Расчет Прайс'!$D$10))</f>
        <v>0</v>
      </c>
      <c r="X315" s="114" t="n">
        <f aca="false">P315*W315</f>
        <v>0</v>
      </c>
      <c r="Y315" s="119" t="s">
        <v>101</v>
      </c>
      <c r="Z315" s="117" t="n">
        <f aca="false">IF(EXACT(O315;Y315);Q315;0)</f>
        <v>0</v>
      </c>
      <c r="AA315" s="117" t="n">
        <f aca="false">IF(Z315=0;Q315;0)</f>
        <v>0</v>
      </c>
      <c r="AB315" s="118" t="str">
        <f aca="false">IF(U315=0;"";L315/U315-1)</f>
        <v/>
      </c>
      <c r="AC315" s="118" t="str">
        <f aca="false">IF(W315=0;"";L315/W315-1)</f>
        <v/>
      </c>
    </row>
    <row collapsed="false" customFormat="false" customHeight="true" hidden="false" ht="50.1" outlineLevel="0" r="316">
      <c r="A316" s="98"/>
      <c r="B316" s="98"/>
      <c r="C316" s="99"/>
      <c r="D316" s="99"/>
      <c r="E316" s="100"/>
      <c r="F316" s="136"/>
      <c r="G316" s="102"/>
      <c r="H316" s="103"/>
      <c r="I316" s="137"/>
      <c r="J316" s="104"/>
      <c r="K316" s="105"/>
      <c r="L316" s="106"/>
      <c r="M316" s="106"/>
      <c r="N316" s="108"/>
      <c r="O316" s="109"/>
      <c r="P316" s="110"/>
      <c r="Q316" s="106" t="n">
        <f aca="false">P316*M316</f>
        <v>0</v>
      </c>
      <c r="R316" s="111"/>
      <c r="S316" s="112"/>
      <c r="T316" s="138"/>
      <c r="U316" s="114" t="n">
        <f aca="false">IF(EXACT(O316,Y316),M316,M316*(1-'Расчет ПРЕДЗАКАЗ'!$D$10))</f>
        <v>0</v>
      </c>
      <c r="V316" s="114" t="n">
        <f aca="false">P316*U316</f>
        <v>0</v>
      </c>
      <c r="W316" s="114" t="n">
        <f aca="false">IF(EXACT(O316,Y316),M316,M316*(1-'Расчет Прайс'!$D$10))</f>
        <v>0</v>
      </c>
      <c r="X316" s="114" t="n">
        <f aca="false">P316*W316</f>
        <v>0</v>
      </c>
      <c r="Y316" s="119" t="s">
        <v>101</v>
      </c>
      <c r="Z316" s="117" t="n">
        <f aca="false">IF(EXACT(O316;Y316);Q316;0)</f>
        <v>0</v>
      </c>
      <c r="AA316" s="117" t="n">
        <f aca="false">IF(Z316=0;Q316;0)</f>
        <v>0</v>
      </c>
      <c r="AB316" s="118" t="str">
        <f aca="false">IF(U316=0;"";L316/U316-1)</f>
        <v/>
      </c>
      <c r="AC316" s="118" t="str">
        <f aca="false">IF(W316=0;"";L316/W316-1)</f>
        <v/>
      </c>
    </row>
    <row collapsed="false" customFormat="false" customHeight="true" hidden="false" ht="50.1" outlineLevel="0" r="317">
      <c r="A317" s="98"/>
      <c r="B317" s="98"/>
      <c r="C317" s="99"/>
      <c r="D317" s="99"/>
      <c r="E317" s="100"/>
      <c r="F317" s="136"/>
      <c r="G317" s="102"/>
      <c r="H317" s="103"/>
      <c r="I317" s="137"/>
      <c r="J317" s="104"/>
      <c r="K317" s="105"/>
      <c r="L317" s="106"/>
      <c r="M317" s="106"/>
      <c r="N317" s="108"/>
      <c r="O317" s="109"/>
      <c r="P317" s="110"/>
      <c r="Q317" s="106" t="n">
        <f aca="false">P317*M317</f>
        <v>0</v>
      </c>
      <c r="R317" s="111"/>
      <c r="S317" s="112"/>
      <c r="T317" s="138"/>
      <c r="U317" s="114" t="n">
        <f aca="false">IF(EXACT(O317,Y317),M317,M317*(1-'Расчет ПРЕДЗАКАЗ'!$D$10))</f>
        <v>0</v>
      </c>
      <c r="V317" s="114" t="n">
        <f aca="false">P317*U317</f>
        <v>0</v>
      </c>
      <c r="W317" s="114" t="n">
        <f aca="false">IF(EXACT(O317,Y317),M317,M317*(1-'Расчет Прайс'!$D$10))</f>
        <v>0</v>
      </c>
      <c r="X317" s="114" t="n">
        <f aca="false">P317*W317</f>
        <v>0</v>
      </c>
      <c r="Y317" s="119" t="s">
        <v>101</v>
      </c>
      <c r="Z317" s="117" t="n">
        <f aca="false">IF(EXACT(O317;Y317);Q317;0)</f>
        <v>0</v>
      </c>
      <c r="AA317" s="117" t="n">
        <f aca="false">IF(Z317=0;Q317;0)</f>
        <v>0</v>
      </c>
      <c r="AB317" s="118" t="str">
        <f aca="false">IF(U317=0;"";L317/U317-1)</f>
        <v/>
      </c>
      <c r="AC317" s="118" t="str">
        <f aca="false">IF(W317=0;"";L317/W317-1)</f>
        <v/>
      </c>
    </row>
    <row collapsed="false" customFormat="false" customHeight="true" hidden="false" ht="50.1" outlineLevel="0" r="318">
      <c r="A318" s="98"/>
      <c r="B318" s="98"/>
      <c r="C318" s="99"/>
      <c r="D318" s="99"/>
      <c r="E318" s="100"/>
      <c r="F318" s="136"/>
      <c r="G318" s="102"/>
      <c r="H318" s="103"/>
      <c r="I318" s="137"/>
      <c r="J318" s="104"/>
      <c r="K318" s="105"/>
      <c r="L318" s="106"/>
      <c r="M318" s="106"/>
      <c r="N318" s="108"/>
      <c r="O318" s="109"/>
      <c r="P318" s="110"/>
      <c r="Q318" s="106" t="n">
        <f aca="false">P318*M318</f>
        <v>0</v>
      </c>
      <c r="R318" s="111"/>
      <c r="S318" s="112"/>
      <c r="T318" s="138"/>
      <c r="U318" s="114" t="n">
        <f aca="false">IF(EXACT(O318,Y318),M318,M318*(1-'Расчет ПРЕДЗАКАЗ'!$D$10))</f>
        <v>0</v>
      </c>
      <c r="V318" s="114" t="n">
        <f aca="false">P318*U318</f>
        <v>0</v>
      </c>
      <c r="W318" s="114" t="n">
        <f aca="false">IF(EXACT(O318,Y318),M318,M318*(1-'Расчет Прайс'!$D$10))</f>
        <v>0</v>
      </c>
      <c r="X318" s="114" t="n">
        <f aca="false">P318*W318</f>
        <v>0</v>
      </c>
      <c r="Y318" s="119" t="s">
        <v>101</v>
      </c>
      <c r="Z318" s="117" t="n">
        <f aca="false">IF(EXACT(O318;Y318);Q318;0)</f>
        <v>0</v>
      </c>
      <c r="AA318" s="117" t="n">
        <f aca="false">IF(Z318=0;Q318;0)</f>
        <v>0</v>
      </c>
      <c r="AB318" s="118" t="str">
        <f aca="false">IF(U318=0;"";L318/U318-1)</f>
        <v/>
      </c>
      <c r="AC318" s="118" t="str">
        <f aca="false">IF(W318=0;"";L318/W318-1)</f>
        <v/>
      </c>
    </row>
    <row collapsed="false" customFormat="false" customHeight="true" hidden="false" ht="50.1" outlineLevel="0" r="319">
      <c r="A319" s="98"/>
      <c r="B319" s="98"/>
      <c r="C319" s="99"/>
      <c r="D319" s="99"/>
      <c r="E319" s="100"/>
      <c r="F319" s="136"/>
      <c r="G319" s="102"/>
      <c r="H319" s="103"/>
      <c r="I319" s="137"/>
      <c r="J319" s="104"/>
      <c r="K319" s="105"/>
      <c r="L319" s="106"/>
      <c r="M319" s="106"/>
      <c r="N319" s="139"/>
      <c r="O319" s="109"/>
      <c r="P319" s="110"/>
      <c r="Q319" s="106" t="n">
        <f aca="false">P319*M319</f>
        <v>0</v>
      </c>
      <c r="R319" s="111"/>
      <c r="S319" s="112"/>
      <c r="T319" s="138"/>
      <c r="U319" s="114" t="n">
        <f aca="false">IF(EXACT(O319,Y319),M319,M319*(1-'Расчет ПРЕДЗАКАЗ'!$D$10))</f>
        <v>0</v>
      </c>
      <c r="V319" s="114" t="n">
        <f aca="false">P319*U319</f>
        <v>0</v>
      </c>
      <c r="W319" s="114" t="n">
        <f aca="false">IF(EXACT(O319,Y319),M319,M319*(1-'Расчет Прайс'!$D$10))</f>
        <v>0</v>
      </c>
      <c r="X319" s="114" t="n">
        <f aca="false">P319*W319</f>
        <v>0</v>
      </c>
      <c r="Y319" s="119" t="s">
        <v>101</v>
      </c>
      <c r="Z319" s="117" t="n">
        <f aca="false">IF(EXACT(O319;Y319);Q319;0)</f>
        <v>0</v>
      </c>
      <c r="AA319" s="117" t="n">
        <f aca="false">IF(Z319=0;Q319;0)</f>
        <v>0</v>
      </c>
      <c r="AB319" s="118" t="str">
        <f aca="false">IF(U319=0;"";L319/U319-1)</f>
        <v/>
      </c>
      <c r="AC319" s="118" t="str">
        <f aca="false">IF(W319=0;"";L319/W319-1)</f>
        <v/>
      </c>
    </row>
    <row collapsed="false" customFormat="false" customHeight="true" hidden="false" ht="50.1" outlineLevel="0" r="320">
      <c r="A320" s="98"/>
      <c r="B320" s="98"/>
      <c r="C320" s="99"/>
      <c r="D320" s="99"/>
      <c r="E320" s="100"/>
      <c r="F320" s="136"/>
      <c r="G320" s="102"/>
      <c r="H320" s="103"/>
      <c r="I320" s="137"/>
      <c r="J320" s="104"/>
      <c r="K320" s="105"/>
      <c r="L320" s="106"/>
      <c r="M320" s="106"/>
      <c r="N320" s="139"/>
      <c r="O320" s="109"/>
      <c r="P320" s="110"/>
      <c r="Q320" s="106" t="n">
        <f aca="false">P320*M320</f>
        <v>0</v>
      </c>
      <c r="R320" s="111"/>
      <c r="S320" s="112"/>
      <c r="T320" s="138"/>
      <c r="U320" s="114" t="n">
        <f aca="false">IF(EXACT(O320,Y320),M320,M320*(1-'Расчет ПРЕДЗАКАЗ'!$D$10))</f>
        <v>0</v>
      </c>
      <c r="V320" s="114" t="n">
        <f aca="false">P320*U320</f>
        <v>0</v>
      </c>
      <c r="W320" s="114" t="n">
        <f aca="false">IF(EXACT(O320,Y320),M320,M320*(1-'Расчет Прайс'!$D$10))</f>
        <v>0</v>
      </c>
      <c r="X320" s="114" t="n">
        <f aca="false">P320*W320</f>
        <v>0</v>
      </c>
      <c r="Y320" s="119" t="s">
        <v>101</v>
      </c>
      <c r="Z320" s="117" t="n">
        <f aca="false">IF(EXACT(O320;Y320);Q320;0)</f>
        <v>0</v>
      </c>
      <c r="AA320" s="117" t="n">
        <f aca="false">IF(Z320=0;Q320;0)</f>
        <v>0</v>
      </c>
      <c r="AB320" s="118" t="str">
        <f aca="false">IF(U320=0;"";L320/U320-1)</f>
        <v/>
      </c>
      <c r="AC320" s="118" t="str">
        <f aca="false">IF(W320=0;"";L320/W320-1)</f>
        <v/>
      </c>
    </row>
    <row collapsed="false" customFormat="false" customHeight="true" hidden="false" ht="50.1" outlineLevel="0" r="321">
      <c r="A321" s="98"/>
      <c r="B321" s="98"/>
      <c r="C321" s="99"/>
      <c r="D321" s="99"/>
      <c r="E321" s="100"/>
      <c r="F321" s="136"/>
      <c r="G321" s="102"/>
      <c r="H321" s="103"/>
      <c r="I321" s="137"/>
      <c r="J321" s="104"/>
      <c r="K321" s="105"/>
      <c r="L321" s="106"/>
      <c r="M321" s="106"/>
      <c r="N321" s="140"/>
      <c r="O321" s="109"/>
      <c r="P321" s="110"/>
      <c r="Q321" s="106" t="n">
        <f aca="false">P321*M321</f>
        <v>0</v>
      </c>
      <c r="R321" s="120"/>
      <c r="S321" s="112"/>
      <c r="T321" s="121"/>
      <c r="U321" s="114" t="n">
        <f aca="false">IF(EXACT(O321,Y321),M321,M321*(1-'Расчет ПРЕДЗАКАЗ'!$D$10))</f>
        <v>0</v>
      </c>
      <c r="V321" s="114" t="n">
        <f aca="false">P321*U321</f>
        <v>0</v>
      </c>
      <c r="W321" s="114" t="n">
        <f aca="false">IF(EXACT(O321,Y321),M321,M321*(1-'Расчет Прайс'!$D$10))</f>
        <v>0</v>
      </c>
      <c r="X321" s="114" t="n">
        <f aca="false">P321*W321</f>
        <v>0</v>
      </c>
      <c r="Y321" s="119" t="s">
        <v>101</v>
      </c>
      <c r="Z321" s="117" t="n">
        <f aca="false">IF(EXACT(O321;Y321);Q321;0)</f>
        <v>0</v>
      </c>
      <c r="AA321" s="117" t="n">
        <f aca="false">IF(Z321=0;Q321;0)</f>
        <v>0</v>
      </c>
      <c r="AB321" s="118" t="str">
        <f aca="false">IF(U321=0;"";L321/U321-1)</f>
        <v/>
      </c>
      <c r="AC321" s="118" t="str">
        <f aca="false">IF(W321=0;"";L321/W321-1)</f>
        <v/>
      </c>
    </row>
    <row collapsed="false" customFormat="false" customHeight="true" hidden="false" ht="50.1" outlineLevel="0" r="322">
      <c r="A322" s="98"/>
      <c r="B322" s="98"/>
      <c r="C322" s="99"/>
      <c r="D322" s="99"/>
      <c r="E322" s="100"/>
      <c r="F322" s="136"/>
      <c r="G322" s="102"/>
      <c r="H322" s="103"/>
      <c r="I322" s="137"/>
      <c r="J322" s="104"/>
      <c r="K322" s="105"/>
      <c r="L322" s="106"/>
      <c r="M322" s="106"/>
      <c r="N322" s="140"/>
      <c r="O322" s="109"/>
      <c r="P322" s="110"/>
      <c r="Q322" s="106" t="n">
        <f aca="false">P322*M322</f>
        <v>0</v>
      </c>
      <c r="R322" s="120"/>
      <c r="S322" s="112"/>
      <c r="T322" s="121"/>
      <c r="U322" s="114" t="n">
        <f aca="false">IF(EXACT(O322,Y322),M322,M322*(1-'Расчет ПРЕДЗАКАЗ'!$D$10))</f>
        <v>0</v>
      </c>
      <c r="V322" s="114" t="n">
        <f aca="false">P322*U322</f>
        <v>0</v>
      </c>
      <c r="W322" s="114" t="n">
        <f aca="false">IF(EXACT(O322,Y322),M322,M322*(1-'Расчет Прайс'!$D$10))</f>
        <v>0</v>
      </c>
      <c r="X322" s="114" t="n">
        <f aca="false">P322*W322</f>
        <v>0</v>
      </c>
      <c r="Y322" s="119" t="s">
        <v>101</v>
      </c>
      <c r="Z322" s="117" t="n">
        <f aca="false">IF(EXACT(O322;Y322);Q322;0)</f>
        <v>0</v>
      </c>
      <c r="AA322" s="117" t="n">
        <f aca="false">IF(Z322=0;Q322;0)</f>
        <v>0</v>
      </c>
      <c r="AB322" s="118" t="str">
        <f aca="false">IF(U322=0;"";L322/U322-1)</f>
        <v/>
      </c>
      <c r="AC322" s="118" t="str">
        <f aca="false">IF(W322=0;"";L322/W322-1)</f>
        <v/>
      </c>
    </row>
    <row collapsed="false" customFormat="false" customHeight="true" hidden="false" ht="50.1" outlineLevel="0" r="323">
      <c r="A323" s="98"/>
      <c r="B323" s="98"/>
      <c r="C323" s="99"/>
      <c r="D323" s="99"/>
      <c r="E323" s="100"/>
      <c r="F323" s="136"/>
      <c r="G323" s="102"/>
      <c r="H323" s="103"/>
      <c r="I323" s="137"/>
      <c r="J323" s="104"/>
      <c r="K323" s="105"/>
      <c r="L323" s="106"/>
      <c r="M323" s="106"/>
      <c r="N323" s="140"/>
      <c r="O323" s="109"/>
      <c r="P323" s="110"/>
      <c r="Q323" s="106" t="n">
        <f aca="false">P323*M323</f>
        <v>0</v>
      </c>
      <c r="R323" s="120"/>
      <c r="S323" s="112"/>
      <c r="T323" s="121"/>
      <c r="U323" s="114" t="n">
        <f aca="false">IF(EXACT(O323,Y323),M323,M323*(1-'Расчет ПРЕДЗАКАЗ'!$D$10))</f>
        <v>0</v>
      </c>
      <c r="V323" s="114" t="n">
        <f aca="false">P323*U323</f>
        <v>0</v>
      </c>
      <c r="W323" s="114" t="n">
        <f aca="false">IF(EXACT(O323,Y323),M323,M323*(1-'Расчет Прайс'!$D$10))</f>
        <v>0</v>
      </c>
      <c r="X323" s="114" t="n">
        <f aca="false">P323*W323</f>
        <v>0</v>
      </c>
      <c r="Y323" s="119" t="s">
        <v>101</v>
      </c>
      <c r="Z323" s="117" t="n">
        <f aca="false">IF(EXACT(O323;Y323);Q323;0)</f>
        <v>0</v>
      </c>
      <c r="AA323" s="117" t="n">
        <f aca="false">IF(Z323=0;Q323;0)</f>
        <v>0</v>
      </c>
      <c r="AB323" s="118" t="str">
        <f aca="false">IF(U323=0;"";L323/U323-1)</f>
        <v/>
      </c>
      <c r="AC323" s="118" t="str">
        <f aca="false">IF(W323=0;"";L323/W323-1)</f>
        <v/>
      </c>
    </row>
    <row collapsed="false" customFormat="false" customHeight="true" hidden="false" ht="50.1" outlineLevel="0" r="324">
      <c r="A324" s="98"/>
      <c r="B324" s="98"/>
      <c r="C324" s="99"/>
      <c r="D324" s="99"/>
      <c r="E324" s="100"/>
      <c r="F324" s="136"/>
      <c r="G324" s="102"/>
      <c r="H324" s="103"/>
      <c r="I324" s="137"/>
      <c r="J324" s="104"/>
      <c r="K324" s="105"/>
      <c r="L324" s="106"/>
      <c r="M324" s="106"/>
      <c r="N324" s="140"/>
      <c r="O324" s="109"/>
      <c r="P324" s="110"/>
      <c r="Q324" s="106" t="n">
        <f aca="false">P324*M324</f>
        <v>0</v>
      </c>
      <c r="R324" s="120"/>
      <c r="S324" s="112"/>
      <c r="T324" s="121"/>
      <c r="U324" s="114" t="n">
        <f aca="false">IF(EXACT(O324,Y324),M324,M324*(1-'Расчет ПРЕДЗАКАЗ'!$D$10))</f>
        <v>0</v>
      </c>
      <c r="V324" s="114" t="n">
        <f aca="false">P324*U324</f>
        <v>0</v>
      </c>
      <c r="W324" s="114" t="n">
        <f aca="false">IF(EXACT(O324,Y324),M324,M324*(1-'Расчет Прайс'!$D$10))</f>
        <v>0</v>
      </c>
      <c r="X324" s="114" t="n">
        <f aca="false">P324*W324</f>
        <v>0</v>
      </c>
      <c r="Y324" s="119" t="s">
        <v>101</v>
      </c>
      <c r="Z324" s="117" t="n">
        <f aca="false">IF(EXACT(O324;Y324);Q324;0)</f>
        <v>0</v>
      </c>
      <c r="AA324" s="117" t="n">
        <f aca="false">IF(Z324=0;Q324;0)</f>
        <v>0</v>
      </c>
      <c r="AB324" s="118" t="str">
        <f aca="false">IF(U324=0;"";L324/U324-1)</f>
        <v/>
      </c>
      <c r="AC324" s="118" t="str">
        <f aca="false">IF(W324=0;"";L324/W324-1)</f>
        <v/>
      </c>
    </row>
    <row collapsed="false" customFormat="false" customHeight="true" hidden="false" ht="50.1" outlineLevel="0" r="325">
      <c r="A325" s="98"/>
      <c r="B325" s="98"/>
      <c r="C325" s="99"/>
      <c r="D325" s="99"/>
      <c r="E325" s="100"/>
      <c r="F325" s="136"/>
      <c r="G325" s="102"/>
      <c r="H325" s="103"/>
      <c r="I325" s="137"/>
      <c r="J325" s="104"/>
      <c r="K325" s="105"/>
      <c r="L325" s="106"/>
      <c r="M325" s="106"/>
      <c r="N325" s="140"/>
      <c r="O325" s="109"/>
      <c r="P325" s="110"/>
      <c r="Q325" s="106" t="n">
        <f aca="false">P325*M325</f>
        <v>0</v>
      </c>
      <c r="R325" s="120"/>
      <c r="S325" s="112"/>
      <c r="T325" s="121"/>
      <c r="U325" s="114" t="n">
        <f aca="false">IF(EXACT(O325,Y325),M325,M325*(1-'Расчет ПРЕДЗАКАЗ'!$D$10))</f>
        <v>0</v>
      </c>
      <c r="V325" s="114" t="n">
        <f aca="false">P325*U325</f>
        <v>0</v>
      </c>
      <c r="W325" s="114" t="n">
        <f aca="false">IF(EXACT(O325,Y325),M325,M325*(1-'Расчет Прайс'!$D$10))</f>
        <v>0</v>
      </c>
      <c r="X325" s="114" t="n">
        <f aca="false">P325*W325</f>
        <v>0</v>
      </c>
      <c r="Y325" s="119" t="s">
        <v>101</v>
      </c>
      <c r="Z325" s="117" t="n">
        <f aca="false">IF(EXACT(O325;Y325);Q325;0)</f>
        <v>0</v>
      </c>
      <c r="AA325" s="117" t="n">
        <f aca="false">IF(Z325=0;Q325;0)</f>
        <v>0</v>
      </c>
      <c r="AB325" s="118" t="str">
        <f aca="false">IF(U325=0;"";L325/U325-1)</f>
        <v/>
      </c>
      <c r="AC325" s="118" t="str">
        <f aca="false">IF(W325=0;"";L325/W325-1)</f>
        <v/>
      </c>
    </row>
    <row collapsed="false" customFormat="false" customHeight="true" hidden="false" ht="50.1" outlineLevel="0" r="326">
      <c r="A326" s="98"/>
      <c r="B326" s="98"/>
      <c r="C326" s="99"/>
      <c r="D326" s="99"/>
      <c r="E326" s="100"/>
      <c r="F326" s="136"/>
      <c r="G326" s="102"/>
      <c r="H326" s="103"/>
      <c r="I326" s="137"/>
      <c r="J326" s="104"/>
      <c r="K326" s="105"/>
      <c r="L326" s="106"/>
      <c r="M326" s="106"/>
      <c r="N326" s="140"/>
      <c r="O326" s="109"/>
      <c r="P326" s="110"/>
      <c r="Q326" s="106" t="n">
        <f aca="false">P326*M326</f>
        <v>0</v>
      </c>
      <c r="R326" s="120"/>
      <c r="S326" s="111"/>
      <c r="T326" s="121"/>
      <c r="U326" s="114" t="n">
        <f aca="false">IF(EXACT(O326,Y326),M326,M326*(1-'Расчет ПРЕДЗАКАЗ'!$D$10))</f>
        <v>0</v>
      </c>
      <c r="V326" s="114" t="n">
        <f aca="false">P326*U326</f>
        <v>0</v>
      </c>
      <c r="W326" s="114" t="n">
        <f aca="false">IF(EXACT(O326,Y326),M326,M326*(1-'Расчет Прайс'!$D$10))</f>
        <v>0</v>
      </c>
      <c r="X326" s="114" t="n">
        <f aca="false">P326*W326</f>
        <v>0</v>
      </c>
      <c r="Y326" s="119" t="s">
        <v>101</v>
      </c>
      <c r="Z326" s="117" t="n">
        <f aca="false">IF(EXACT(O326;Y326);Q326;0)</f>
        <v>0</v>
      </c>
      <c r="AA326" s="117" t="n">
        <f aca="false">IF(Z326=0;Q326;0)</f>
        <v>0</v>
      </c>
      <c r="AB326" s="118" t="str">
        <f aca="false">IF(U326=0;"";L326/U326-1)</f>
        <v/>
      </c>
      <c r="AC326" s="118" t="str">
        <f aca="false">IF(W326=0;"";L326/W326-1)</f>
        <v/>
      </c>
    </row>
    <row collapsed="false" customFormat="false" customHeight="true" hidden="false" ht="11.25" outlineLevel="0" r="327"/>
  </sheetData>
  <mergeCells count="20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 ref="A312:A326"/>
    <mergeCell ref="B312:B326"/>
    <mergeCell ref="C312:C326"/>
    <mergeCell ref="D312:D326"/>
    <mergeCell ref="E312:E326"/>
    <mergeCell ref="F312:F326"/>
    <mergeCell ref="G312:G326"/>
    <mergeCell ref="H312:H326"/>
    <mergeCell ref="I312:I326"/>
    <mergeCell ref="J312:J326"/>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conditionalFormatting sqref="L168:L182">
    <cfRule aboveAverage="0" bottom="0" dxfId="18" operator="equal" percent="0" priority="20" rank="0" text="" type="cellIs">
      <formula>0</formula>
    </cfRule>
  </conditionalFormatting>
  <conditionalFormatting sqref="Q168:Q182">
    <cfRule aboveAverage="0" bottom="0" dxfId="19" operator="equal" percent="0" priority="21" rank="0" text="" type="cellIs">
      <formula>0</formula>
    </cfRule>
  </conditionalFormatting>
  <conditionalFormatting sqref="L184:L198">
    <cfRule aboveAverage="0" bottom="0" dxfId="20" operator="equal" percent="0" priority="22" rank="0" text="" type="cellIs">
      <formula>0</formula>
    </cfRule>
  </conditionalFormatting>
  <conditionalFormatting sqref="Q184:Q198">
    <cfRule aboveAverage="0" bottom="0" dxfId="21" operator="equal" percent="0" priority="23" rank="0" text="" type="cellIs">
      <formula>0</formula>
    </cfRule>
  </conditionalFormatting>
  <conditionalFormatting sqref="L200:L214">
    <cfRule aboveAverage="0" bottom="0" dxfId="22" operator="equal" percent="0" priority="24" rank="0" text="" type="cellIs">
      <formula>0</formula>
    </cfRule>
  </conditionalFormatting>
  <conditionalFormatting sqref="Q200:Q214">
    <cfRule aboveAverage="0" bottom="0" dxfId="23" operator="equal" percent="0" priority="25" rank="0" text="" type="cellIs">
      <formula>0</formula>
    </cfRule>
  </conditionalFormatting>
  <conditionalFormatting sqref="L216:L230">
    <cfRule aboveAverage="0" bottom="0" dxfId="24" operator="equal" percent="0" priority="26" rank="0" text="" type="cellIs">
      <formula>0</formula>
    </cfRule>
  </conditionalFormatting>
  <conditionalFormatting sqref="Q216:Q230">
    <cfRule aboveAverage="0" bottom="0" dxfId="25" operator="equal" percent="0" priority="27" rank="0" text="" type="cellIs">
      <formula>0</formula>
    </cfRule>
  </conditionalFormatting>
  <conditionalFormatting sqref="L232:L246">
    <cfRule aboveAverage="0" bottom="0" dxfId="26" operator="equal" percent="0" priority="28" rank="0" text="" type="cellIs">
      <formula>0</formula>
    </cfRule>
  </conditionalFormatting>
  <conditionalFormatting sqref="Q232:Q246">
    <cfRule aboveAverage="0" bottom="0" dxfId="27" operator="equal" percent="0" priority="29" rank="0" text="" type="cellIs">
      <formula>0</formula>
    </cfRule>
  </conditionalFormatting>
  <conditionalFormatting sqref="L248:L262">
    <cfRule aboveAverage="0" bottom="0" dxfId="28" operator="equal" percent="0" priority="30" rank="0" text="" type="cellIs">
      <formula>0</formula>
    </cfRule>
  </conditionalFormatting>
  <conditionalFormatting sqref="Q248:Q262">
    <cfRule aboveAverage="0" bottom="0" dxfId="29" operator="equal" percent="0" priority="31" rank="0" text="" type="cellIs">
      <formula>0</formula>
    </cfRule>
  </conditionalFormatting>
  <conditionalFormatting sqref="L264:L278">
    <cfRule aboveAverage="0" bottom="0" dxfId="30" operator="equal" percent="0" priority="32" rank="0" text="" type="cellIs">
      <formula>0</formula>
    </cfRule>
  </conditionalFormatting>
  <conditionalFormatting sqref="Q264:Q278">
    <cfRule aboveAverage="0" bottom="0" dxfId="31" operator="equal" percent="0" priority="33" rank="0" text="" type="cellIs">
      <formula>0</formula>
    </cfRule>
  </conditionalFormatting>
  <conditionalFormatting sqref="L280:L294">
    <cfRule aboveAverage="0" bottom="0" dxfId="32" operator="equal" percent="0" priority="34" rank="0" text="" type="cellIs">
      <formula>0</formula>
    </cfRule>
  </conditionalFormatting>
  <conditionalFormatting sqref="Q280:Q294">
    <cfRule aboveAverage="0" bottom="0" dxfId="33" operator="equal" percent="0" priority="35" rank="0" text="" type="cellIs">
      <formula>0</formula>
    </cfRule>
  </conditionalFormatting>
  <conditionalFormatting sqref="L296:L310">
    <cfRule aboveAverage="0" bottom="0" dxfId="34" operator="equal" percent="0" priority="36" rank="0" text="" type="cellIs">
      <formula>0</formula>
    </cfRule>
  </conditionalFormatting>
  <conditionalFormatting sqref="Q296:Q310">
    <cfRule aboveAverage="0" bottom="0" dxfId="35" operator="equal" percent="0" priority="37" rank="0" text="" type="cellIs">
      <formula>0</formula>
    </cfRule>
  </conditionalFormatting>
  <conditionalFormatting sqref="L312:L326">
    <cfRule aboveAverage="0" bottom="0" dxfId="36" operator="equal" percent="0" priority="38" rank="0" text="" type="cellIs">
      <formula>0</formula>
    </cfRule>
  </conditionalFormatting>
  <conditionalFormatting sqref="Q312:Q326">
    <cfRule aboveAverage="0" bottom="0" dxfId="37" operator="equal" percent="0" priority="39"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 display="WEB-Сайт" ref="J312" r:id="rId19"/>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0"/>
</worksheet>
</file>

<file path=xl/worksheets/sheet5.xml><?xml version="1.0" encoding="utf-8"?>
<worksheet xmlns="http://schemas.openxmlformats.org/spreadsheetml/2006/main" xmlns:r="http://schemas.openxmlformats.org/officeDocument/2006/relationships">
  <sheetPr filterMode="false">
    <pageSetUpPr fitToPage="false"/>
  </sheetPr>
  <dimension ref="A1:AC311"/>
  <sheetViews>
    <sheetView colorId="64" defaultGridColor="true" rightToLeft="false" showFormulas="false" showGridLines="true" showOutlineSymbols="true" showRowColHeaders="true" showZeros="true" tabSelected="false" topLeftCell="A12" view="normal" windowProtection="false" workbookViewId="0" zoomScale="30" zoomScaleNormal="30" zoomScalePageLayoutView="40">
      <selection activeCell="A1" activeCellId="0" pane="topLeft" sqref="A1"/>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6" width="0"/>
    <col collapsed="false" hidden="false" max="24" min="23" style="46" width="57.8391608391608"/>
    <col collapsed="false" hidden="true" max="25" min="25" style="47" width="0"/>
    <col collapsed="false" hidden="true" max="27" min="26" style="48" width="0"/>
    <col collapsed="false" hidden="true" max="28" min="28" style="44" width="0"/>
    <col collapsed="false" hidden="false" max="1025" min="29"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true" hidden="false" ht="83.25" outlineLevel="0" r="2">
      <c r="A2" s="53"/>
      <c r="B2" s="51"/>
      <c r="C2" s="51"/>
      <c r="D2" s="51"/>
      <c r="E2" s="51"/>
      <c r="F2" s="51"/>
      <c r="G2" s="51"/>
      <c r="H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56.25" outlineLevel="0" r="6">
      <c r="A6" s="53"/>
      <c r="B6" s="51"/>
      <c r="C6" s="51"/>
      <c r="D6" s="51"/>
      <c r="E6" s="51"/>
      <c r="F6" s="51"/>
      <c r="G6" s="51"/>
      <c r="H6" s="51"/>
      <c r="I6" s="51"/>
      <c r="J6" s="51"/>
      <c r="K6" s="51"/>
    </row>
    <row collapsed="false" customFormat="false" customHeight="true" hidden="false" ht="60.75"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50.1" outlineLevel="0" r="9">
      <c r="A9" s="53"/>
      <c r="B9" s="59"/>
      <c r="C9" s="59"/>
      <c r="D9" s="59"/>
      <c r="E9" s="60"/>
      <c r="F9" s="60"/>
      <c r="G9" s="51"/>
      <c r="H9" s="51"/>
      <c r="I9" s="57"/>
      <c r="J9" s="61"/>
      <c r="K9" s="51"/>
    </row>
    <row collapsed="false" customFormat="false" customHeight="true" hidden="false" ht="50.1" outlineLevel="0" r="10">
      <c r="A10" s="53"/>
      <c r="B10" s="59"/>
      <c r="C10" s="59"/>
      <c r="D10" s="59"/>
      <c r="E10" s="60"/>
      <c r="F10" s="60"/>
      <c r="G10" s="51"/>
      <c r="H10" s="51"/>
      <c r="I10" s="62"/>
      <c r="J10" s="63"/>
      <c r="K10" s="51"/>
    </row>
    <row collapsed="false" customFormat="false" customHeight="true" hidden="false" ht="50.1"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50.1" outlineLevel="0" r="13">
      <c r="A13" s="53"/>
      <c r="B13" s="59"/>
      <c r="C13" s="59"/>
      <c r="D13" s="59"/>
      <c r="E13" s="60"/>
      <c r="F13" s="60"/>
      <c r="G13" s="51"/>
      <c r="H13" s="51"/>
      <c r="I13" s="64"/>
      <c r="J13" s="63"/>
      <c r="K13" s="51"/>
    </row>
    <row collapsed="false" customFormat="false" customHeight="true" hidden="false" ht="50.1" outlineLevel="0" r="14">
      <c r="A14" s="53"/>
      <c r="B14" s="51"/>
      <c r="C14" s="51"/>
      <c r="D14" s="51"/>
      <c r="E14" s="51"/>
      <c r="F14" s="51"/>
      <c r="G14" s="51"/>
      <c r="H14" s="51"/>
      <c r="I14" s="65"/>
      <c r="J14" s="61"/>
      <c r="K14" s="51"/>
    </row>
    <row collapsed="false" customFormat="false" customHeight="true" hidden="false" ht="409.5" outlineLevel="0" r="15">
      <c r="A15" s="53"/>
      <c r="B15" s="51"/>
      <c r="C15" s="51"/>
      <c r="D15" s="51"/>
      <c r="E15" s="51"/>
      <c r="F15" s="51"/>
      <c r="G15" s="51"/>
      <c r="H15" s="51"/>
      <c r="I15" s="65"/>
      <c r="J15" s="66"/>
      <c r="K15" s="51"/>
    </row>
    <row collapsed="false" customFormat="false" customHeight="true" hidden="false" ht="50.1" outlineLevel="0" r="16">
      <c r="A16" s="53"/>
      <c r="B16" s="51"/>
      <c r="C16" s="67"/>
      <c r="D16" s="67"/>
      <c r="E16" s="67"/>
      <c r="F16" s="67"/>
      <c r="G16" s="68"/>
      <c r="H16" s="69"/>
      <c r="I16" s="65"/>
      <c r="J16" s="70"/>
      <c r="K16" s="51"/>
    </row>
    <row collapsed="false" customFormat="false" customHeight="true" hidden="false" ht="409.5" outlineLevel="0" r="17">
      <c r="A17" s="53"/>
      <c r="B17" s="71"/>
      <c r="C17" s="71"/>
      <c r="D17" s="72"/>
      <c r="E17" s="51"/>
      <c r="F17" s="69"/>
      <c r="G17" s="51"/>
      <c r="H17" s="69"/>
      <c r="I17" s="54"/>
      <c r="J17" s="51"/>
      <c r="K17" s="51"/>
    </row>
    <row collapsed="false" customFormat="false" customHeight="true" hidden="false" ht="50.1" outlineLevel="0" r="18">
      <c r="A18" s="53"/>
      <c r="B18" s="74"/>
      <c r="C18" s="74"/>
      <c r="D18" s="75"/>
      <c r="E18" s="65"/>
      <c r="F18" s="65"/>
      <c r="G18" s="51"/>
      <c r="H18" s="51"/>
      <c r="I18" s="65"/>
      <c r="J18" s="77"/>
      <c r="K18" s="51"/>
    </row>
    <row collapsed="false" customFormat="false" customHeight="true" hidden="false" ht="162" outlineLevel="0" r="19">
      <c r="A19" s="53"/>
      <c r="B19" s="74"/>
      <c r="C19" s="74"/>
      <c r="D19" s="78"/>
      <c r="E19" s="79"/>
      <c r="F19" s="79"/>
      <c r="G19" s="51"/>
      <c r="H19" s="51"/>
      <c r="I19" s="65"/>
      <c r="J19" s="80"/>
      <c r="K19" s="51"/>
    </row>
    <row collapsed="false" customFormat="false" customHeight="true" hidden="false" ht="50.1" outlineLevel="0" r="20">
      <c r="A20" s="53"/>
      <c r="B20" s="74"/>
      <c r="C20" s="74"/>
      <c r="D20" s="78"/>
      <c r="E20" s="79"/>
      <c r="F20" s="79"/>
      <c r="G20" s="51"/>
      <c r="H20" s="51"/>
      <c r="I20" s="81"/>
      <c r="J20" s="127"/>
      <c r="K20" s="51"/>
    </row>
    <row collapsed="false" customFormat="false" customHeight="true" hidden="false" ht="50.1" outlineLevel="0" r="21">
      <c r="A21" s="53"/>
      <c r="B21" s="74"/>
      <c r="C21" s="74"/>
      <c r="D21" s="78"/>
      <c r="E21" s="83"/>
      <c r="F21" s="83"/>
      <c r="G21" s="51"/>
      <c r="H21" s="51"/>
      <c r="I21" s="65"/>
      <c r="J21" s="77"/>
      <c r="K21" s="51"/>
    </row>
    <row collapsed="false" customFormat="false" customHeight="true" hidden="false" ht="383.25" outlineLevel="0" r="22">
      <c r="A22" s="53"/>
      <c r="B22" s="51"/>
      <c r="C22" s="67"/>
      <c r="D22" s="67"/>
      <c r="E22" s="67"/>
      <c r="F22" s="67"/>
      <c r="G22" s="68"/>
      <c r="H22" s="51"/>
      <c r="I22" s="84"/>
      <c r="J22" s="85"/>
      <c r="K22" s="51"/>
      <c r="Z22" s="51" t="n">
        <f aca="false">SUM(Z24:Z969383)</f>
        <v>0</v>
      </c>
      <c r="AA22" s="51" t="n">
        <f aca="false">SUM(AA24:AA969383)</f>
        <v>0</v>
      </c>
    </row>
    <row collapsed="false" customFormat="true" customHeight="true" hidden="false" ht="129.75" outlineLevel="0" r="23" s="97">
      <c r="A23" s="141" t="s">
        <v>68</v>
      </c>
      <c r="B23" s="141" t="s">
        <v>69</v>
      </c>
      <c r="C23" s="141" t="s">
        <v>70</v>
      </c>
      <c r="D23" s="141" t="s">
        <v>71</v>
      </c>
      <c r="E23" s="141" t="s">
        <v>72</v>
      </c>
      <c r="F23" s="141" t="s">
        <v>73</v>
      </c>
      <c r="G23" s="141" t="s">
        <v>74</v>
      </c>
      <c r="H23" s="141" t="s">
        <v>75</v>
      </c>
      <c r="I23" s="141" t="s">
        <v>76</v>
      </c>
      <c r="J23" s="141" t="s">
        <v>189</v>
      </c>
      <c r="K23" s="141" t="s">
        <v>78</v>
      </c>
      <c r="L23" s="141" t="s">
        <v>79</v>
      </c>
      <c r="M23" s="141" t="s">
        <v>80</v>
      </c>
      <c r="N23" s="141" t="s">
        <v>81</v>
      </c>
      <c r="O23" s="141" t="s">
        <v>82</v>
      </c>
      <c r="P23" s="141" t="s">
        <v>83</v>
      </c>
      <c r="Q23" s="141" t="s">
        <v>84</v>
      </c>
      <c r="R23" s="142"/>
      <c r="S23" s="141" t="s">
        <v>85</v>
      </c>
      <c r="T23" s="141"/>
      <c r="U23" s="143" t="s">
        <v>86</v>
      </c>
      <c r="V23" s="144" t="s">
        <v>87</v>
      </c>
      <c r="W23" s="143" t="s">
        <v>86</v>
      </c>
      <c r="X23" s="144" t="s">
        <v>87</v>
      </c>
      <c r="Y23" s="135"/>
      <c r="Z23" s="135" t="s">
        <v>88</v>
      </c>
      <c r="AA23" s="135" t="s">
        <v>89</v>
      </c>
      <c r="AB23" s="144" t="s">
        <v>90</v>
      </c>
      <c r="AC23" s="144" t="s">
        <v>90</v>
      </c>
    </row>
    <row collapsed="false" customFormat="false" customHeight="true" hidden="false" ht="50.1" outlineLevel="0" r="24">
      <c r="A24" s="98" t="n">
        <v>20</v>
      </c>
      <c r="B24" s="98" t="s">
        <v>337</v>
      </c>
      <c r="C24" s="99" t="s">
        <v>338</v>
      </c>
      <c r="D24" s="99" t="s">
        <v>93</v>
      </c>
      <c r="E24" s="100" t="s">
        <v>93</v>
      </c>
      <c r="F24" s="145" t="s">
        <v>271</v>
      </c>
      <c r="G24" s="102" t="s">
        <v>339</v>
      </c>
      <c r="H24" s="103" t="s">
        <v>340</v>
      </c>
      <c r="I24" s="146" t="s">
        <v>341</v>
      </c>
      <c r="J24" s="104" t="s">
        <v>98</v>
      </c>
      <c r="K24" s="105" t="s">
        <v>151</v>
      </c>
      <c r="L24" s="106" t="n">
        <v>6300</v>
      </c>
      <c r="M24" s="106" t="n">
        <v>3931</v>
      </c>
      <c r="N24" s="108" t="s">
        <v>342</v>
      </c>
      <c r="O24" s="109" t="s">
        <v>101</v>
      </c>
      <c r="P24" s="110"/>
      <c r="Q24" s="106" t="n">
        <f aca="false">P24*M24</f>
        <v>0</v>
      </c>
      <c r="R24" s="111"/>
      <c r="S24" s="112" t="n">
        <v>40</v>
      </c>
      <c r="T24" s="147"/>
      <c r="U24" s="114" t="n">
        <f aca="false">IF(EXACT(O24,Y24),M24,M24*(1-'Расчет ПРЕДЗАКАЗ'!$D$10))</f>
        <v>3931</v>
      </c>
      <c r="V24" s="114" t="n">
        <f aca="false">P24*U24</f>
        <v>0</v>
      </c>
      <c r="W24" s="114" t="n">
        <f aca="false">IF(EXACT(O24,Y24),M24,M24*(1-'Расчет Прайс'!$D$10))</f>
        <v>3931</v>
      </c>
      <c r="X24" s="114" t="n">
        <f aca="false">P24*W24</f>
        <v>0</v>
      </c>
      <c r="Y24" s="119" t="s">
        <v>101</v>
      </c>
      <c r="Z24" s="117" t="n">
        <f aca="false">IF(EXACT(O24;Y24);Q24;0)</f>
        <v>0</v>
      </c>
      <c r="AA24" s="117" t="n">
        <f aca="false">IF(Z24=0;Q24;0)</f>
        <v>0</v>
      </c>
      <c r="AB24" s="118" t="n">
        <f aca="false">IF(U24=0,"",L24/U24-1)</f>
        <v>0.602645637242432</v>
      </c>
      <c r="AC24" s="118" t="n">
        <f aca="false">IF(W24=0,"",L24/W24-1)</f>
        <v>0.602645637242432</v>
      </c>
    </row>
    <row collapsed="false" customFormat="false" customHeight="true" hidden="false" ht="50.1" outlineLevel="0" r="25">
      <c r="A25" s="98"/>
      <c r="B25" s="98"/>
      <c r="C25" s="99"/>
      <c r="D25" s="99"/>
      <c r="E25" s="100"/>
      <c r="F25" s="145"/>
      <c r="G25" s="102"/>
      <c r="H25" s="103"/>
      <c r="I25" s="146"/>
      <c r="J25" s="104"/>
      <c r="K25" s="105" t="s">
        <v>153</v>
      </c>
      <c r="L25" s="106" t="n">
        <v>6300</v>
      </c>
      <c r="M25" s="106" t="n">
        <v>3931</v>
      </c>
      <c r="N25" s="108" t="s">
        <v>343</v>
      </c>
      <c r="O25" s="109" t="s">
        <v>101</v>
      </c>
      <c r="P25" s="110"/>
      <c r="Q25" s="106" t="n">
        <f aca="false">P25*M25</f>
        <v>0</v>
      </c>
      <c r="R25" s="111"/>
      <c r="S25" s="112" t="n">
        <v>62</v>
      </c>
      <c r="T25" s="138"/>
      <c r="U25" s="114" t="n">
        <f aca="false">IF(EXACT(O25,Y25),M25,M25*(1-'Расчет ПРЕДЗАКАЗ'!$D$10))</f>
        <v>3931</v>
      </c>
      <c r="V25" s="114" t="n">
        <f aca="false">P25*U25</f>
        <v>0</v>
      </c>
      <c r="W25" s="114" t="n">
        <f aca="false">IF(EXACT(O25,Y25),M25,M25*(1-'Расчет Прайс'!$D$10))</f>
        <v>3931</v>
      </c>
      <c r="X25" s="114" t="n">
        <f aca="false">P25*W25</f>
        <v>0</v>
      </c>
      <c r="Y25" s="119" t="s">
        <v>101</v>
      </c>
      <c r="Z25" s="117" t="n">
        <f aca="false">IF(EXACT(O25;Y25);Q25;0)</f>
        <v>0</v>
      </c>
      <c r="AA25" s="117" t="n">
        <f aca="false">IF(Z25=0;Q25;0)</f>
        <v>0</v>
      </c>
      <c r="AB25" s="118" t="n">
        <f aca="false">IF(U25=0;"";L25/U25-1)</f>
        <v>0.602645637242432</v>
      </c>
      <c r="AC25" s="118" t="n">
        <f aca="false">IF(W25=0;"";L25/W25-1)</f>
        <v>0.602645637242432</v>
      </c>
    </row>
    <row collapsed="false" customFormat="false" customHeight="true" hidden="false" ht="50.1" outlineLevel="0" r="26">
      <c r="A26" s="98"/>
      <c r="B26" s="98"/>
      <c r="C26" s="99"/>
      <c r="D26" s="99"/>
      <c r="E26" s="100"/>
      <c r="F26" s="145"/>
      <c r="G26" s="102"/>
      <c r="H26" s="103"/>
      <c r="I26" s="146"/>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45"/>
      <c r="G27" s="102"/>
      <c r="H27" s="103"/>
      <c r="I27" s="146"/>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45"/>
      <c r="G28" s="102"/>
      <c r="H28" s="103"/>
      <c r="I28" s="146"/>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45"/>
      <c r="G29" s="102"/>
      <c r="H29" s="103"/>
      <c r="I29" s="146"/>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45"/>
      <c r="G30" s="102"/>
      <c r="H30" s="103"/>
      <c r="I30" s="146"/>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45"/>
      <c r="G31" s="102"/>
      <c r="H31" s="103"/>
      <c r="I31" s="146"/>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45"/>
      <c r="G32" s="102"/>
      <c r="H32" s="103"/>
      <c r="I32" s="146"/>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45"/>
      <c r="G33" s="102"/>
      <c r="H33" s="103"/>
      <c r="I33" s="146"/>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45"/>
      <c r="G34" s="102"/>
      <c r="H34" s="103"/>
      <c r="I34" s="146"/>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45"/>
      <c r="G35" s="102"/>
      <c r="H35" s="103"/>
      <c r="I35" s="146"/>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45"/>
      <c r="G36" s="102"/>
      <c r="H36" s="103"/>
      <c r="I36" s="146"/>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45"/>
      <c r="G37" s="102"/>
      <c r="H37" s="103"/>
      <c r="I37" s="146"/>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45"/>
      <c r="G38" s="102"/>
      <c r="H38" s="103"/>
      <c r="I38" s="146"/>
      <c r="J38" s="104"/>
      <c r="K38" s="105"/>
      <c r="L38" s="106" t="n">
        <f aca="false">M38-M38*0,3</f>
        <v>0</v>
      </c>
      <c r="M38" s="106"/>
      <c r="N38" s="120"/>
      <c r="O38" s="109"/>
      <c r="P38" s="110"/>
      <c r="Q38" s="106" t="n">
        <f aca="false">P38*M38</f>
        <v>0</v>
      </c>
      <c r="R38" s="120"/>
      <c r="S38" s="111"/>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50.1" outlineLevel="0" r="40">
      <c r="A40" s="98" t="n">
        <v>21</v>
      </c>
      <c r="B40" s="98" t="s">
        <v>344</v>
      </c>
      <c r="C40" s="99" t="s">
        <v>345</v>
      </c>
      <c r="D40" s="99" t="s">
        <v>93</v>
      </c>
      <c r="E40" s="100" t="s">
        <v>93</v>
      </c>
      <c r="F40" s="145" t="s">
        <v>271</v>
      </c>
      <c r="G40" s="102" t="s">
        <v>137</v>
      </c>
      <c r="H40" s="103" t="s">
        <v>346</v>
      </c>
      <c r="I40" s="146" t="s">
        <v>341</v>
      </c>
      <c r="J40" s="104" t="s">
        <v>98</v>
      </c>
      <c r="K40" s="105" t="s">
        <v>151</v>
      </c>
      <c r="L40" s="106" t="n">
        <v>8810</v>
      </c>
      <c r="M40" s="106" t="n">
        <v>5508</v>
      </c>
      <c r="N40" s="108" t="s">
        <v>347</v>
      </c>
      <c r="O40" s="109" t="s">
        <v>101</v>
      </c>
      <c r="P40" s="110"/>
      <c r="Q40" s="106" t="n">
        <f aca="false">P40*M40</f>
        <v>0</v>
      </c>
      <c r="R40" s="111"/>
      <c r="S40" s="112" t="n">
        <v>21</v>
      </c>
      <c r="T40" s="147"/>
      <c r="U40" s="114" t="n">
        <f aca="false">IF(EXACT(O40,Y40),M40,M40*(1-'Расчет ПРЕДЗАКАЗ'!$D$10))</f>
        <v>5508</v>
      </c>
      <c r="V40" s="114" t="n">
        <f aca="false">P40*U40</f>
        <v>0</v>
      </c>
      <c r="W40" s="114" t="n">
        <f aca="false">IF(EXACT(O40,Y40),M40,M40*(1-'Расчет Прайс'!$D$10))</f>
        <v>5508</v>
      </c>
      <c r="X40" s="114" t="n">
        <f aca="false">P40*W40</f>
        <v>0</v>
      </c>
      <c r="Y40" s="119" t="s">
        <v>101</v>
      </c>
      <c r="Z40" s="117" t="n">
        <f aca="false">IF(EXACT(O40;Y40);Q40;0)</f>
        <v>0</v>
      </c>
      <c r="AA40" s="117" t="n">
        <f aca="false">IF(Z40=0;Q40;0)</f>
        <v>0</v>
      </c>
      <c r="AB40" s="118" t="n">
        <f aca="false">IF(U40=0,"",L40/U40-1)</f>
        <v>0.599491648511256</v>
      </c>
      <c r="AC40" s="118" t="n">
        <f aca="false">IF(W40=0,"",L40/W40-1)</f>
        <v>0.599491648511256</v>
      </c>
    </row>
    <row collapsed="false" customFormat="false" customHeight="true" hidden="false" ht="50.1" outlineLevel="0" r="41">
      <c r="A41" s="98"/>
      <c r="B41" s="98"/>
      <c r="C41" s="99"/>
      <c r="D41" s="99"/>
      <c r="E41" s="100"/>
      <c r="F41" s="145"/>
      <c r="G41" s="102"/>
      <c r="H41" s="103"/>
      <c r="I41" s="146"/>
      <c r="J41" s="104"/>
      <c r="K41" s="105" t="s">
        <v>153</v>
      </c>
      <c r="L41" s="106" t="n">
        <v>8810</v>
      </c>
      <c r="M41" s="106" t="n">
        <v>5508</v>
      </c>
      <c r="N41" s="108" t="s">
        <v>348</v>
      </c>
      <c r="O41" s="109" t="s">
        <v>101</v>
      </c>
      <c r="P41" s="110"/>
      <c r="Q41" s="106" t="n">
        <f aca="false">P41*M41</f>
        <v>0</v>
      </c>
      <c r="R41" s="111"/>
      <c r="S41" s="112" t="n">
        <v>45</v>
      </c>
      <c r="T41" s="138"/>
      <c r="U41" s="114" t="n">
        <f aca="false">IF(EXACT(O41,Y41),M41,M41*(1-'Расчет ПРЕДЗАКАЗ'!$D$10))</f>
        <v>5508</v>
      </c>
      <c r="V41" s="114" t="n">
        <f aca="false">P41*U41</f>
        <v>0</v>
      </c>
      <c r="W41" s="114" t="n">
        <f aca="false">IF(EXACT(O41,Y41),M41,M41*(1-'Расчет Прайс'!$D$10))</f>
        <v>5508</v>
      </c>
      <c r="X41" s="114" t="n">
        <f aca="false">P41*W41</f>
        <v>0</v>
      </c>
      <c r="Y41" s="119" t="s">
        <v>101</v>
      </c>
      <c r="Z41" s="117" t="n">
        <f aca="false">IF(EXACT(O41;Y41);Q41;0)</f>
        <v>0</v>
      </c>
      <c r="AA41" s="117" t="n">
        <f aca="false">IF(Z41=0;Q41;0)</f>
        <v>0</v>
      </c>
      <c r="AB41" s="118" t="n">
        <f aca="false">IF(U41=0;"";L41/U41-1)</f>
        <v>0.599491648511256</v>
      </c>
      <c r="AC41" s="118" t="n">
        <f aca="false">IF(W41=0;"";L41/W41-1)</f>
        <v>0.599491648511256</v>
      </c>
    </row>
    <row collapsed="false" customFormat="false" customHeight="true" hidden="false" ht="50.1" outlineLevel="0" r="42">
      <c r="A42" s="98"/>
      <c r="B42" s="98"/>
      <c r="C42" s="99"/>
      <c r="D42" s="99"/>
      <c r="E42" s="100"/>
      <c r="F42" s="145"/>
      <c r="G42" s="102"/>
      <c r="H42" s="103"/>
      <c r="I42" s="146"/>
      <c r="J42" s="104"/>
      <c r="K42" s="105" t="s">
        <v>99</v>
      </c>
      <c r="L42" s="106" t="n">
        <v>8810</v>
      </c>
      <c r="M42" s="106" t="n">
        <v>5508</v>
      </c>
      <c r="N42" s="108" t="s">
        <v>349</v>
      </c>
      <c r="O42" s="109" t="s">
        <v>101</v>
      </c>
      <c r="P42" s="110"/>
      <c r="Q42" s="106" t="n">
        <f aca="false">P42*M42</f>
        <v>0</v>
      </c>
      <c r="R42" s="111"/>
      <c r="S42" s="112" t="n">
        <v>9</v>
      </c>
      <c r="T42" s="138"/>
      <c r="U42" s="114" t="n">
        <f aca="false">IF(EXACT(O42,Y42),M42,M42*(1-'Расчет ПРЕДЗАКАЗ'!$D$10))</f>
        <v>5508</v>
      </c>
      <c r="V42" s="114" t="n">
        <f aca="false">P42*U42</f>
        <v>0</v>
      </c>
      <c r="W42" s="114" t="n">
        <f aca="false">IF(EXACT(O42,Y42),M42,M42*(1-'Расчет Прайс'!$D$10))</f>
        <v>5508</v>
      </c>
      <c r="X42" s="114" t="n">
        <f aca="false">P42*W42</f>
        <v>0</v>
      </c>
      <c r="Y42" s="119" t="s">
        <v>101</v>
      </c>
      <c r="Z42" s="117" t="n">
        <f aca="false">IF(EXACT(O42;Y42);Q42;0)</f>
        <v>0</v>
      </c>
      <c r="AA42" s="117" t="n">
        <f aca="false">IF(Z42=0;Q42;0)</f>
        <v>0</v>
      </c>
      <c r="AB42" s="118" t="n">
        <f aca="false">IF(U42=0;"";L42/U42-1)</f>
        <v>0.599491648511256</v>
      </c>
      <c r="AC42" s="118" t="n">
        <f aca="false">IF(W42=0;"";L42/W42-1)</f>
        <v>0.599491648511256</v>
      </c>
    </row>
    <row collapsed="false" customFormat="false" customHeight="true" hidden="false" ht="50.1" outlineLevel="0" r="43">
      <c r="A43" s="98"/>
      <c r="B43" s="98"/>
      <c r="C43" s="99"/>
      <c r="D43" s="99"/>
      <c r="E43" s="100"/>
      <c r="F43" s="145"/>
      <c r="G43" s="102"/>
      <c r="H43" s="103"/>
      <c r="I43" s="146"/>
      <c r="J43" s="104"/>
      <c r="K43" s="105" t="s">
        <v>102</v>
      </c>
      <c r="L43" s="106" t="n">
        <v>8810</v>
      </c>
      <c r="M43" s="106" t="n">
        <v>5508</v>
      </c>
      <c r="N43" s="108" t="s">
        <v>350</v>
      </c>
      <c r="O43" s="109" t="s">
        <v>101</v>
      </c>
      <c r="P43" s="110"/>
      <c r="Q43" s="106" t="n">
        <f aca="false">P43*M43</f>
        <v>0</v>
      </c>
      <c r="R43" s="111"/>
      <c r="S43" s="112" t="n">
        <v>2</v>
      </c>
      <c r="T43" s="138"/>
      <c r="U43" s="114" t="n">
        <f aca="false">IF(EXACT(O43,Y43),M43,M43*(1-'Расчет ПРЕДЗАКАЗ'!$D$10))</f>
        <v>5508</v>
      </c>
      <c r="V43" s="114" t="n">
        <f aca="false">P43*U43</f>
        <v>0</v>
      </c>
      <c r="W43" s="114" t="n">
        <f aca="false">IF(EXACT(O43,Y43),M43,M43*(1-'Расчет Прайс'!$D$10))</f>
        <v>5508</v>
      </c>
      <c r="X43" s="114" t="n">
        <f aca="false">P43*W43</f>
        <v>0</v>
      </c>
      <c r="Y43" s="119" t="s">
        <v>101</v>
      </c>
      <c r="Z43" s="117" t="n">
        <f aca="false">IF(EXACT(O43;Y43);Q43;0)</f>
        <v>0</v>
      </c>
      <c r="AA43" s="117" t="n">
        <f aca="false">IF(Z43=0;Q43;0)</f>
        <v>0</v>
      </c>
      <c r="AB43" s="118" t="n">
        <f aca="false">IF(U43=0;"";L43/U43-1)</f>
        <v>0.599491648511256</v>
      </c>
      <c r="AC43" s="118" t="n">
        <f aca="false">IF(W43=0;"";L43/W43-1)</f>
        <v>0.599491648511256</v>
      </c>
    </row>
    <row collapsed="false" customFormat="false" customHeight="true" hidden="false" ht="50.1" outlineLevel="0" r="44">
      <c r="A44" s="98"/>
      <c r="B44" s="98"/>
      <c r="C44" s="99"/>
      <c r="D44" s="99"/>
      <c r="E44" s="100"/>
      <c r="F44" s="145"/>
      <c r="G44" s="102"/>
      <c r="H44" s="103"/>
      <c r="I44" s="146"/>
      <c r="J44" s="104"/>
      <c r="K44" s="105" t="s">
        <v>110</v>
      </c>
      <c r="L44" s="106" t="n">
        <v>8810</v>
      </c>
      <c r="M44" s="106" t="n">
        <v>5508</v>
      </c>
      <c r="N44" s="108" t="s">
        <v>351</v>
      </c>
      <c r="O44" s="109" t="s">
        <v>101</v>
      </c>
      <c r="P44" s="110"/>
      <c r="Q44" s="106" t="n">
        <f aca="false">P44*M44</f>
        <v>0</v>
      </c>
      <c r="R44" s="111"/>
      <c r="S44" s="112" t="n">
        <v>5</v>
      </c>
      <c r="T44" s="138"/>
      <c r="U44" s="114" t="n">
        <f aca="false">IF(EXACT(O44,Y44),M44,M44*(1-'Расчет ПРЕДЗАКАЗ'!$D$10))</f>
        <v>5508</v>
      </c>
      <c r="V44" s="114" t="n">
        <f aca="false">P44*U44</f>
        <v>0</v>
      </c>
      <c r="W44" s="114" t="n">
        <f aca="false">IF(EXACT(O44,Y44),M44,M44*(1-'Расчет Прайс'!$D$10))</f>
        <v>5508</v>
      </c>
      <c r="X44" s="114" t="n">
        <f aca="false">P44*W44</f>
        <v>0</v>
      </c>
      <c r="Y44" s="119" t="s">
        <v>101</v>
      </c>
      <c r="Z44" s="117" t="n">
        <f aca="false">IF(EXACT(O44;Y44);Q44;0)</f>
        <v>0</v>
      </c>
      <c r="AA44" s="117" t="n">
        <f aca="false">IF(Z44=0;Q44;0)</f>
        <v>0</v>
      </c>
      <c r="AB44" s="118" t="n">
        <f aca="false">IF(U44=0;"";L44/U44-1)</f>
        <v>0.599491648511256</v>
      </c>
      <c r="AC44" s="118" t="n">
        <f aca="false">IF(W44=0;"";L44/W44-1)</f>
        <v>0.599491648511256</v>
      </c>
    </row>
    <row collapsed="false" customFormat="false" customHeight="true" hidden="false" ht="50.1" outlineLevel="0" r="45">
      <c r="A45" s="98"/>
      <c r="B45" s="98"/>
      <c r="C45" s="99"/>
      <c r="D45" s="99"/>
      <c r="E45" s="100"/>
      <c r="F45" s="145"/>
      <c r="G45" s="102"/>
      <c r="H45" s="103"/>
      <c r="I45" s="146"/>
      <c r="J45" s="104"/>
      <c r="K45" s="105" t="s">
        <v>112</v>
      </c>
      <c r="L45" s="106" t="n">
        <v>8810</v>
      </c>
      <c r="M45" s="106" t="n">
        <v>5508</v>
      </c>
      <c r="N45" s="108" t="s">
        <v>352</v>
      </c>
      <c r="O45" s="109" t="s">
        <v>101</v>
      </c>
      <c r="P45" s="110"/>
      <c r="Q45" s="106" t="n">
        <f aca="false">P45*M45</f>
        <v>0</v>
      </c>
      <c r="R45" s="111"/>
      <c r="S45" s="112" t="n">
        <v>10</v>
      </c>
      <c r="T45" s="138"/>
      <c r="U45" s="114" t="n">
        <f aca="false">IF(EXACT(O45,Y45),M45,M45*(1-'Расчет ПРЕДЗАКАЗ'!$D$10))</f>
        <v>5508</v>
      </c>
      <c r="V45" s="114" t="n">
        <f aca="false">P45*U45</f>
        <v>0</v>
      </c>
      <c r="W45" s="114" t="n">
        <f aca="false">IF(EXACT(O45,Y45),M45,M45*(1-'Расчет Прайс'!$D$10))</f>
        <v>5508</v>
      </c>
      <c r="X45" s="114" t="n">
        <f aca="false">P45*W45</f>
        <v>0</v>
      </c>
      <c r="Y45" s="119" t="s">
        <v>101</v>
      </c>
      <c r="Z45" s="117" t="n">
        <f aca="false">IF(EXACT(O45;Y45);Q45;0)</f>
        <v>0</v>
      </c>
      <c r="AA45" s="117" t="n">
        <f aca="false">IF(Z45=0;Q45;0)</f>
        <v>0</v>
      </c>
      <c r="AB45" s="118" t="n">
        <f aca="false">IF(U45=0;"";L45/U45-1)</f>
        <v>0.599491648511256</v>
      </c>
      <c r="AC45" s="118" t="n">
        <f aca="false">IF(W45=0;"";L45/W45-1)</f>
        <v>0.599491648511256</v>
      </c>
    </row>
    <row collapsed="false" customFormat="false" customHeight="true" hidden="false" ht="50.1" outlineLevel="0" r="46">
      <c r="A46" s="98"/>
      <c r="B46" s="98"/>
      <c r="C46" s="99"/>
      <c r="D46" s="99"/>
      <c r="E46" s="100"/>
      <c r="F46" s="145"/>
      <c r="G46" s="102"/>
      <c r="H46" s="103"/>
      <c r="I46" s="146"/>
      <c r="J46" s="104"/>
      <c r="K46" s="105"/>
      <c r="L46" s="106"/>
      <c r="M46" s="106"/>
      <c r="N46" s="106"/>
      <c r="O46" s="109"/>
      <c r="P46" s="110"/>
      <c r="Q46" s="106" t="n">
        <f aca="false">P46*M46</f>
        <v>0</v>
      </c>
      <c r="R46" s="111"/>
      <c r="S46" s="112"/>
      <c r="T46" s="138"/>
      <c r="U46" s="114" t="n">
        <f aca="false">IF(EXACT(O46,Y46),M46,M46*(1-'Расчет ПРЕДЗАКАЗ'!$D$10))</f>
        <v>0</v>
      </c>
      <c r="V46" s="114" t="n">
        <f aca="false">P46*U46</f>
        <v>0</v>
      </c>
      <c r="W46" s="114" t="n">
        <f aca="false">IF(EXACT(O46,Y46),M46,M46*(1-'Расчет Прайс'!$D$10))</f>
        <v>0</v>
      </c>
      <c r="X46" s="114" t="n">
        <f aca="false">P46*W46</f>
        <v>0</v>
      </c>
      <c r="Y46" s="119" t="s">
        <v>101</v>
      </c>
      <c r="Z46" s="117" t="n">
        <f aca="false">IF(EXACT(O46;Y46);Q46;0)</f>
        <v>0</v>
      </c>
      <c r="AA46" s="117" t="n">
        <f aca="false">IF(Z46=0;Q46;0)</f>
        <v>0</v>
      </c>
      <c r="AB46" s="118" t="str">
        <f aca="false">IF(U46=0;"";L46/U46-1)</f>
        <v/>
      </c>
      <c r="AC46" s="118" t="str">
        <f aca="false">IF(W46=0;"";L46/W46-1)</f>
        <v/>
      </c>
    </row>
    <row collapsed="false" customFormat="false" customHeight="true" hidden="false" ht="50.1" outlineLevel="0" r="47">
      <c r="A47" s="98"/>
      <c r="B47" s="98"/>
      <c r="C47" s="99"/>
      <c r="D47" s="99"/>
      <c r="E47" s="100"/>
      <c r="F47" s="145"/>
      <c r="G47" s="102"/>
      <c r="H47" s="103"/>
      <c r="I47" s="146"/>
      <c r="J47" s="104"/>
      <c r="K47" s="105"/>
      <c r="L47" s="106"/>
      <c r="M47" s="106"/>
      <c r="N47" s="106"/>
      <c r="O47" s="109"/>
      <c r="P47" s="110"/>
      <c r="Q47" s="106" t="n">
        <f aca="false">P47*M47</f>
        <v>0</v>
      </c>
      <c r="R47" s="111"/>
      <c r="S47" s="112"/>
      <c r="T47" s="138"/>
      <c r="U47" s="114" t="n">
        <f aca="false">IF(EXACT(O47,Y47),M47,M47*(1-'Расчет ПРЕДЗАКАЗ'!$D$10))</f>
        <v>0</v>
      </c>
      <c r="V47" s="114" t="n">
        <f aca="false">P47*U47</f>
        <v>0</v>
      </c>
      <c r="W47" s="114" t="n">
        <f aca="false">IF(EXACT(O47,Y47),M47,M47*(1-'Расчет Прайс'!$D$10))</f>
        <v>0</v>
      </c>
      <c r="X47" s="114" t="n">
        <f aca="false">P47*W47</f>
        <v>0</v>
      </c>
      <c r="Y47" s="119" t="s">
        <v>101</v>
      </c>
      <c r="Z47" s="117" t="n">
        <f aca="false">IF(EXACT(O47;Y47);Q47;0)</f>
        <v>0</v>
      </c>
      <c r="AA47" s="117" t="n">
        <f aca="false">IF(Z47=0;Q47;0)</f>
        <v>0</v>
      </c>
      <c r="AB47" s="118" t="str">
        <f aca="false">IF(U47=0;"";L47/U47-1)</f>
        <v/>
      </c>
      <c r="AC47" s="118" t="str">
        <f aca="false">IF(W47=0;"";L47/W47-1)</f>
        <v/>
      </c>
    </row>
    <row collapsed="false" customFormat="false" customHeight="true" hidden="false" ht="50.1" outlineLevel="0" r="48">
      <c r="A48" s="98"/>
      <c r="B48" s="98"/>
      <c r="C48" s="99"/>
      <c r="D48" s="99"/>
      <c r="E48" s="100"/>
      <c r="F48" s="145"/>
      <c r="G48" s="102"/>
      <c r="H48" s="103"/>
      <c r="I48" s="146"/>
      <c r="J48" s="104"/>
      <c r="K48" s="105"/>
      <c r="L48" s="106"/>
      <c r="M48" s="106"/>
      <c r="N48" s="106"/>
      <c r="O48" s="109"/>
      <c r="P48" s="110"/>
      <c r="Q48" s="106" t="n">
        <f aca="false">P48*M48</f>
        <v>0</v>
      </c>
      <c r="R48" s="111"/>
      <c r="S48" s="112"/>
      <c r="T48" s="138"/>
      <c r="U48" s="114" t="n">
        <f aca="false">IF(EXACT(O48,Y48),M48,M48*(1-'Расчет ПРЕДЗАКАЗ'!$D$10))</f>
        <v>0</v>
      </c>
      <c r="V48" s="114" t="n">
        <f aca="false">P48*U48</f>
        <v>0</v>
      </c>
      <c r="W48" s="114" t="n">
        <f aca="false">IF(EXACT(O48,Y48),M48,M48*(1-'Расчет Прайс'!$D$10))</f>
        <v>0</v>
      </c>
      <c r="X48" s="114" t="n">
        <f aca="false">P48*W48</f>
        <v>0</v>
      </c>
      <c r="Y48" s="119" t="s">
        <v>101</v>
      </c>
      <c r="Z48" s="117" t="n">
        <f aca="false">IF(EXACT(O48;Y48);Q48;0)</f>
        <v>0</v>
      </c>
      <c r="AA48" s="117" t="n">
        <f aca="false">IF(Z48=0;Q48;0)</f>
        <v>0</v>
      </c>
      <c r="AB48" s="118" t="str">
        <f aca="false">IF(U48=0;"";L48/U48-1)</f>
        <v/>
      </c>
      <c r="AC48" s="118" t="str">
        <f aca="false">IF(W48=0;"";L48/W48-1)</f>
        <v/>
      </c>
    </row>
    <row collapsed="false" customFormat="false" customHeight="true" hidden="false" ht="50.1" outlineLevel="0" r="49">
      <c r="A49" s="98"/>
      <c r="B49" s="98"/>
      <c r="C49" s="99"/>
      <c r="D49" s="99"/>
      <c r="E49" s="100"/>
      <c r="F49" s="145"/>
      <c r="G49" s="102"/>
      <c r="H49" s="103"/>
      <c r="I49" s="146"/>
      <c r="J49" s="104"/>
      <c r="K49" s="105"/>
      <c r="L49" s="106"/>
      <c r="M49" s="106"/>
      <c r="N49" s="120"/>
      <c r="O49" s="109"/>
      <c r="P49" s="110"/>
      <c r="Q49" s="106" t="n">
        <f aca="false">P49*M49</f>
        <v>0</v>
      </c>
      <c r="R49" s="120"/>
      <c r="S49" s="112"/>
      <c r="T49" s="121"/>
      <c r="U49" s="114" t="n">
        <f aca="false">IF(EXACT(O49,Y49),M49,M49*(1-'Расчет ПРЕДЗАКАЗ'!$D$10))</f>
        <v>0</v>
      </c>
      <c r="V49" s="114" t="n">
        <f aca="false">P49*U49</f>
        <v>0</v>
      </c>
      <c r="W49" s="114" t="n">
        <f aca="false">IF(EXACT(O49,Y49),M49,M49*(1-'Расчет Прайс'!$D$10))</f>
        <v>0</v>
      </c>
      <c r="X49" s="114" t="n">
        <f aca="false">P49*W49</f>
        <v>0</v>
      </c>
      <c r="Y49" s="119" t="s">
        <v>101</v>
      </c>
      <c r="Z49" s="117" t="n">
        <f aca="false">IF(EXACT(O49;Y49);Q49;0)</f>
        <v>0</v>
      </c>
      <c r="AA49" s="117" t="n">
        <f aca="false">IF(Z49=0;Q49;0)</f>
        <v>0</v>
      </c>
      <c r="AB49" s="118" t="str">
        <f aca="false">IF(U49=0;"";L49/U49-1)</f>
        <v/>
      </c>
      <c r="AC49" s="118" t="str">
        <f aca="false">IF(W49=0;"";L49/W49-1)</f>
        <v/>
      </c>
    </row>
    <row collapsed="false" customFormat="false" customHeight="true" hidden="false" ht="50.1" outlineLevel="0" r="50">
      <c r="A50" s="98"/>
      <c r="B50" s="98"/>
      <c r="C50" s="99"/>
      <c r="D50" s="99"/>
      <c r="E50" s="100"/>
      <c r="F50" s="145"/>
      <c r="G50" s="102"/>
      <c r="H50" s="103"/>
      <c r="I50" s="146"/>
      <c r="J50" s="104"/>
      <c r="K50" s="105"/>
      <c r="L50" s="106"/>
      <c r="M50" s="106"/>
      <c r="N50" s="120"/>
      <c r="O50" s="109"/>
      <c r="P50" s="110"/>
      <c r="Q50" s="106" t="n">
        <f aca="false">P50*M50</f>
        <v>0</v>
      </c>
      <c r="R50" s="120"/>
      <c r="S50" s="112"/>
      <c r="T50" s="121"/>
      <c r="U50" s="114" t="n">
        <f aca="false">IF(EXACT(O50,Y50),M50,M50*(1-'Расчет ПРЕДЗАКАЗ'!$D$10))</f>
        <v>0</v>
      </c>
      <c r="V50" s="114" t="n">
        <f aca="false">P50*U50</f>
        <v>0</v>
      </c>
      <c r="W50" s="114" t="n">
        <f aca="false">IF(EXACT(O50,Y50),M50,M50*(1-'Расчет Прайс'!$D$10))</f>
        <v>0</v>
      </c>
      <c r="X50" s="114" t="n">
        <f aca="false">P50*W50</f>
        <v>0</v>
      </c>
      <c r="Y50" s="119" t="s">
        <v>101</v>
      </c>
      <c r="Z50" s="117" t="n">
        <f aca="false">IF(EXACT(O50;Y50);Q50;0)</f>
        <v>0</v>
      </c>
      <c r="AA50" s="117" t="n">
        <f aca="false">IF(Z50=0;Q50;0)</f>
        <v>0</v>
      </c>
      <c r="AB50" s="118" t="str">
        <f aca="false">IF(U50=0;"";L50/U50-1)</f>
        <v/>
      </c>
      <c r="AC50" s="118" t="str">
        <f aca="false">IF(W50=0;"";L50/W50-1)</f>
        <v/>
      </c>
    </row>
    <row collapsed="false" customFormat="false" customHeight="true" hidden="false" ht="50.1" outlineLevel="0" r="51">
      <c r="A51" s="98"/>
      <c r="B51" s="98"/>
      <c r="C51" s="99"/>
      <c r="D51" s="99"/>
      <c r="E51" s="100"/>
      <c r="F51" s="145"/>
      <c r="G51" s="102"/>
      <c r="H51" s="103"/>
      <c r="I51" s="146"/>
      <c r="J51" s="104"/>
      <c r="K51" s="105"/>
      <c r="L51" s="106"/>
      <c r="M51" s="106"/>
      <c r="N51" s="120"/>
      <c r="O51" s="109"/>
      <c r="P51" s="110"/>
      <c r="Q51" s="106" t="n">
        <f aca="false">P51*M51</f>
        <v>0</v>
      </c>
      <c r="R51" s="120"/>
      <c r="S51" s="112"/>
      <c r="T51" s="121"/>
      <c r="U51" s="114" t="n">
        <f aca="false">IF(EXACT(O51,Y51),M51,M51*(1-'Расчет ПРЕДЗАКАЗ'!$D$10))</f>
        <v>0</v>
      </c>
      <c r="V51" s="114" t="n">
        <f aca="false">P51*U51</f>
        <v>0</v>
      </c>
      <c r="W51" s="114" t="n">
        <f aca="false">IF(EXACT(O51,Y51),M51,M51*(1-'Расчет Прайс'!$D$10))</f>
        <v>0</v>
      </c>
      <c r="X51" s="114" t="n">
        <f aca="false">P51*W51</f>
        <v>0</v>
      </c>
      <c r="Y51" s="119" t="s">
        <v>101</v>
      </c>
      <c r="Z51" s="117" t="n">
        <f aca="false">IF(EXACT(O51;Y51);Q51;0)</f>
        <v>0</v>
      </c>
      <c r="AA51" s="117" t="n">
        <f aca="false">IF(Z51=0;Q51;0)</f>
        <v>0</v>
      </c>
      <c r="AB51" s="118" t="str">
        <f aca="false">IF(U51=0;"";L51/U51-1)</f>
        <v/>
      </c>
      <c r="AC51" s="118" t="str">
        <f aca="false">IF(W51=0;"";L51/W51-1)</f>
        <v/>
      </c>
    </row>
    <row collapsed="false" customFormat="false" customHeight="true" hidden="false" ht="50.1" outlineLevel="0" r="52">
      <c r="A52" s="98"/>
      <c r="B52" s="98"/>
      <c r="C52" s="99"/>
      <c r="D52" s="99"/>
      <c r="E52" s="100"/>
      <c r="F52" s="145"/>
      <c r="G52" s="102"/>
      <c r="H52" s="103"/>
      <c r="I52" s="146"/>
      <c r="J52" s="104"/>
      <c r="K52" s="105"/>
      <c r="L52" s="106"/>
      <c r="M52" s="106"/>
      <c r="N52" s="120"/>
      <c r="O52" s="109"/>
      <c r="P52" s="110"/>
      <c r="Q52" s="106" t="n">
        <f aca="false">P52*M52</f>
        <v>0</v>
      </c>
      <c r="R52" s="120"/>
      <c r="S52" s="112"/>
      <c r="T52" s="121"/>
      <c r="U52" s="114" t="n">
        <f aca="false">IF(EXACT(O52,Y52),M52,M52*(1-'Расчет ПРЕДЗАКАЗ'!$D$10))</f>
        <v>0</v>
      </c>
      <c r="V52" s="114" t="n">
        <f aca="false">P52*U52</f>
        <v>0</v>
      </c>
      <c r="W52" s="114" t="n">
        <f aca="false">IF(EXACT(O52,Y52),M52,M52*(1-'Расчет Прайс'!$D$10))</f>
        <v>0</v>
      </c>
      <c r="X52" s="114" t="n">
        <f aca="false">P52*W52</f>
        <v>0</v>
      </c>
      <c r="Y52" s="119" t="s">
        <v>101</v>
      </c>
      <c r="Z52" s="117" t="n">
        <f aca="false">IF(EXACT(O52;Y52);Q52;0)</f>
        <v>0</v>
      </c>
      <c r="AA52" s="117" t="n">
        <f aca="false">IF(Z52=0;Q52;0)</f>
        <v>0</v>
      </c>
      <c r="AB52" s="118" t="str">
        <f aca="false">IF(U52=0;"";L52/U52-1)</f>
        <v/>
      </c>
      <c r="AC52" s="118" t="str">
        <f aca="false">IF(W52=0;"";L52/W52-1)</f>
        <v/>
      </c>
    </row>
    <row collapsed="false" customFormat="false" customHeight="true" hidden="false" ht="50.1" outlineLevel="0" r="53">
      <c r="A53" s="98"/>
      <c r="B53" s="98"/>
      <c r="C53" s="99"/>
      <c r="D53" s="99"/>
      <c r="E53" s="100"/>
      <c r="F53" s="145"/>
      <c r="G53" s="102"/>
      <c r="H53" s="103"/>
      <c r="I53" s="146"/>
      <c r="J53" s="104"/>
      <c r="K53" s="105"/>
      <c r="L53" s="106"/>
      <c r="M53" s="106"/>
      <c r="N53" s="120"/>
      <c r="O53" s="109"/>
      <c r="P53" s="110"/>
      <c r="Q53" s="106" t="n">
        <f aca="false">P53*M53</f>
        <v>0</v>
      </c>
      <c r="R53" s="120"/>
      <c r="S53" s="112"/>
      <c r="T53" s="121"/>
      <c r="U53" s="114" t="n">
        <f aca="false">IF(EXACT(O53,Y53),M53,M53*(1-'Расчет ПРЕДЗАКАЗ'!$D$10))</f>
        <v>0</v>
      </c>
      <c r="V53" s="114" t="n">
        <f aca="false">P53*U53</f>
        <v>0</v>
      </c>
      <c r="W53" s="114" t="n">
        <f aca="false">IF(EXACT(O53,Y53),M53,M53*(1-'Расчет Прайс'!$D$10))</f>
        <v>0</v>
      </c>
      <c r="X53" s="114" t="n">
        <f aca="false">P53*W53</f>
        <v>0</v>
      </c>
      <c r="Y53" s="119" t="s">
        <v>101</v>
      </c>
      <c r="Z53" s="117" t="n">
        <f aca="false">IF(EXACT(O53;Y53);Q53;0)</f>
        <v>0</v>
      </c>
      <c r="AA53" s="117" t="n">
        <f aca="false">IF(Z53=0;Q53;0)</f>
        <v>0</v>
      </c>
      <c r="AB53" s="118" t="str">
        <f aca="false">IF(U53=0;"";L53/U53-1)</f>
        <v/>
      </c>
      <c r="AC53" s="118" t="str">
        <f aca="false">IF(W53=0;"";L53/W53-1)</f>
        <v/>
      </c>
    </row>
    <row collapsed="false" customFormat="false" customHeight="true" hidden="false" ht="50.1" outlineLevel="0" r="54">
      <c r="A54" s="98"/>
      <c r="B54" s="98"/>
      <c r="C54" s="99"/>
      <c r="D54" s="99"/>
      <c r="E54" s="100"/>
      <c r="F54" s="145"/>
      <c r="G54" s="102"/>
      <c r="H54" s="103"/>
      <c r="I54" s="146"/>
      <c r="J54" s="104"/>
      <c r="K54" s="105"/>
      <c r="L54" s="106"/>
      <c r="M54" s="106"/>
      <c r="N54" s="120"/>
      <c r="O54" s="109"/>
      <c r="P54" s="110"/>
      <c r="Q54" s="106" t="n">
        <f aca="false">P54*M54</f>
        <v>0</v>
      </c>
      <c r="R54" s="120"/>
      <c r="S54" s="111"/>
      <c r="T54" s="121"/>
      <c r="U54" s="114" t="n">
        <f aca="false">IF(EXACT(O54,Y54),M54,M54*(1-'Расчет ПРЕДЗАКАЗ'!$D$10))</f>
        <v>0</v>
      </c>
      <c r="V54" s="114" t="n">
        <f aca="false">P54*U54</f>
        <v>0</v>
      </c>
      <c r="W54" s="114" t="n">
        <f aca="false">IF(EXACT(O54,Y54),M54,M54*(1-'Расчет Прайс'!$D$10))</f>
        <v>0</v>
      </c>
      <c r="X54" s="114" t="n">
        <f aca="false">P54*W54</f>
        <v>0</v>
      </c>
      <c r="Y54" s="119" t="s">
        <v>101</v>
      </c>
      <c r="Z54" s="117" t="n">
        <f aca="false">IF(EXACT(O54;Y54);Q54;0)</f>
        <v>0</v>
      </c>
      <c r="AA54" s="117" t="n">
        <f aca="false">IF(Z54=0;Q54;0)</f>
        <v>0</v>
      </c>
      <c r="AB54" s="118" t="str">
        <f aca="false">IF(U54=0;"";L54/U54-1)</f>
        <v/>
      </c>
      <c r="AC54" s="118" t="str">
        <f aca="false">IF(W54=0;"";L54/W54-1)</f>
        <v/>
      </c>
    </row>
    <row collapsed="false" customFormat="false" customHeight="true" hidden="false" ht="11.25" outlineLevel="0" r="55"/>
    <row collapsed="false" customFormat="false" customHeight="true" hidden="false" ht="50.1" outlineLevel="0" r="56">
      <c r="A56" s="98" t="n">
        <v>22</v>
      </c>
      <c r="B56" s="98" t="s">
        <v>353</v>
      </c>
      <c r="C56" s="99" t="s">
        <v>354</v>
      </c>
      <c r="D56" s="99" t="s">
        <v>93</v>
      </c>
      <c r="E56" s="100" t="s">
        <v>93</v>
      </c>
      <c r="F56" s="145" t="s">
        <v>271</v>
      </c>
      <c r="G56" s="102" t="s">
        <v>278</v>
      </c>
      <c r="H56" s="103"/>
      <c r="I56" s="146" t="s">
        <v>355</v>
      </c>
      <c r="J56" s="104" t="s">
        <v>98</v>
      </c>
      <c r="K56" s="105" t="s">
        <v>102</v>
      </c>
      <c r="L56" s="106" t="n">
        <v>8340</v>
      </c>
      <c r="M56" s="106" t="n">
        <v>4631</v>
      </c>
      <c r="N56" s="108" t="s">
        <v>356</v>
      </c>
      <c r="O56" s="109" t="s">
        <v>101</v>
      </c>
      <c r="P56" s="110"/>
      <c r="Q56" s="106" t="n">
        <f aca="false">P56*M56</f>
        <v>0</v>
      </c>
      <c r="R56" s="111"/>
      <c r="S56" s="112" t="n">
        <v>1</v>
      </c>
      <c r="T56" s="147"/>
      <c r="U56" s="114" t="n">
        <f aca="false">IF(EXACT(O56,Y56),M56,M56*(1-'Расчет ПРЕДЗАКАЗ'!$D$10))</f>
        <v>4631</v>
      </c>
      <c r="V56" s="114" t="n">
        <f aca="false">P56*U56</f>
        <v>0</v>
      </c>
      <c r="W56" s="114" t="n">
        <f aca="false">IF(EXACT(O56,Y56),M56,M56*(1-'Расчет Прайс'!$D$10))</f>
        <v>4631</v>
      </c>
      <c r="X56" s="114" t="n">
        <f aca="false">P56*W56</f>
        <v>0</v>
      </c>
      <c r="Y56" s="119" t="s">
        <v>101</v>
      </c>
      <c r="Z56" s="117" t="n">
        <f aca="false">IF(EXACT(O56;Y56);Q56;0)</f>
        <v>0</v>
      </c>
      <c r="AA56" s="117" t="n">
        <f aca="false">IF(Z56=0;Q56;0)</f>
        <v>0</v>
      </c>
      <c r="AB56" s="118" t="n">
        <f aca="false">IF(U56=0,"",L56/U56-1)</f>
        <v>0.800906931548262</v>
      </c>
      <c r="AC56" s="118" t="n">
        <f aca="false">IF(W56=0,"",L56/W56-1)</f>
        <v>0.800906931548262</v>
      </c>
    </row>
    <row collapsed="false" customFormat="false" customHeight="true" hidden="false" ht="50.1" outlineLevel="0" r="57">
      <c r="A57" s="98"/>
      <c r="B57" s="98"/>
      <c r="C57" s="99"/>
      <c r="D57" s="99"/>
      <c r="E57" s="100"/>
      <c r="F57" s="145"/>
      <c r="G57" s="102"/>
      <c r="H57" s="103"/>
      <c r="I57" s="146"/>
      <c r="J57" s="104"/>
      <c r="K57" s="105"/>
      <c r="L57" s="106"/>
      <c r="M57" s="106"/>
      <c r="N57" s="108"/>
      <c r="O57" s="109"/>
      <c r="P57" s="110"/>
      <c r="Q57" s="106" t="n">
        <f aca="false">P57*M57</f>
        <v>0</v>
      </c>
      <c r="R57" s="111"/>
      <c r="S57" s="112"/>
      <c r="T57" s="138"/>
      <c r="U57" s="114" t="n">
        <f aca="false">IF(EXACT(O57,Y57),M57,M57*(1-'Расчет ПРЕДЗАКАЗ'!$D$10))</f>
        <v>0</v>
      </c>
      <c r="V57" s="114" t="n">
        <f aca="false">P57*U57</f>
        <v>0</v>
      </c>
      <c r="W57" s="114" t="n">
        <f aca="false">IF(EXACT(O57,Y57),M57,M57*(1-'Расчет Прайс'!$D$10))</f>
        <v>0</v>
      </c>
      <c r="X57" s="114" t="n">
        <f aca="false">P57*W57</f>
        <v>0</v>
      </c>
      <c r="Y57" s="119" t="s">
        <v>101</v>
      </c>
      <c r="Z57" s="117" t="n">
        <f aca="false">IF(EXACT(O57;Y57);Q57;0)</f>
        <v>0</v>
      </c>
      <c r="AA57" s="117" t="n">
        <f aca="false">IF(Z57=0;Q57;0)</f>
        <v>0</v>
      </c>
      <c r="AB57" s="118" t="str">
        <f aca="false">IF(U57=0;"";L57/U57-1)</f>
        <v/>
      </c>
      <c r="AC57" s="118" t="str">
        <f aca="false">IF(W57=0;"";L57/W57-1)</f>
        <v/>
      </c>
    </row>
    <row collapsed="false" customFormat="false" customHeight="true" hidden="false" ht="50.1" outlineLevel="0" r="58">
      <c r="A58" s="98"/>
      <c r="B58" s="98"/>
      <c r="C58" s="99"/>
      <c r="D58" s="99"/>
      <c r="E58" s="100"/>
      <c r="F58" s="145"/>
      <c r="G58" s="102"/>
      <c r="H58" s="103"/>
      <c r="I58" s="146"/>
      <c r="J58" s="104"/>
      <c r="K58" s="105"/>
      <c r="L58" s="106"/>
      <c r="M58" s="106"/>
      <c r="N58" s="108"/>
      <c r="O58" s="109"/>
      <c r="P58" s="110"/>
      <c r="Q58" s="106" t="n">
        <f aca="false">P58*M58</f>
        <v>0</v>
      </c>
      <c r="R58" s="111"/>
      <c r="S58" s="112"/>
      <c r="T58" s="138"/>
      <c r="U58" s="114" t="n">
        <f aca="false">IF(EXACT(O58,Y58),M58,M58*(1-'Расчет ПРЕДЗАКАЗ'!$D$10))</f>
        <v>0</v>
      </c>
      <c r="V58" s="114" t="n">
        <f aca="false">P58*U58</f>
        <v>0</v>
      </c>
      <c r="W58" s="114" t="n">
        <f aca="false">IF(EXACT(O58,Y58),M58,M58*(1-'Расчет Прайс'!$D$10))</f>
        <v>0</v>
      </c>
      <c r="X58" s="114" t="n">
        <f aca="false">P58*W58</f>
        <v>0</v>
      </c>
      <c r="Y58" s="119" t="s">
        <v>101</v>
      </c>
      <c r="Z58" s="117" t="n">
        <f aca="false">IF(EXACT(O58;Y58);Q58;0)</f>
        <v>0</v>
      </c>
      <c r="AA58" s="117" t="n">
        <f aca="false">IF(Z58=0;Q58;0)</f>
        <v>0</v>
      </c>
      <c r="AB58" s="118" t="str">
        <f aca="false">IF(U58=0;"";L58/U58-1)</f>
        <v/>
      </c>
      <c r="AC58" s="118" t="str">
        <f aca="false">IF(W58=0;"";L58/W58-1)</f>
        <v/>
      </c>
    </row>
    <row collapsed="false" customFormat="false" customHeight="true" hidden="false" ht="50.1" outlineLevel="0" r="59">
      <c r="A59" s="98"/>
      <c r="B59" s="98"/>
      <c r="C59" s="99"/>
      <c r="D59" s="99"/>
      <c r="E59" s="100"/>
      <c r="F59" s="145"/>
      <c r="G59" s="102"/>
      <c r="H59" s="103"/>
      <c r="I59" s="146"/>
      <c r="J59" s="104"/>
      <c r="K59" s="105"/>
      <c r="L59" s="106"/>
      <c r="M59" s="106"/>
      <c r="N59" s="108"/>
      <c r="O59" s="109"/>
      <c r="P59" s="110"/>
      <c r="Q59" s="106" t="n">
        <f aca="false">P59*M59</f>
        <v>0</v>
      </c>
      <c r="R59" s="111"/>
      <c r="S59" s="112"/>
      <c r="T59" s="138"/>
      <c r="U59" s="114" t="n">
        <f aca="false">IF(EXACT(O59,Y59),M59,M59*(1-'Расчет ПРЕДЗАКАЗ'!$D$10))</f>
        <v>0</v>
      </c>
      <c r="V59" s="114" t="n">
        <f aca="false">P59*U59</f>
        <v>0</v>
      </c>
      <c r="W59" s="114" t="n">
        <f aca="false">IF(EXACT(O59,Y59),M59,M59*(1-'Расчет Прайс'!$D$10))</f>
        <v>0</v>
      </c>
      <c r="X59" s="114" t="n">
        <f aca="false">P59*W59</f>
        <v>0</v>
      </c>
      <c r="Y59" s="119" t="s">
        <v>101</v>
      </c>
      <c r="Z59" s="117" t="n">
        <f aca="false">IF(EXACT(O59;Y59);Q59;0)</f>
        <v>0</v>
      </c>
      <c r="AA59" s="117" t="n">
        <f aca="false">IF(Z59=0;Q59;0)</f>
        <v>0</v>
      </c>
      <c r="AB59" s="118" t="str">
        <f aca="false">IF(U59=0;"";L59/U59-1)</f>
        <v/>
      </c>
      <c r="AC59" s="118" t="str">
        <f aca="false">IF(W59=0;"";L59/W59-1)</f>
        <v/>
      </c>
    </row>
    <row collapsed="false" customFormat="false" customHeight="true" hidden="false" ht="50.1" outlineLevel="0" r="60">
      <c r="A60" s="98"/>
      <c r="B60" s="98"/>
      <c r="C60" s="99"/>
      <c r="D60" s="99"/>
      <c r="E60" s="100"/>
      <c r="F60" s="145"/>
      <c r="G60" s="102"/>
      <c r="H60" s="103"/>
      <c r="I60" s="146"/>
      <c r="J60" s="104"/>
      <c r="K60" s="105"/>
      <c r="L60" s="106"/>
      <c r="M60" s="106"/>
      <c r="N60" s="108"/>
      <c r="O60" s="109"/>
      <c r="P60" s="110"/>
      <c r="Q60" s="106" t="n">
        <f aca="false">P60*M60</f>
        <v>0</v>
      </c>
      <c r="R60" s="111"/>
      <c r="S60" s="112"/>
      <c r="T60" s="138"/>
      <c r="U60" s="114" t="n">
        <f aca="false">IF(EXACT(O60,Y60),M60,M60*(1-'Расчет ПРЕДЗАКАЗ'!$D$10))</f>
        <v>0</v>
      </c>
      <c r="V60" s="114" t="n">
        <f aca="false">P60*U60</f>
        <v>0</v>
      </c>
      <c r="W60" s="114" t="n">
        <f aca="false">IF(EXACT(O60,Y60),M60,M60*(1-'Расчет Прайс'!$D$10))</f>
        <v>0</v>
      </c>
      <c r="X60" s="114" t="n">
        <f aca="false">P60*W60</f>
        <v>0</v>
      </c>
      <c r="Y60" s="119" t="s">
        <v>101</v>
      </c>
      <c r="Z60" s="117" t="n">
        <f aca="false">IF(EXACT(O60;Y60);Q60;0)</f>
        <v>0</v>
      </c>
      <c r="AA60" s="117" t="n">
        <f aca="false">IF(Z60=0;Q60;0)</f>
        <v>0</v>
      </c>
      <c r="AB60" s="118" t="str">
        <f aca="false">IF(U60=0;"";L60/U60-1)</f>
        <v/>
      </c>
      <c r="AC60" s="118" t="str">
        <f aca="false">IF(W60=0;"";L60/W60-1)</f>
        <v/>
      </c>
    </row>
    <row collapsed="false" customFormat="false" customHeight="true" hidden="false" ht="50.1" outlineLevel="0" r="61">
      <c r="A61" s="98"/>
      <c r="B61" s="98"/>
      <c r="C61" s="99"/>
      <c r="D61" s="99"/>
      <c r="E61" s="100"/>
      <c r="F61" s="145"/>
      <c r="G61" s="102"/>
      <c r="H61" s="103"/>
      <c r="I61" s="146"/>
      <c r="J61" s="104"/>
      <c r="K61" s="105"/>
      <c r="L61" s="106"/>
      <c r="M61" s="106"/>
      <c r="N61" s="108"/>
      <c r="O61" s="109"/>
      <c r="P61" s="110"/>
      <c r="Q61" s="106" t="n">
        <f aca="false">P61*M61</f>
        <v>0</v>
      </c>
      <c r="R61" s="111"/>
      <c r="S61" s="112"/>
      <c r="T61" s="138"/>
      <c r="U61" s="114" t="n">
        <f aca="false">IF(EXACT(O61,Y61),M61,M61*(1-'Расчет ПРЕДЗАКАЗ'!$D$10))</f>
        <v>0</v>
      </c>
      <c r="V61" s="114" t="n">
        <f aca="false">P61*U61</f>
        <v>0</v>
      </c>
      <c r="W61" s="114" t="n">
        <f aca="false">IF(EXACT(O61,Y61),M61,M61*(1-'Расчет Прайс'!$D$10))</f>
        <v>0</v>
      </c>
      <c r="X61" s="114" t="n">
        <f aca="false">P61*W61</f>
        <v>0</v>
      </c>
      <c r="Y61" s="119" t="s">
        <v>101</v>
      </c>
      <c r="Z61" s="117" t="n">
        <f aca="false">IF(EXACT(O61;Y61);Q61;0)</f>
        <v>0</v>
      </c>
      <c r="AA61" s="117" t="n">
        <f aca="false">IF(Z61=0;Q61;0)</f>
        <v>0</v>
      </c>
      <c r="AB61" s="118" t="str">
        <f aca="false">IF(U61=0;"";L61/U61-1)</f>
        <v/>
      </c>
      <c r="AC61" s="118" t="str">
        <f aca="false">IF(W61=0;"";L61/W61-1)</f>
        <v/>
      </c>
    </row>
    <row collapsed="false" customFormat="false" customHeight="true" hidden="false" ht="50.1" outlineLevel="0" r="62">
      <c r="A62" s="98"/>
      <c r="B62" s="98"/>
      <c r="C62" s="99"/>
      <c r="D62" s="99"/>
      <c r="E62" s="100"/>
      <c r="F62" s="145"/>
      <c r="G62" s="102"/>
      <c r="H62" s="103"/>
      <c r="I62" s="146"/>
      <c r="J62" s="104"/>
      <c r="K62" s="105"/>
      <c r="L62" s="106"/>
      <c r="M62" s="106"/>
      <c r="N62" s="106"/>
      <c r="O62" s="109"/>
      <c r="P62" s="110"/>
      <c r="Q62" s="106" t="n">
        <f aca="false">P62*M62</f>
        <v>0</v>
      </c>
      <c r="R62" s="111"/>
      <c r="S62" s="112"/>
      <c r="T62" s="138"/>
      <c r="U62" s="114" t="n">
        <f aca="false">IF(EXACT(O62,Y62),M62,M62*(1-'Расчет ПРЕДЗАКАЗ'!$D$10))</f>
        <v>0</v>
      </c>
      <c r="V62" s="114" t="n">
        <f aca="false">P62*U62</f>
        <v>0</v>
      </c>
      <c r="W62" s="114" t="n">
        <f aca="false">IF(EXACT(O62,Y62),M62,M62*(1-'Расчет Прайс'!$D$10))</f>
        <v>0</v>
      </c>
      <c r="X62" s="114" t="n">
        <f aca="false">P62*W62</f>
        <v>0</v>
      </c>
      <c r="Y62" s="119" t="s">
        <v>101</v>
      </c>
      <c r="Z62" s="117" t="n">
        <f aca="false">IF(EXACT(O62;Y62);Q62;0)</f>
        <v>0</v>
      </c>
      <c r="AA62" s="117" t="n">
        <f aca="false">IF(Z62=0;Q62;0)</f>
        <v>0</v>
      </c>
      <c r="AB62" s="118" t="str">
        <f aca="false">IF(U62=0;"";L62/U62-1)</f>
        <v/>
      </c>
      <c r="AC62" s="118" t="str">
        <f aca="false">IF(W62=0;"";L62/W62-1)</f>
        <v/>
      </c>
    </row>
    <row collapsed="false" customFormat="false" customHeight="true" hidden="false" ht="50.1" outlineLevel="0" r="63">
      <c r="A63" s="98"/>
      <c r="B63" s="98"/>
      <c r="C63" s="99"/>
      <c r="D63" s="99"/>
      <c r="E63" s="100"/>
      <c r="F63" s="145"/>
      <c r="G63" s="102"/>
      <c r="H63" s="103"/>
      <c r="I63" s="146"/>
      <c r="J63" s="104"/>
      <c r="K63" s="105"/>
      <c r="L63" s="106"/>
      <c r="M63" s="106"/>
      <c r="N63" s="106"/>
      <c r="O63" s="109"/>
      <c r="P63" s="110"/>
      <c r="Q63" s="106" t="n">
        <f aca="false">P63*M63</f>
        <v>0</v>
      </c>
      <c r="R63" s="111"/>
      <c r="S63" s="112"/>
      <c r="T63" s="138"/>
      <c r="U63" s="114" t="n">
        <f aca="false">IF(EXACT(O63,Y63),M63,M63*(1-'Расчет ПРЕДЗАКАЗ'!$D$10))</f>
        <v>0</v>
      </c>
      <c r="V63" s="114" t="n">
        <f aca="false">P63*U63</f>
        <v>0</v>
      </c>
      <c r="W63" s="114" t="n">
        <f aca="false">IF(EXACT(O63,Y63),M63,M63*(1-'Расчет Прайс'!$D$10))</f>
        <v>0</v>
      </c>
      <c r="X63" s="114" t="n">
        <f aca="false">P63*W63</f>
        <v>0</v>
      </c>
      <c r="Y63" s="119" t="s">
        <v>101</v>
      </c>
      <c r="Z63" s="117" t="n">
        <f aca="false">IF(EXACT(O63;Y63);Q63;0)</f>
        <v>0</v>
      </c>
      <c r="AA63" s="117" t="n">
        <f aca="false">IF(Z63=0;Q63;0)</f>
        <v>0</v>
      </c>
      <c r="AB63" s="118" t="str">
        <f aca="false">IF(U63=0;"";L63/U63-1)</f>
        <v/>
      </c>
      <c r="AC63" s="118" t="str">
        <f aca="false">IF(W63=0;"";L63/W63-1)</f>
        <v/>
      </c>
    </row>
    <row collapsed="false" customFormat="false" customHeight="true" hidden="false" ht="50.1" outlineLevel="0" r="64">
      <c r="A64" s="98"/>
      <c r="B64" s="98"/>
      <c r="C64" s="99"/>
      <c r="D64" s="99"/>
      <c r="E64" s="100"/>
      <c r="F64" s="145"/>
      <c r="G64" s="102"/>
      <c r="H64" s="103"/>
      <c r="I64" s="146"/>
      <c r="J64" s="104"/>
      <c r="K64" s="105"/>
      <c r="L64" s="106"/>
      <c r="M64" s="106"/>
      <c r="N64" s="106"/>
      <c r="O64" s="109"/>
      <c r="P64" s="110"/>
      <c r="Q64" s="106" t="n">
        <f aca="false">P64*M64</f>
        <v>0</v>
      </c>
      <c r="R64" s="111"/>
      <c r="S64" s="112"/>
      <c r="T64" s="138"/>
      <c r="U64" s="114" t="n">
        <f aca="false">IF(EXACT(O64,Y64),M64,M64*(1-'Расчет ПРЕДЗАКАЗ'!$D$10))</f>
        <v>0</v>
      </c>
      <c r="V64" s="114" t="n">
        <f aca="false">P64*U64</f>
        <v>0</v>
      </c>
      <c r="W64" s="114" t="n">
        <f aca="false">IF(EXACT(O64,Y64),M64,M64*(1-'Расчет Прайс'!$D$10))</f>
        <v>0</v>
      </c>
      <c r="X64" s="114" t="n">
        <f aca="false">P64*W64</f>
        <v>0</v>
      </c>
      <c r="Y64" s="119" t="s">
        <v>101</v>
      </c>
      <c r="Z64" s="117" t="n">
        <f aca="false">IF(EXACT(O64;Y64);Q64;0)</f>
        <v>0</v>
      </c>
      <c r="AA64" s="117" t="n">
        <f aca="false">IF(Z64=0;Q64;0)</f>
        <v>0</v>
      </c>
      <c r="AB64" s="118" t="str">
        <f aca="false">IF(U64=0;"";L64/U64-1)</f>
        <v/>
      </c>
      <c r="AC64" s="118" t="str">
        <f aca="false">IF(W64=0;"";L64/W64-1)</f>
        <v/>
      </c>
    </row>
    <row collapsed="false" customFormat="false" customHeight="true" hidden="false" ht="50.1" outlineLevel="0" r="65">
      <c r="A65" s="98"/>
      <c r="B65" s="98"/>
      <c r="C65" s="99"/>
      <c r="D65" s="99"/>
      <c r="E65" s="100"/>
      <c r="F65" s="145"/>
      <c r="G65" s="102"/>
      <c r="H65" s="103"/>
      <c r="I65" s="146"/>
      <c r="J65" s="104"/>
      <c r="K65" s="105"/>
      <c r="L65" s="106"/>
      <c r="M65" s="106"/>
      <c r="N65" s="120"/>
      <c r="O65" s="109"/>
      <c r="P65" s="110"/>
      <c r="Q65" s="106" t="n">
        <f aca="false">P65*M65</f>
        <v>0</v>
      </c>
      <c r="R65" s="120"/>
      <c r="S65" s="112"/>
      <c r="T65" s="121"/>
      <c r="U65" s="114" t="n">
        <f aca="false">IF(EXACT(O65,Y65),M65,M65*(1-'Расчет ПРЕДЗАКАЗ'!$D$10))</f>
        <v>0</v>
      </c>
      <c r="V65" s="114" t="n">
        <f aca="false">P65*U65</f>
        <v>0</v>
      </c>
      <c r="W65" s="114" t="n">
        <f aca="false">IF(EXACT(O65,Y65),M65,M65*(1-'Расчет Прайс'!$D$10))</f>
        <v>0</v>
      </c>
      <c r="X65" s="114" t="n">
        <f aca="false">P65*W65</f>
        <v>0</v>
      </c>
      <c r="Y65" s="119" t="s">
        <v>101</v>
      </c>
      <c r="Z65" s="117" t="n">
        <f aca="false">IF(EXACT(O65;Y65);Q65;0)</f>
        <v>0</v>
      </c>
      <c r="AA65" s="117" t="n">
        <f aca="false">IF(Z65=0;Q65;0)</f>
        <v>0</v>
      </c>
      <c r="AB65" s="118" t="str">
        <f aca="false">IF(U65=0;"";L65/U65-1)</f>
        <v/>
      </c>
      <c r="AC65" s="118" t="str">
        <f aca="false">IF(W65=0;"";L65/W65-1)</f>
        <v/>
      </c>
    </row>
    <row collapsed="false" customFormat="false" customHeight="true" hidden="false" ht="50.1" outlineLevel="0" r="66">
      <c r="A66" s="98"/>
      <c r="B66" s="98"/>
      <c r="C66" s="99"/>
      <c r="D66" s="99"/>
      <c r="E66" s="100"/>
      <c r="F66" s="145"/>
      <c r="G66" s="102"/>
      <c r="H66" s="103"/>
      <c r="I66" s="146"/>
      <c r="J66" s="104"/>
      <c r="K66" s="105"/>
      <c r="L66" s="106"/>
      <c r="M66" s="106"/>
      <c r="N66" s="120"/>
      <c r="O66" s="109"/>
      <c r="P66" s="110"/>
      <c r="Q66" s="106" t="n">
        <f aca="false">P66*M66</f>
        <v>0</v>
      </c>
      <c r="R66" s="120"/>
      <c r="S66" s="112"/>
      <c r="T66" s="121"/>
      <c r="U66" s="114" t="n">
        <f aca="false">IF(EXACT(O66,Y66),M66,M66*(1-'Расчет ПРЕДЗАКАЗ'!$D$10))</f>
        <v>0</v>
      </c>
      <c r="V66" s="114" t="n">
        <f aca="false">P66*U66</f>
        <v>0</v>
      </c>
      <c r="W66" s="114" t="n">
        <f aca="false">IF(EXACT(O66,Y66),M66,M66*(1-'Расчет Прайс'!$D$10))</f>
        <v>0</v>
      </c>
      <c r="X66" s="114" t="n">
        <f aca="false">P66*W66</f>
        <v>0</v>
      </c>
      <c r="Y66" s="119" t="s">
        <v>101</v>
      </c>
      <c r="Z66" s="117" t="n">
        <f aca="false">IF(EXACT(O66;Y66);Q66;0)</f>
        <v>0</v>
      </c>
      <c r="AA66" s="117" t="n">
        <f aca="false">IF(Z66=0;Q66;0)</f>
        <v>0</v>
      </c>
      <c r="AB66" s="118" t="str">
        <f aca="false">IF(U66=0;"";L66/U66-1)</f>
        <v/>
      </c>
      <c r="AC66" s="118" t="str">
        <f aca="false">IF(W66=0;"";L66/W66-1)</f>
        <v/>
      </c>
    </row>
    <row collapsed="false" customFormat="false" customHeight="true" hidden="false" ht="50.1" outlineLevel="0" r="67">
      <c r="A67" s="98"/>
      <c r="B67" s="98"/>
      <c r="C67" s="99"/>
      <c r="D67" s="99"/>
      <c r="E67" s="100"/>
      <c r="F67" s="145"/>
      <c r="G67" s="102"/>
      <c r="H67" s="103"/>
      <c r="I67" s="146"/>
      <c r="J67" s="104"/>
      <c r="K67" s="105"/>
      <c r="L67" s="106"/>
      <c r="M67" s="106"/>
      <c r="N67" s="120"/>
      <c r="O67" s="109"/>
      <c r="P67" s="110"/>
      <c r="Q67" s="106" t="n">
        <f aca="false">P67*M67</f>
        <v>0</v>
      </c>
      <c r="R67" s="120"/>
      <c r="S67" s="112"/>
      <c r="T67" s="121"/>
      <c r="U67" s="114" t="n">
        <f aca="false">IF(EXACT(O67,Y67),M67,M67*(1-'Расчет ПРЕДЗАКАЗ'!$D$10))</f>
        <v>0</v>
      </c>
      <c r="V67" s="114" t="n">
        <f aca="false">P67*U67</f>
        <v>0</v>
      </c>
      <c r="W67" s="114" t="n">
        <f aca="false">IF(EXACT(O67,Y67),M67,M67*(1-'Расчет Прайс'!$D$10))</f>
        <v>0</v>
      </c>
      <c r="X67" s="114" t="n">
        <f aca="false">P67*W67</f>
        <v>0</v>
      </c>
      <c r="Y67" s="119" t="s">
        <v>101</v>
      </c>
      <c r="Z67" s="117" t="n">
        <f aca="false">IF(EXACT(O67;Y67);Q67;0)</f>
        <v>0</v>
      </c>
      <c r="AA67" s="117" t="n">
        <f aca="false">IF(Z67=0;Q67;0)</f>
        <v>0</v>
      </c>
      <c r="AB67" s="118" t="str">
        <f aca="false">IF(U67=0;"";L67/U67-1)</f>
        <v/>
      </c>
      <c r="AC67" s="118" t="str">
        <f aca="false">IF(W67=0;"";L67/W67-1)</f>
        <v/>
      </c>
    </row>
    <row collapsed="false" customFormat="false" customHeight="true" hidden="false" ht="50.1" outlineLevel="0" r="68">
      <c r="A68" s="98"/>
      <c r="B68" s="98"/>
      <c r="C68" s="99"/>
      <c r="D68" s="99"/>
      <c r="E68" s="100"/>
      <c r="F68" s="145"/>
      <c r="G68" s="102"/>
      <c r="H68" s="103"/>
      <c r="I68" s="146"/>
      <c r="J68" s="104"/>
      <c r="K68" s="105"/>
      <c r="L68" s="106"/>
      <c r="M68" s="106"/>
      <c r="N68" s="120"/>
      <c r="O68" s="109"/>
      <c r="P68" s="110"/>
      <c r="Q68" s="106" t="n">
        <f aca="false">P68*M68</f>
        <v>0</v>
      </c>
      <c r="R68" s="120"/>
      <c r="S68" s="112"/>
      <c r="T68" s="121"/>
      <c r="U68" s="114" t="n">
        <f aca="false">IF(EXACT(O68,Y68),M68,M68*(1-'Расчет ПРЕДЗАКАЗ'!$D$10))</f>
        <v>0</v>
      </c>
      <c r="V68" s="114" t="n">
        <f aca="false">P68*U68</f>
        <v>0</v>
      </c>
      <c r="W68" s="114" t="n">
        <f aca="false">IF(EXACT(O68,Y68),M68,M68*(1-'Расчет Прайс'!$D$10))</f>
        <v>0</v>
      </c>
      <c r="X68" s="114" t="n">
        <f aca="false">P68*W68</f>
        <v>0</v>
      </c>
      <c r="Y68" s="119" t="s">
        <v>101</v>
      </c>
      <c r="Z68" s="117" t="n">
        <f aca="false">IF(EXACT(O68;Y68);Q68;0)</f>
        <v>0</v>
      </c>
      <c r="AA68" s="117" t="n">
        <f aca="false">IF(Z68=0;Q68;0)</f>
        <v>0</v>
      </c>
      <c r="AB68" s="118" t="str">
        <f aca="false">IF(U68=0;"";L68/U68-1)</f>
        <v/>
      </c>
      <c r="AC68" s="118" t="str">
        <f aca="false">IF(W68=0;"";L68/W68-1)</f>
        <v/>
      </c>
    </row>
    <row collapsed="false" customFormat="false" customHeight="true" hidden="false" ht="50.1" outlineLevel="0" r="69">
      <c r="A69" s="98"/>
      <c r="B69" s="98"/>
      <c r="C69" s="99"/>
      <c r="D69" s="99"/>
      <c r="E69" s="100"/>
      <c r="F69" s="145"/>
      <c r="G69" s="102"/>
      <c r="H69" s="103"/>
      <c r="I69" s="146"/>
      <c r="J69" s="104"/>
      <c r="K69" s="105"/>
      <c r="L69" s="106"/>
      <c r="M69" s="106"/>
      <c r="N69" s="120"/>
      <c r="O69" s="109"/>
      <c r="P69" s="110"/>
      <c r="Q69" s="106" t="n">
        <f aca="false">P69*M69</f>
        <v>0</v>
      </c>
      <c r="R69" s="120"/>
      <c r="S69" s="112"/>
      <c r="T69" s="121"/>
      <c r="U69" s="114" t="n">
        <f aca="false">IF(EXACT(O69,Y69),M69,M69*(1-'Расчет ПРЕДЗАКАЗ'!$D$10))</f>
        <v>0</v>
      </c>
      <c r="V69" s="114" t="n">
        <f aca="false">P69*U69</f>
        <v>0</v>
      </c>
      <c r="W69" s="114" t="n">
        <f aca="false">IF(EXACT(O69,Y69),M69,M69*(1-'Расчет Прайс'!$D$10))</f>
        <v>0</v>
      </c>
      <c r="X69" s="114" t="n">
        <f aca="false">P69*W69</f>
        <v>0</v>
      </c>
      <c r="Y69" s="119" t="s">
        <v>101</v>
      </c>
      <c r="Z69" s="117" t="n">
        <f aca="false">IF(EXACT(O69;Y69);Q69;0)</f>
        <v>0</v>
      </c>
      <c r="AA69" s="117" t="n">
        <f aca="false">IF(Z69=0;Q69;0)</f>
        <v>0</v>
      </c>
      <c r="AB69" s="118" t="str">
        <f aca="false">IF(U69=0;"";L69/U69-1)</f>
        <v/>
      </c>
      <c r="AC69" s="118" t="str">
        <f aca="false">IF(W69=0;"";L69/W69-1)</f>
        <v/>
      </c>
    </row>
    <row collapsed="false" customFormat="false" customHeight="true" hidden="false" ht="50.1" outlineLevel="0" r="70">
      <c r="A70" s="98"/>
      <c r="B70" s="98"/>
      <c r="C70" s="99"/>
      <c r="D70" s="99"/>
      <c r="E70" s="100"/>
      <c r="F70" s="145"/>
      <c r="G70" s="102"/>
      <c r="H70" s="103"/>
      <c r="I70" s="146"/>
      <c r="J70" s="104"/>
      <c r="K70" s="105"/>
      <c r="L70" s="106"/>
      <c r="M70" s="106"/>
      <c r="N70" s="120"/>
      <c r="O70" s="109"/>
      <c r="P70" s="110"/>
      <c r="Q70" s="106" t="n">
        <f aca="false">P70*M70</f>
        <v>0</v>
      </c>
      <c r="R70" s="120"/>
      <c r="S70" s="111"/>
      <c r="T70" s="121"/>
      <c r="U70" s="114" t="n">
        <f aca="false">IF(EXACT(O70,Y70),M70,M70*(1-'Расчет ПРЕДЗАКАЗ'!$D$10))</f>
        <v>0</v>
      </c>
      <c r="V70" s="114" t="n">
        <f aca="false">P70*U70</f>
        <v>0</v>
      </c>
      <c r="W70" s="114" t="n">
        <f aca="false">IF(EXACT(O70,Y70),M70,M70*(1-'Расчет Прайс'!$D$10))</f>
        <v>0</v>
      </c>
      <c r="X70" s="114" t="n">
        <f aca="false">P70*W70</f>
        <v>0</v>
      </c>
      <c r="Y70" s="119" t="s">
        <v>101</v>
      </c>
      <c r="Z70" s="117" t="n">
        <f aca="false">IF(EXACT(O70;Y70);Q70;0)</f>
        <v>0</v>
      </c>
      <c r="AA70" s="117" t="n">
        <f aca="false">IF(Z70=0;Q70;0)</f>
        <v>0</v>
      </c>
      <c r="AB70" s="118" t="str">
        <f aca="false">IF(U70=0;"";L70/U70-1)</f>
        <v/>
      </c>
      <c r="AC70" s="118" t="str">
        <f aca="false">IF(W70=0;"";L70/W70-1)</f>
        <v/>
      </c>
    </row>
    <row collapsed="false" customFormat="false" customHeight="true" hidden="false" ht="11.25" outlineLevel="0" r="71"/>
    <row collapsed="false" customFormat="false" customHeight="true" hidden="false" ht="50.1" outlineLevel="0" r="72">
      <c r="A72" s="98" t="n">
        <v>23</v>
      </c>
      <c r="B72" s="98" t="s">
        <v>357</v>
      </c>
      <c r="C72" s="99" t="s">
        <v>358</v>
      </c>
      <c r="D72" s="99" t="s">
        <v>93</v>
      </c>
      <c r="E72" s="100" t="s">
        <v>93</v>
      </c>
      <c r="F72" s="145" t="s">
        <v>359</v>
      </c>
      <c r="G72" s="102" t="s">
        <v>95</v>
      </c>
      <c r="H72" s="103" t="s">
        <v>360</v>
      </c>
      <c r="I72" s="146" t="s">
        <v>361</v>
      </c>
      <c r="J72" s="104" t="s">
        <v>98</v>
      </c>
      <c r="K72" s="105" t="s">
        <v>112</v>
      </c>
      <c r="L72" s="106" t="n">
        <v>6800</v>
      </c>
      <c r="M72" s="106" t="n">
        <v>4250</v>
      </c>
      <c r="N72" s="108" t="s">
        <v>362</v>
      </c>
      <c r="O72" s="109"/>
      <c r="P72" s="110"/>
      <c r="Q72" s="106" t="n">
        <f aca="false">P72*M72</f>
        <v>0</v>
      </c>
      <c r="R72" s="111"/>
      <c r="S72" s="112" t="n">
        <v>1</v>
      </c>
      <c r="T72" s="147"/>
      <c r="U72" s="114" t="n">
        <f aca="false">IF(EXACT(O72,Y72),M72,M72*(1-'Расчет ПРЕДЗАКАЗ'!$D$10))</f>
        <v>4165</v>
      </c>
      <c r="V72" s="114" t="n">
        <f aca="false">P72*U72</f>
        <v>0</v>
      </c>
      <c r="W72" s="114" t="n">
        <f aca="false">IF(EXACT(O72,Y72),M72,M72*(1-'Расчет Прайс'!$D$10))</f>
        <v>4250</v>
      </c>
      <c r="X72" s="114" t="n">
        <f aca="false">P72*W72</f>
        <v>0</v>
      </c>
      <c r="Y72" s="119" t="s">
        <v>101</v>
      </c>
      <c r="Z72" s="117" t="n">
        <f aca="false">IF(EXACT(O72;Y72);Q72;0)</f>
        <v>0</v>
      </c>
      <c r="AA72" s="117" t="n">
        <f aca="false">IF(Z72=0;Q72;0)</f>
        <v>0</v>
      </c>
      <c r="AB72" s="118" t="n">
        <f aca="false">IF(U72=0,"",L72/U72-1)</f>
        <v>0.63265306122449</v>
      </c>
      <c r="AC72" s="118" t="n">
        <f aca="false">IF(W72=0,"",L72/W72-1)</f>
        <v>0.6</v>
      </c>
    </row>
    <row collapsed="false" customFormat="false" customHeight="true" hidden="false" ht="50.1" outlineLevel="0" r="73">
      <c r="A73" s="98"/>
      <c r="B73" s="98"/>
      <c r="C73" s="99"/>
      <c r="D73" s="99"/>
      <c r="E73" s="100"/>
      <c r="F73" s="145"/>
      <c r="G73" s="102"/>
      <c r="H73" s="103"/>
      <c r="I73" s="146"/>
      <c r="J73" s="104"/>
      <c r="K73" s="105"/>
      <c r="L73" s="106"/>
      <c r="M73" s="106"/>
      <c r="N73" s="108"/>
      <c r="O73" s="109"/>
      <c r="P73" s="110"/>
      <c r="Q73" s="106" t="n">
        <f aca="false">P73*M73</f>
        <v>0</v>
      </c>
      <c r="R73" s="111"/>
      <c r="S73" s="112"/>
      <c r="T73" s="138"/>
      <c r="U73" s="114" t="n">
        <f aca="false">IF(EXACT(O73,Y73),M73,M73*(1-'Расчет ПРЕДЗАКАЗ'!$D$10))</f>
        <v>0</v>
      </c>
      <c r="V73" s="114" t="n">
        <f aca="false">P73*U73</f>
        <v>0</v>
      </c>
      <c r="W73" s="114" t="n">
        <f aca="false">IF(EXACT(O73,Y73),M73,M73*(1-'Расчет Прайс'!$D$10))</f>
        <v>0</v>
      </c>
      <c r="X73" s="114" t="n">
        <f aca="false">P73*W73</f>
        <v>0</v>
      </c>
      <c r="Y73" s="119" t="s">
        <v>101</v>
      </c>
      <c r="Z73" s="117" t="n">
        <f aca="false">IF(EXACT(O73;Y73);Q73;0)</f>
        <v>0</v>
      </c>
      <c r="AA73" s="117" t="n">
        <f aca="false">IF(Z73=0;Q73;0)</f>
        <v>0</v>
      </c>
      <c r="AB73" s="118" t="str">
        <f aca="false">IF(U73=0;"";L73/U73-1)</f>
        <v/>
      </c>
      <c r="AC73" s="118" t="str">
        <f aca="false">IF(W73=0;"";L73/W73-1)</f>
        <v/>
      </c>
    </row>
    <row collapsed="false" customFormat="false" customHeight="true" hidden="false" ht="50.1" outlineLevel="0" r="74">
      <c r="A74" s="98"/>
      <c r="B74" s="98"/>
      <c r="C74" s="99"/>
      <c r="D74" s="99"/>
      <c r="E74" s="100"/>
      <c r="F74" s="145"/>
      <c r="G74" s="102"/>
      <c r="H74" s="103"/>
      <c r="I74" s="146"/>
      <c r="J74" s="104"/>
      <c r="K74" s="105"/>
      <c r="L74" s="106"/>
      <c r="M74" s="106"/>
      <c r="N74" s="108"/>
      <c r="O74" s="109"/>
      <c r="P74" s="110"/>
      <c r="Q74" s="106" t="n">
        <f aca="false">P74*M74</f>
        <v>0</v>
      </c>
      <c r="R74" s="111"/>
      <c r="S74" s="112"/>
      <c r="T74" s="138"/>
      <c r="U74" s="114" t="n">
        <f aca="false">IF(EXACT(O74,Y74),M74,M74*(1-'Расчет ПРЕДЗАКАЗ'!$D$10))</f>
        <v>0</v>
      </c>
      <c r="V74" s="114" t="n">
        <f aca="false">P74*U74</f>
        <v>0</v>
      </c>
      <c r="W74" s="114" t="n">
        <f aca="false">IF(EXACT(O74,Y74),M74,M74*(1-'Расчет Прайс'!$D$10))</f>
        <v>0</v>
      </c>
      <c r="X74" s="114" t="n">
        <f aca="false">P74*W74</f>
        <v>0</v>
      </c>
      <c r="Y74" s="119" t="s">
        <v>101</v>
      </c>
      <c r="Z74" s="117" t="n">
        <f aca="false">IF(EXACT(O74;Y74);Q74;0)</f>
        <v>0</v>
      </c>
      <c r="AA74" s="117" t="n">
        <f aca="false">IF(Z74=0;Q74;0)</f>
        <v>0</v>
      </c>
      <c r="AB74" s="118" t="str">
        <f aca="false">IF(U74=0;"";L74/U74-1)</f>
        <v/>
      </c>
      <c r="AC74" s="118" t="str">
        <f aca="false">IF(W74=0;"";L74/W74-1)</f>
        <v/>
      </c>
    </row>
    <row collapsed="false" customFormat="false" customHeight="true" hidden="false" ht="50.1" outlineLevel="0" r="75">
      <c r="A75" s="98"/>
      <c r="B75" s="98"/>
      <c r="C75" s="99"/>
      <c r="D75" s="99"/>
      <c r="E75" s="100"/>
      <c r="F75" s="145"/>
      <c r="G75" s="102"/>
      <c r="H75" s="103"/>
      <c r="I75" s="146"/>
      <c r="J75" s="104"/>
      <c r="K75" s="105"/>
      <c r="L75" s="106"/>
      <c r="M75" s="106"/>
      <c r="N75" s="108"/>
      <c r="O75" s="109"/>
      <c r="P75" s="110"/>
      <c r="Q75" s="106" t="n">
        <f aca="false">P75*M75</f>
        <v>0</v>
      </c>
      <c r="R75" s="111"/>
      <c r="S75" s="112"/>
      <c r="T75" s="138"/>
      <c r="U75" s="114" t="n">
        <f aca="false">IF(EXACT(O75,Y75),M75,M75*(1-'Расчет ПРЕДЗАКАЗ'!$D$10))</f>
        <v>0</v>
      </c>
      <c r="V75" s="114" t="n">
        <f aca="false">P75*U75</f>
        <v>0</v>
      </c>
      <c r="W75" s="114" t="n">
        <f aca="false">IF(EXACT(O75,Y75),M75,M75*(1-'Расчет Прайс'!$D$10))</f>
        <v>0</v>
      </c>
      <c r="X75" s="114" t="n">
        <f aca="false">P75*W75</f>
        <v>0</v>
      </c>
      <c r="Y75" s="119" t="s">
        <v>101</v>
      </c>
      <c r="Z75" s="117" t="n">
        <f aca="false">IF(EXACT(O75;Y75);Q75;0)</f>
        <v>0</v>
      </c>
      <c r="AA75" s="117" t="n">
        <f aca="false">IF(Z75=0;Q75;0)</f>
        <v>0</v>
      </c>
      <c r="AB75" s="118" t="str">
        <f aca="false">IF(U75=0;"";L75/U75-1)</f>
        <v/>
      </c>
      <c r="AC75" s="118" t="str">
        <f aca="false">IF(W75=0;"";L75/W75-1)</f>
        <v/>
      </c>
    </row>
    <row collapsed="false" customFormat="false" customHeight="true" hidden="false" ht="50.1" outlineLevel="0" r="76">
      <c r="A76" s="98"/>
      <c r="B76" s="98"/>
      <c r="C76" s="99"/>
      <c r="D76" s="99"/>
      <c r="E76" s="100"/>
      <c r="F76" s="145"/>
      <c r="G76" s="102"/>
      <c r="H76" s="103"/>
      <c r="I76" s="146"/>
      <c r="J76" s="104"/>
      <c r="K76" s="105"/>
      <c r="L76" s="106"/>
      <c r="M76" s="106"/>
      <c r="N76" s="108"/>
      <c r="O76" s="109"/>
      <c r="P76" s="110"/>
      <c r="Q76" s="106" t="n">
        <f aca="false">P76*M76</f>
        <v>0</v>
      </c>
      <c r="R76" s="111"/>
      <c r="S76" s="112"/>
      <c r="T76" s="138"/>
      <c r="U76" s="114" t="n">
        <f aca="false">IF(EXACT(O76,Y76),M76,M76*(1-'Расчет ПРЕДЗАКАЗ'!$D$10))</f>
        <v>0</v>
      </c>
      <c r="V76" s="114" t="n">
        <f aca="false">P76*U76</f>
        <v>0</v>
      </c>
      <c r="W76" s="114" t="n">
        <f aca="false">IF(EXACT(O76,Y76),M76,M76*(1-'Расчет Прайс'!$D$10))</f>
        <v>0</v>
      </c>
      <c r="X76" s="114" t="n">
        <f aca="false">P76*W76</f>
        <v>0</v>
      </c>
      <c r="Y76" s="119" t="s">
        <v>101</v>
      </c>
      <c r="Z76" s="117" t="n">
        <f aca="false">IF(EXACT(O76;Y76);Q76;0)</f>
        <v>0</v>
      </c>
      <c r="AA76" s="117" t="n">
        <f aca="false">IF(Z76=0;Q76;0)</f>
        <v>0</v>
      </c>
      <c r="AB76" s="118" t="str">
        <f aca="false">IF(U76=0;"";L76/U76-1)</f>
        <v/>
      </c>
      <c r="AC76" s="118" t="str">
        <f aca="false">IF(W76=0;"";L76/W76-1)</f>
        <v/>
      </c>
    </row>
    <row collapsed="false" customFormat="false" customHeight="true" hidden="false" ht="50.1" outlineLevel="0" r="77">
      <c r="A77" s="98"/>
      <c r="B77" s="98"/>
      <c r="C77" s="99"/>
      <c r="D77" s="99"/>
      <c r="E77" s="100"/>
      <c r="F77" s="145"/>
      <c r="G77" s="102"/>
      <c r="H77" s="103"/>
      <c r="I77" s="146"/>
      <c r="J77" s="104"/>
      <c r="K77" s="105"/>
      <c r="L77" s="106"/>
      <c r="M77" s="106"/>
      <c r="N77" s="108"/>
      <c r="O77" s="109"/>
      <c r="P77" s="110"/>
      <c r="Q77" s="106" t="n">
        <f aca="false">P77*M77</f>
        <v>0</v>
      </c>
      <c r="R77" s="111"/>
      <c r="S77" s="112"/>
      <c r="T77" s="138"/>
      <c r="U77" s="114" t="n">
        <f aca="false">IF(EXACT(O77,Y77),M77,M77*(1-'Расчет ПРЕДЗАКАЗ'!$D$10))</f>
        <v>0</v>
      </c>
      <c r="V77" s="114" t="n">
        <f aca="false">P77*U77</f>
        <v>0</v>
      </c>
      <c r="W77" s="114" t="n">
        <f aca="false">IF(EXACT(O77,Y77),M77,M77*(1-'Расчет Прайс'!$D$10))</f>
        <v>0</v>
      </c>
      <c r="X77" s="114" t="n">
        <f aca="false">P77*W77</f>
        <v>0</v>
      </c>
      <c r="Y77" s="119" t="s">
        <v>101</v>
      </c>
      <c r="Z77" s="117" t="n">
        <f aca="false">IF(EXACT(O77;Y77);Q77;0)</f>
        <v>0</v>
      </c>
      <c r="AA77" s="117" t="n">
        <f aca="false">IF(Z77=0;Q77;0)</f>
        <v>0</v>
      </c>
      <c r="AB77" s="118" t="str">
        <f aca="false">IF(U77=0;"";L77/U77-1)</f>
        <v/>
      </c>
      <c r="AC77" s="118" t="str">
        <f aca="false">IF(W77=0;"";L77/W77-1)</f>
        <v/>
      </c>
    </row>
    <row collapsed="false" customFormat="false" customHeight="true" hidden="false" ht="50.1" outlineLevel="0" r="78">
      <c r="A78" s="98"/>
      <c r="B78" s="98"/>
      <c r="C78" s="99"/>
      <c r="D78" s="99"/>
      <c r="E78" s="100"/>
      <c r="F78" s="145"/>
      <c r="G78" s="102"/>
      <c r="H78" s="103"/>
      <c r="I78" s="146"/>
      <c r="J78" s="104"/>
      <c r="K78" s="105"/>
      <c r="L78" s="106"/>
      <c r="M78" s="106"/>
      <c r="N78" s="106"/>
      <c r="O78" s="109"/>
      <c r="P78" s="110"/>
      <c r="Q78" s="106" t="n">
        <f aca="false">P78*M78</f>
        <v>0</v>
      </c>
      <c r="R78" s="111"/>
      <c r="S78" s="112"/>
      <c r="T78" s="138"/>
      <c r="U78" s="114" t="n">
        <f aca="false">IF(EXACT(O78,Y78),M78,M78*(1-'Расчет ПРЕДЗАКАЗ'!$D$10))</f>
        <v>0</v>
      </c>
      <c r="V78" s="114" t="n">
        <f aca="false">P78*U78</f>
        <v>0</v>
      </c>
      <c r="W78" s="114" t="n">
        <f aca="false">IF(EXACT(O78,Y78),M78,M78*(1-'Расчет Прайс'!$D$10))</f>
        <v>0</v>
      </c>
      <c r="X78" s="114" t="n">
        <f aca="false">P78*W78</f>
        <v>0</v>
      </c>
      <c r="Y78" s="119" t="s">
        <v>101</v>
      </c>
      <c r="Z78" s="117" t="n">
        <f aca="false">IF(EXACT(O78;Y78);Q78;0)</f>
        <v>0</v>
      </c>
      <c r="AA78" s="117" t="n">
        <f aca="false">IF(Z78=0;Q78;0)</f>
        <v>0</v>
      </c>
      <c r="AB78" s="118" t="str">
        <f aca="false">IF(U78=0;"";L78/U78-1)</f>
        <v/>
      </c>
      <c r="AC78" s="118" t="str">
        <f aca="false">IF(W78=0;"";L78/W78-1)</f>
        <v/>
      </c>
    </row>
    <row collapsed="false" customFormat="false" customHeight="true" hidden="false" ht="50.1" outlineLevel="0" r="79">
      <c r="A79" s="98"/>
      <c r="B79" s="98"/>
      <c r="C79" s="99"/>
      <c r="D79" s="99"/>
      <c r="E79" s="100"/>
      <c r="F79" s="145"/>
      <c r="G79" s="102"/>
      <c r="H79" s="103"/>
      <c r="I79" s="146"/>
      <c r="J79" s="104"/>
      <c r="K79" s="105"/>
      <c r="L79" s="106"/>
      <c r="M79" s="106"/>
      <c r="N79" s="106"/>
      <c r="O79" s="109"/>
      <c r="P79" s="110"/>
      <c r="Q79" s="106" t="n">
        <f aca="false">P79*M79</f>
        <v>0</v>
      </c>
      <c r="R79" s="111"/>
      <c r="S79" s="112"/>
      <c r="T79" s="138"/>
      <c r="U79" s="114" t="n">
        <f aca="false">IF(EXACT(O79,Y79),M79,M79*(1-'Расчет ПРЕДЗАКАЗ'!$D$10))</f>
        <v>0</v>
      </c>
      <c r="V79" s="114" t="n">
        <f aca="false">P79*U79</f>
        <v>0</v>
      </c>
      <c r="W79" s="114" t="n">
        <f aca="false">IF(EXACT(O79,Y79),M79,M79*(1-'Расчет Прайс'!$D$10))</f>
        <v>0</v>
      </c>
      <c r="X79" s="114" t="n">
        <f aca="false">P79*W79</f>
        <v>0</v>
      </c>
      <c r="Y79" s="119" t="s">
        <v>101</v>
      </c>
      <c r="Z79" s="117" t="n">
        <f aca="false">IF(EXACT(O79;Y79);Q79;0)</f>
        <v>0</v>
      </c>
      <c r="AA79" s="117" t="n">
        <f aca="false">IF(Z79=0;Q79;0)</f>
        <v>0</v>
      </c>
      <c r="AB79" s="118" t="str">
        <f aca="false">IF(U79=0;"";L79/U79-1)</f>
        <v/>
      </c>
      <c r="AC79" s="118" t="str">
        <f aca="false">IF(W79=0;"";L79/W79-1)</f>
        <v/>
      </c>
    </row>
    <row collapsed="false" customFormat="false" customHeight="true" hidden="false" ht="50.1" outlineLevel="0" r="80">
      <c r="A80" s="98"/>
      <c r="B80" s="98"/>
      <c r="C80" s="99"/>
      <c r="D80" s="99"/>
      <c r="E80" s="100"/>
      <c r="F80" s="145"/>
      <c r="G80" s="102"/>
      <c r="H80" s="103"/>
      <c r="I80" s="146"/>
      <c r="J80" s="104"/>
      <c r="K80" s="105"/>
      <c r="L80" s="106"/>
      <c r="M80" s="106"/>
      <c r="N80" s="106"/>
      <c r="O80" s="109"/>
      <c r="P80" s="110"/>
      <c r="Q80" s="106" t="n">
        <f aca="false">P80*M80</f>
        <v>0</v>
      </c>
      <c r="R80" s="111"/>
      <c r="S80" s="112"/>
      <c r="T80" s="138"/>
      <c r="U80" s="114" t="n">
        <f aca="false">IF(EXACT(O80,Y80),M80,M80*(1-'Расчет ПРЕДЗАКАЗ'!$D$10))</f>
        <v>0</v>
      </c>
      <c r="V80" s="114" t="n">
        <f aca="false">P80*U80</f>
        <v>0</v>
      </c>
      <c r="W80" s="114" t="n">
        <f aca="false">IF(EXACT(O80,Y80),M80,M80*(1-'Расчет Прайс'!$D$10))</f>
        <v>0</v>
      </c>
      <c r="X80" s="114" t="n">
        <f aca="false">P80*W80</f>
        <v>0</v>
      </c>
      <c r="Y80" s="119" t="s">
        <v>101</v>
      </c>
      <c r="Z80" s="117" t="n">
        <f aca="false">IF(EXACT(O80;Y80);Q80;0)</f>
        <v>0</v>
      </c>
      <c r="AA80" s="117" t="n">
        <f aca="false">IF(Z80=0;Q80;0)</f>
        <v>0</v>
      </c>
      <c r="AB80" s="118" t="str">
        <f aca="false">IF(U80=0;"";L80/U80-1)</f>
        <v/>
      </c>
      <c r="AC80" s="118" t="str">
        <f aca="false">IF(W80=0;"";L80/W80-1)</f>
        <v/>
      </c>
    </row>
    <row collapsed="false" customFormat="false" customHeight="true" hidden="false" ht="50.1" outlineLevel="0" r="81">
      <c r="A81" s="98"/>
      <c r="B81" s="98"/>
      <c r="C81" s="99"/>
      <c r="D81" s="99"/>
      <c r="E81" s="100"/>
      <c r="F81" s="145"/>
      <c r="G81" s="102"/>
      <c r="H81" s="103"/>
      <c r="I81" s="146"/>
      <c r="J81" s="104"/>
      <c r="K81" s="105"/>
      <c r="L81" s="106"/>
      <c r="M81" s="106"/>
      <c r="N81" s="120"/>
      <c r="O81" s="109"/>
      <c r="P81" s="110"/>
      <c r="Q81" s="106" t="n">
        <f aca="false">P81*M81</f>
        <v>0</v>
      </c>
      <c r="R81" s="120"/>
      <c r="S81" s="112"/>
      <c r="T81" s="121"/>
      <c r="U81" s="114" t="n">
        <f aca="false">IF(EXACT(O81,Y81),M81,M81*(1-'Расчет ПРЕДЗАКАЗ'!$D$10))</f>
        <v>0</v>
      </c>
      <c r="V81" s="114" t="n">
        <f aca="false">P81*U81</f>
        <v>0</v>
      </c>
      <c r="W81" s="114" t="n">
        <f aca="false">IF(EXACT(O81,Y81),M81,M81*(1-'Расчет Прайс'!$D$10))</f>
        <v>0</v>
      </c>
      <c r="X81" s="114" t="n">
        <f aca="false">P81*W81</f>
        <v>0</v>
      </c>
      <c r="Y81" s="119" t="s">
        <v>101</v>
      </c>
      <c r="Z81" s="117" t="n">
        <f aca="false">IF(EXACT(O81;Y81);Q81;0)</f>
        <v>0</v>
      </c>
      <c r="AA81" s="117" t="n">
        <f aca="false">IF(Z81=0;Q81;0)</f>
        <v>0</v>
      </c>
      <c r="AB81" s="118" t="str">
        <f aca="false">IF(U81=0;"";L81/U81-1)</f>
        <v/>
      </c>
      <c r="AC81" s="118" t="str">
        <f aca="false">IF(W81=0;"";L81/W81-1)</f>
        <v/>
      </c>
    </row>
    <row collapsed="false" customFormat="false" customHeight="true" hidden="false" ht="50.1" outlineLevel="0" r="82">
      <c r="A82" s="98"/>
      <c r="B82" s="98"/>
      <c r="C82" s="99"/>
      <c r="D82" s="99"/>
      <c r="E82" s="100"/>
      <c r="F82" s="145"/>
      <c r="G82" s="102"/>
      <c r="H82" s="103"/>
      <c r="I82" s="146"/>
      <c r="J82" s="104"/>
      <c r="K82" s="105"/>
      <c r="L82" s="106"/>
      <c r="M82" s="106"/>
      <c r="N82" s="120"/>
      <c r="O82" s="109"/>
      <c r="P82" s="110"/>
      <c r="Q82" s="106" t="n">
        <f aca="false">P82*M82</f>
        <v>0</v>
      </c>
      <c r="R82" s="120"/>
      <c r="S82" s="112"/>
      <c r="T82" s="121"/>
      <c r="U82" s="114" t="n">
        <f aca="false">IF(EXACT(O82,Y82),M82,M82*(1-'Расчет ПРЕДЗАКАЗ'!$D$10))</f>
        <v>0</v>
      </c>
      <c r="V82" s="114" t="n">
        <f aca="false">P82*U82</f>
        <v>0</v>
      </c>
      <c r="W82" s="114" t="n">
        <f aca="false">IF(EXACT(O82,Y82),M82,M82*(1-'Расчет Прайс'!$D$10))</f>
        <v>0</v>
      </c>
      <c r="X82" s="114" t="n">
        <f aca="false">P82*W82</f>
        <v>0</v>
      </c>
      <c r="Y82" s="119" t="s">
        <v>101</v>
      </c>
      <c r="Z82" s="117" t="n">
        <f aca="false">IF(EXACT(O82;Y82);Q82;0)</f>
        <v>0</v>
      </c>
      <c r="AA82" s="117" t="n">
        <f aca="false">IF(Z82=0;Q82;0)</f>
        <v>0</v>
      </c>
      <c r="AB82" s="118" t="str">
        <f aca="false">IF(U82=0;"";L82/U82-1)</f>
        <v/>
      </c>
      <c r="AC82" s="118" t="str">
        <f aca="false">IF(W82=0;"";L82/W82-1)</f>
        <v/>
      </c>
    </row>
    <row collapsed="false" customFormat="false" customHeight="true" hidden="false" ht="50.1" outlineLevel="0" r="83">
      <c r="A83" s="98"/>
      <c r="B83" s="98"/>
      <c r="C83" s="99"/>
      <c r="D83" s="99"/>
      <c r="E83" s="100"/>
      <c r="F83" s="145"/>
      <c r="G83" s="102"/>
      <c r="H83" s="103"/>
      <c r="I83" s="146"/>
      <c r="J83" s="104"/>
      <c r="K83" s="105"/>
      <c r="L83" s="106"/>
      <c r="M83" s="106"/>
      <c r="N83" s="120"/>
      <c r="O83" s="109"/>
      <c r="P83" s="110"/>
      <c r="Q83" s="106" t="n">
        <f aca="false">P83*M83</f>
        <v>0</v>
      </c>
      <c r="R83" s="120"/>
      <c r="S83" s="112"/>
      <c r="T83" s="121"/>
      <c r="U83" s="114" t="n">
        <f aca="false">IF(EXACT(O83,Y83),M83,M83*(1-'Расчет ПРЕДЗАКАЗ'!$D$10))</f>
        <v>0</v>
      </c>
      <c r="V83" s="114" t="n">
        <f aca="false">P83*U83</f>
        <v>0</v>
      </c>
      <c r="W83" s="114" t="n">
        <f aca="false">IF(EXACT(O83,Y83),M83,M83*(1-'Расчет Прайс'!$D$10))</f>
        <v>0</v>
      </c>
      <c r="X83" s="114" t="n">
        <f aca="false">P83*W83</f>
        <v>0</v>
      </c>
      <c r="Y83" s="119" t="s">
        <v>101</v>
      </c>
      <c r="Z83" s="117" t="n">
        <f aca="false">IF(EXACT(O83;Y83);Q83;0)</f>
        <v>0</v>
      </c>
      <c r="AA83" s="117" t="n">
        <f aca="false">IF(Z83=0;Q83;0)</f>
        <v>0</v>
      </c>
      <c r="AB83" s="118" t="str">
        <f aca="false">IF(U83=0;"";L83/U83-1)</f>
        <v/>
      </c>
      <c r="AC83" s="118" t="str">
        <f aca="false">IF(W83=0;"";L83/W83-1)</f>
        <v/>
      </c>
    </row>
    <row collapsed="false" customFormat="false" customHeight="true" hidden="false" ht="50.1" outlineLevel="0" r="84">
      <c r="A84" s="98"/>
      <c r="B84" s="98"/>
      <c r="C84" s="99"/>
      <c r="D84" s="99"/>
      <c r="E84" s="100"/>
      <c r="F84" s="145"/>
      <c r="G84" s="102"/>
      <c r="H84" s="103"/>
      <c r="I84" s="146"/>
      <c r="J84" s="104"/>
      <c r="K84" s="105"/>
      <c r="L84" s="106"/>
      <c r="M84" s="106"/>
      <c r="N84" s="120"/>
      <c r="O84" s="109"/>
      <c r="P84" s="110"/>
      <c r="Q84" s="106" t="n">
        <f aca="false">P84*M84</f>
        <v>0</v>
      </c>
      <c r="R84" s="120"/>
      <c r="S84" s="112"/>
      <c r="T84" s="121"/>
      <c r="U84" s="114" t="n">
        <f aca="false">IF(EXACT(O84,Y84),M84,M84*(1-'Расчет ПРЕДЗАКАЗ'!$D$10))</f>
        <v>0</v>
      </c>
      <c r="V84" s="114" t="n">
        <f aca="false">P84*U84</f>
        <v>0</v>
      </c>
      <c r="W84" s="114" t="n">
        <f aca="false">IF(EXACT(O84,Y84),M84,M84*(1-'Расчет Прайс'!$D$10))</f>
        <v>0</v>
      </c>
      <c r="X84" s="114" t="n">
        <f aca="false">P84*W84</f>
        <v>0</v>
      </c>
      <c r="Y84" s="119" t="s">
        <v>101</v>
      </c>
      <c r="Z84" s="117" t="n">
        <f aca="false">IF(EXACT(O84;Y84);Q84;0)</f>
        <v>0</v>
      </c>
      <c r="AA84" s="117" t="n">
        <f aca="false">IF(Z84=0;Q84;0)</f>
        <v>0</v>
      </c>
      <c r="AB84" s="118" t="str">
        <f aca="false">IF(U84=0;"";L84/U84-1)</f>
        <v/>
      </c>
      <c r="AC84" s="118" t="str">
        <f aca="false">IF(W84=0;"";L84/W84-1)</f>
        <v/>
      </c>
    </row>
    <row collapsed="false" customFormat="false" customHeight="true" hidden="false" ht="50.1" outlineLevel="0" r="85">
      <c r="A85" s="98"/>
      <c r="B85" s="98"/>
      <c r="C85" s="99"/>
      <c r="D85" s="99"/>
      <c r="E85" s="100"/>
      <c r="F85" s="145"/>
      <c r="G85" s="102"/>
      <c r="H85" s="103"/>
      <c r="I85" s="146"/>
      <c r="J85" s="104"/>
      <c r="K85" s="105"/>
      <c r="L85" s="106"/>
      <c r="M85" s="106"/>
      <c r="N85" s="120"/>
      <c r="O85" s="109"/>
      <c r="P85" s="110"/>
      <c r="Q85" s="106" t="n">
        <f aca="false">P85*M85</f>
        <v>0</v>
      </c>
      <c r="R85" s="120"/>
      <c r="S85" s="112"/>
      <c r="T85" s="121"/>
      <c r="U85" s="114" t="n">
        <f aca="false">IF(EXACT(O85,Y85),M85,M85*(1-'Расчет ПРЕДЗАКАЗ'!$D$10))</f>
        <v>0</v>
      </c>
      <c r="V85" s="114" t="n">
        <f aca="false">P85*U85</f>
        <v>0</v>
      </c>
      <c r="W85" s="114" t="n">
        <f aca="false">IF(EXACT(O85,Y85),M85,M85*(1-'Расчет Прайс'!$D$10))</f>
        <v>0</v>
      </c>
      <c r="X85" s="114" t="n">
        <f aca="false">P85*W85</f>
        <v>0</v>
      </c>
      <c r="Y85" s="119" t="s">
        <v>101</v>
      </c>
      <c r="Z85" s="117" t="n">
        <f aca="false">IF(EXACT(O85;Y85);Q85;0)</f>
        <v>0</v>
      </c>
      <c r="AA85" s="117" t="n">
        <f aca="false">IF(Z85=0;Q85;0)</f>
        <v>0</v>
      </c>
      <c r="AB85" s="118" t="str">
        <f aca="false">IF(U85=0;"";L85/U85-1)</f>
        <v/>
      </c>
      <c r="AC85" s="118" t="str">
        <f aca="false">IF(W85=0;"";L85/W85-1)</f>
        <v/>
      </c>
    </row>
    <row collapsed="false" customFormat="false" customHeight="true" hidden="false" ht="50.1" outlineLevel="0" r="86">
      <c r="A86" s="98"/>
      <c r="B86" s="98"/>
      <c r="C86" s="99"/>
      <c r="D86" s="99"/>
      <c r="E86" s="100"/>
      <c r="F86" s="145"/>
      <c r="G86" s="102"/>
      <c r="H86" s="103"/>
      <c r="I86" s="146"/>
      <c r="J86" s="104"/>
      <c r="K86" s="105"/>
      <c r="L86" s="106"/>
      <c r="M86" s="106"/>
      <c r="N86" s="120"/>
      <c r="O86" s="109"/>
      <c r="P86" s="110"/>
      <c r="Q86" s="106" t="n">
        <f aca="false">P86*M86</f>
        <v>0</v>
      </c>
      <c r="R86" s="120"/>
      <c r="S86" s="111"/>
      <c r="T86" s="121"/>
      <c r="U86" s="114" t="n">
        <f aca="false">IF(EXACT(O86,Y86),M86,M86*(1-'Расчет ПРЕДЗАКАЗ'!$D$10))</f>
        <v>0</v>
      </c>
      <c r="V86" s="114" t="n">
        <f aca="false">P86*U86</f>
        <v>0</v>
      </c>
      <c r="W86" s="114" t="n">
        <f aca="false">IF(EXACT(O86,Y86),M86,M86*(1-'Расчет Прайс'!$D$10))</f>
        <v>0</v>
      </c>
      <c r="X86" s="114" t="n">
        <f aca="false">P86*W86</f>
        <v>0</v>
      </c>
      <c r="Y86" s="119" t="s">
        <v>101</v>
      </c>
      <c r="Z86" s="117" t="n">
        <f aca="false">IF(EXACT(O86;Y86);Q86;0)</f>
        <v>0</v>
      </c>
      <c r="AA86" s="117" t="n">
        <f aca="false">IF(Z86=0;Q86;0)</f>
        <v>0</v>
      </c>
      <c r="AB86" s="118" t="str">
        <f aca="false">IF(U86=0;"";L86/U86-1)</f>
        <v/>
      </c>
      <c r="AC86" s="118" t="str">
        <f aca="false">IF(W86=0;"";L86/W86-1)</f>
        <v/>
      </c>
    </row>
    <row collapsed="false" customFormat="false" customHeight="true" hidden="false" ht="11.25" outlineLevel="0" r="87"/>
    <row collapsed="false" customFormat="false" customHeight="true" hidden="false" ht="50.1" outlineLevel="0" r="88">
      <c r="A88" s="98" t="n">
        <v>24</v>
      </c>
      <c r="B88" s="98" t="s">
        <v>363</v>
      </c>
      <c r="C88" s="99" t="s">
        <v>364</v>
      </c>
      <c r="D88" s="99" t="s">
        <v>93</v>
      </c>
      <c r="E88" s="100" t="s">
        <v>93</v>
      </c>
      <c r="F88" s="145" t="s">
        <v>271</v>
      </c>
      <c r="G88" s="102" t="s">
        <v>129</v>
      </c>
      <c r="H88" s="103"/>
      <c r="I88" s="146" t="s">
        <v>365</v>
      </c>
      <c r="J88" s="104" t="s">
        <v>98</v>
      </c>
      <c r="K88" s="105" t="s">
        <v>151</v>
      </c>
      <c r="L88" s="106" t="n">
        <v>2730</v>
      </c>
      <c r="M88" s="106" t="n">
        <v>1517</v>
      </c>
      <c r="N88" s="108" t="s">
        <v>366</v>
      </c>
      <c r="O88" s="109" t="s">
        <v>101</v>
      </c>
      <c r="P88" s="110"/>
      <c r="Q88" s="106" t="n">
        <f aca="false">P88*M88</f>
        <v>0</v>
      </c>
      <c r="R88" s="111"/>
      <c r="S88" s="112" t="n">
        <v>4</v>
      </c>
      <c r="T88" s="147"/>
      <c r="U88" s="114" t="n">
        <f aca="false">IF(EXACT(O88,Y88),M88,M88*(1-'Расчет ПРЕДЗАКАЗ'!$D$10))</f>
        <v>1517</v>
      </c>
      <c r="V88" s="114" t="n">
        <f aca="false">P88*U88</f>
        <v>0</v>
      </c>
      <c r="W88" s="114" t="n">
        <f aca="false">IF(EXACT(O88,Y88),M88,M88*(1-'Расчет Прайс'!$D$10))</f>
        <v>1517</v>
      </c>
      <c r="X88" s="114" t="n">
        <f aca="false">P88*W88</f>
        <v>0</v>
      </c>
      <c r="Y88" s="119" t="s">
        <v>101</v>
      </c>
      <c r="Z88" s="117" t="n">
        <f aca="false">IF(EXACT(O88;Y88);Q88;0)</f>
        <v>0</v>
      </c>
      <c r="AA88" s="117" t="n">
        <f aca="false">IF(Z88=0;Q88;0)</f>
        <v>0</v>
      </c>
      <c r="AB88" s="118" t="n">
        <f aca="false">IF(U88=0,"",L88/U88-1)</f>
        <v>0.799604482531312</v>
      </c>
      <c r="AC88" s="118" t="n">
        <f aca="false">IF(W88=0,"",L88/W88-1)</f>
        <v>0.799604482531312</v>
      </c>
    </row>
    <row collapsed="false" customFormat="false" customHeight="true" hidden="false" ht="50.1" outlineLevel="0" r="89">
      <c r="A89" s="98"/>
      <c r="B89" s="98"/>
      <c r="C89" s="99"/>
      <c r="D89" s="99"/>
      <c r="E89" s="100"/>
      <c r="F89" s="145"/>
      <c r="G89" s="102"/>
      <c r="H89" s="103"/>
      <c r="I89" s="146"/>
      <c r="J89" s="104"/>
      <c r="K89" s="105" t="s">
        <v>153</v>
      </c>
      <c r="L89" s="106" t="n">
        <v>2730</v>
      </c>
      <c r="M89" s="106" t="n">
        <v>1517</v>
      </c>
      <c r="N89" s="108" t="s">
        <v>367</v>
      </c>
      <c r="O89" s="109" t="s">
        <v>101</v>
      </c>
      <c r="P89" s="110"/>
      <c r="Q89" s="106" t="n">
        <f aca="false">P89*M89</f>
        <v>0</v>
      </c>
      <c r="R89" s="111"/>
      <c r="S89" s="112" t="n">
        <v>5</v>
      </c>
      <c r="T89" s="138"/>
      <c r="U89" s="114" t="n">
        <f aca="false">IF(EXACT(O89,Y89),M89,M89*(1-'Расчет ПРЕДЗАКАЗ'!$D$10))</f>
        <v>1517</v>
      </c>
      <c r="V89" s="114" t="n">
        <f aca="false">P89*U89</f>
        <v>0</v>
      </c>
      <c r="W89" s="114" t="n">
        <f aca="false">IF(EXACT(O89,Y89),M89,M89*(1-'Расчет Прайс'!$D$10))</f>
        <v>1517</v>
      </c>
      <c r="X89" s="114" t="n">
        <f aca="false">P89*W89</f>
        <v>0</v>
      </c>
      <c r="Y89" s="119" t="s">
        <v>101</v>
      </c>
      <c r="Z89" s="117" t="n">
        <f aca="false">IF(EXACT(O89;Y89);Q89;0)</f>
        <v>0</v>
      </c>
      <c r="AA89" s="117" t="n">
        <f aca="false">IF(Z89=0;Q89;0)</f>
        <v>0</v>
      </c>
      <c r="AB89" s="118" t="n">
        <f aca="false">IF(U89=0;"";L89/U89-1)</f>
        <v>0.799604482531312</v>
      </c>
      <c r="AC89" s="118" t="n">
        <f aca="false">IF(W89=0;"";L89/W89-1)</f>
        <v>0.799604482531312</v>
      </c>
    </row>
    <row collapsed="false" customFormat="false" customHeight="true" hidden="false" ht="50.1" outlineLevel="0" r="90">
      <c r="A90" s="98"/>
      <c r="B90" s="98"/>
      <c r="C90" s="99"/>
      <c r="D90" s="99"/>
      <c r="E90" s="100"/>
      <c r="F90" s="145"/>
      <c r="G90" s="102"/>
      <c r="H90" s="103"/>
      <c r="I90" s="146"/>
      <c r="J90" s="104"/>
      <c r="K90" s="105" t="s">
        <v>104</v>
      </c>
      <c r="L90" s="106" t="n">
        <v>2730</v>
      </c>
      <c r="M90" s="106" t="n">
        <v>1517</v>
      </c>
      <c r="N90" s="108" t="s">
        <v>368</v>
      </c>
      <c r="O90" s="109" t="s">
        <v>101</v>
      </c>
      <c r="P90" s="110"/>
      <c r="Q90" s="106" t="n">
        <f aca="false">P90*M90</f>
        <v>0</v>
      </c>
      <c r="R90" s="111"/>
      <c r="S90" s="112" t="n">
        <v>1</v>
      </c>
      <c r="T90" s="138"/>
      <c r="U90" s="114" t="n">
        <f aca="false">IF(EXACT(O90,Y90),M90,M90*(1-'Расчет ПРЕДЗАКАЗ'!$D$10))</f>
        <v>1517</v>
      </c>
      <c r="V90" s="114" t="n">
        <f aca="false">P90*U90</f>
        <v>0</v>
      </c>
      <c r="W90" s="114" t="n">
        <f aca="false">IF(EXACT(O90,Y90),M90,M90*(1-'Расчет Прайс'!$D$10))</f>
        <v>1517</v>
      </c>
      <c r="X90" s="114" t="n">
        <f aca="false">P90*W90</f>
        <v>0</v>
      </c>
      <c r="Y90" s="119" t="s">
        <v>101</v>
      </c>
      <c r="Z90" s="117" t="n">
        <f aca="false">IF(EXACT(O90;Y90);Q90;0)</f>
        <v>0</v>
      </c>
      <c r="AA90" s="117" t="n">
        <f aca="false">IF(Z90=0;Q90;0)</f>
        <v>0</v>
      </c>
      <c r="AB90" s="118" t="n">
        <f aca="false">IF(U90=0;"";L90/U90-1)</f>
        <v>0.799604482531312</v>
      </c>
      <c r="AC90" s="118" t="n">
        <f aca="false">IF(W90=0;"";L90/W90-1)</f>
        <v>0.799604482531312</v>
      </c>
    </row>
    <row collapsed="false" customFormat="false" customHeight="true" hidden="false" ht="50.1" outlineLevel="0" r="91">
      <c r="A91" s="98"/>
      <c r="B91" s="98"/>
      <c r="C91" s="99"/>
      <c r="D91" s="99"/>
      <c r="E91" s="100"/>
      <c r="F91" s="145"/>
      <c r="G91" s="102"/>
      <c r="H91" s="103"/>
      <c r="I91" s="146"/>
      <c r="J91" s="104"/>
      <c r="K91" s="105"/>
      <c r="L91" s="106"/>
      <c r="M91" s="106"/>
      <c r="N91" s="108"/>
      <c r="O91" s="109"/>
      <c r="P91" s="110"/>
      <c r="Q91" s="106" t="n">
        <f aca="false">P91*M91</f>
        <v>0</v>
      </c>
      <c r="R91" s="111"/>
      <c r="S91" s="112"/>
      <c r="T91" s="138"/>
      <c r="U91" s="114" t="n">
        <f aca="false">IF(EXACT(O91,Y91),M91,M91*(1-'Расчет ПРЕДЗАКАЗ'!$D$10))</f>
        <v>0</v>
      </c>
      <c r="V91" s="114" t="n">
        <f aca="false">P91*U91</f>
        <v>0</v>
      </c>
      <c r="W91" s="114" t="n">
        <f aca="false">IF(EXACT(O91,Y91),M91,M91*(1-'Расчет Прайс'!$D$10))</f>
        <v>0</v>
      </c>
      <c r="X91" s="114" t="n">
        <f aca="false">P91*W91</f>
        <v>0</v>
      </c>
      <c r="Y91" s="119" t="s">
        <v>101</v>
      </c>
      <c r="Z91" s="117" t="n">
        <f aca="false">IF(EXACT(O91;Y91);Q91;0)</f>
        <v>0</v>
      </c>
      <c r="AA91" s="117" t="n">
        <f aca="false">IF(Z91=0;Q91;0)</f>
        <v>0</v>
      </c>
      <c r="AB91" s="118" t="str">
        <f aca="false">IF(U91=0;"";L91/U91-1)</f>
        <v/>
      </c>
      <c r="AC91" s="118" t="str">
        <f aca="false">IF(W91=0;"";L91/W91-1)</f>
        <v/>
      </c>
    </row>
    <row collapsed="false" customFormat="false" customHeight="true" hidden="false" ht="50.1" outlineLevel="0" r="92">
      <c r="A92" s="98"/>
      <c r="B92" s="98"/>
      <c r="C92" s="99"/>
      <c r="D92" s="99"/>
      <c r="E92" s="100"/>
      <c r="F92" s="145"/>
      <c r="G92" s="102"/>
      <c r="H92" s="103"/>
      <c r="I92" s="146"/>
      <c r="J92" s="104"/>
      <c r="K92" s="105"/>
      <c r="L92" s="106"/>
      <c r="M92" s="106"/>
      <c r="N92" s="108"/>
      <c r="O92" s="109"/>
      <c r="P92" s="110"/>
      <c r="Q92" s="106" t="n">
        <f aca="false">P92*M92</f>
        <v>0</v>
      </c>
      <c r="R92" s="111"/>
      <c r="S92" s="112"/>
      <c r="T92" s="138"/>
      <c r="U92" s="114" t="n">
        <f aca="false">IF(EXACT(O92,Y92),M92,M92*(1-'Расчет ПРЕДЗАКАЗ'!$D$10))</f>
        <v>0</v>
      </c>
      <c r="V92" s="114" t="n">
        <f aca="false">P92*U92</f>
        <v>0</v>
      </c>
      <c r="W92" s="114" t="n">
        <f aca="false">IF(EXACT(O92,Y92),M92,M92*(1-'Расчет Прайс'!$D$10))</f>
        <v>0</v>
      </c>
      <c r="X92" s="114" t="n">
        <f aca="false">P92*W92</f>
        <v>0</v>
      </c>
      <c r="Y92" s="119" t="s">
        <v>101</v>
      </c>
      <c r="Z92" s="117" t="n">
        <f aca="false">IF(EXACT(O92;Y92);Q92;0)</f>
        <v>0</v>
      </c>
      <c r="AA92" s="117" t="n">
        <f aca="false">IF(Z92=0;Q92;0)</f>
        <v>0</v>
      </c>
      <c r="AB92" s="118" t="str">
        <f aca="false">IF(U92=0;"";L92/U92-1)</f>
        <v/>
      </c>
      <c r="AC92" s="118" t="str">
        <f aca="false">IF(W92=0;"";L92/W92-1)</f>
        <v/>
      </c>
    </row>
    <row collapsed="false" customFormat="false" customHeight="true" hidden="false" ht="50.1" outlineLevel="0" r="93">
      <c r="A93" s="98"/>
      <c r="B93" s="98"/>
      <c r="C93" s="99"/>
      <c r="D93" s="99"/>
      <c r="E93" s="100"/>
      <c r="F93" s="145"/>
      <c r="G93" s="102"/>
      <c r="H93" s="103"/>
      <c r="I93" s="146"/>
      <c r="J93" s="104"/>
      <c r="K93" s="105"/>
      <c r="L93" s="106"/>
      <c r="M93" s="106"/>
      <c r="N93" s="108"/>
      <c r="O93" s="109"/>
      <c r="P93" s="110"/>
      <c r="Q93" s="106" t="n">
        <f aca="false">P93*M93</f>
        <v>0</v>
      </c>
      <c r="R93" s="111"/>
      <c r="S93" s="112"/>
      <c r="T93" s="138"/>
      <c r="U93" s="114" t="n">
        <f aca="false">IF(EXACT(O93,Y93),M93,M93*(1-'Расчет ПРЕДЗАКАЗ'!$D$10))</f>
        <v>0</v>
      </c>
      <c r="V93" s="114" t="n">
        <f aca="false">P93*U93</f>
        <v>0</v>
      </c>
      <c r="W93" s="114" t="n">
        <f aca="false">IF(EXACT(O93,Y93),M93,M93*(1-'Расчет Прайс'!$D$10))</f>
        <v>0</v>
      </c>
      <c r="X93" s="114" t="n">
        <f aca="false">P93*W93</f>
        <v>0</v>
      </c>
      <c r="Y93" s="119" t="s">
        <v>101</v>
      </c>
      <c r="Z93" s="117" t="n">
        <f aca="false">IF(EXACT(O93;Y93);Q93;0)</f>
        <v>0</v>
      </c>
      <c r="AA93" s="117" t="n">
        <f aca="false">IF(Z93=0;Q93;0)</f>
        <v>0</v>
      </c>
      <c r="AB93" s="118" t="str">
        <f aca="false">IF(U93=0;"";L93/U93-1)</f>
        <v/>
      </c>
      <c r="AC93" s="118" t="str">
        <f aca="false">IF(W93=0;"";L93/W93-1)</f>
        <v/>
      </c>
    </row>
    <row collapsed="false" customFormat="false" customHeight="true" hidden="false" ht="50.1" outlineLevel="0" r="94">
      <c r="A94" s="98"/>
      <c r="B94" s="98"/>
      <c r="C94" s="99"/>
      <c r="D94" s="99"/>
      <c r="E94" s="100"/>
      <c r="F94" s="145"/>
      <c r="G94" s="102"/>
      <c r="H94" s="103"/>
      <c r="I94" s="146"/>
      <c r="J94" s="104"/>
      <c r="K94" s="105"/>
      <c r="L94" s="106"/>
      <c r="M94" s="106"/>
      <c r="N94" s="106"/>
      <c r="O94" s="109"/>
      <c r="P94" s="110"/>
      <c r="Q94" s="106" t="n">
        <f aca="false">P94*M94</f>
        <v>0</v>
      </c>
      <c r="R94" s="111"/>
      <c r="S94" s="112"/>
      <c r="T94" s="138"/>
      <c r="U94" s="114" t="n">
        <f aca="false">IF(EXACT(O94,Y94),M94,M94*(1-'Расчет ПРЕДЗАКАЗ'!$D$10))</f>
        <v>0</v>
      </c>
      <c r="V94" s="114" t="n">
        <f aca="false">P94*U94</f>
        <v>0</v>
      </c>
      <c r="W94" s="114" t="n">
        <f aca="false">IF(EXACT(O94,Y94),M94,M94*(1-'Расчет Прайс'!$D$10))</f>
        <v>0</v>
      </c>
      <c r="X94" s="114" t="n">
        <f aca="false">P94*W94</f>
        <v>0</v>
      </c>
      <c r="Y94" s="119" t="s">
        <v>101</v>
      </c>
      <c r="Z94" s="117" t="n">
        <f aca="false">IF(EXACT(O94;Y94);Q94;0)</f>
        <v>0</v>
      </c>
      <c r="AA94" s="117" t="n">
        <f aca="false">IF(Z94=0;Q94;0)</f>
        <v>0</v>
      </c>
      <c r="AB94" s="118" t="str">
        <f aca="false">IF(U94=0;"";L94/U94-1)</f>
        <v/>
      </c>
      <c r="AC94" s="118" t="str">
        <f aca="false">IF(W94=0;"";L94/W94-1)</f>
        <v/>
      </c>
    </row>
    <row collapsed="false" customFormat="false" customHeight="true" hidden="false" ht="50.1" outlineLevel="0" r="95">
      <c r="A95" s="98"/>
      <c r="B95" s="98"/>
      <c r="C95" s="99"/>
      <c r="D95" s="99"/>
      <c r="E95" s="100"/>
      <c r="F95" s="145"/>
      <c r="G95" s="102"/>
      <c r="H95" s="103"/>
      <c r="I95" s="146"/>
      <c r="J95" s="104"/>
      <c r="K95" s="105"/>
      <c r="L95" s="106"/>
      <c r="M95" s="106"/>
      <c r="N95" s="106"/>
      <c r="O95" s="109"/>
      <c r="P95" s="110"/>
      <c r="Q95" s="106" t="n">
        <f aca="false">P95*M95</f>
        <v>0</v>
      </c>
      <c r="R95" s="111"/>
      <c r="S95" s="112"/>
      <c r="T95" s="138"/>
      <c r="U95" s="114" t="n">
        <f aca="false">IF(EXACT(O95,Y95),M95,M95*(1-'Расчет ПРЕДЗАКАЗ'!$D$10))</f>
        <v>0</v>
      </c>
      <c r="V95" s="114" t="n">
        <f aca="false">P95*U95</f>
        <v>0</v>
      </c>
      <c r="W95" s="114" t="n">
        <f aca="false">IF(EXACT(O95,Y95),M95,M95*(1-'Расчет Прайс'!$D$10))</f>
        <v>0</v>
      </c>
      <c r="X95" s="114" t="n">
        <f aca="false">P95*W95</f>
        <v>0</v>
      </c>
      <c r="Y95" s="119" t="s">
        <v>101</v>
      </c>
      <c r="Z95" s="117" t="n">
        <f aca="false">IF(EXACT(O95;Y95);Q95;0)</f>
        <v>0</v>
      </c>
      <c r="AA95" s="117" t="n">
        <f aca="false">IF(Z95=0;Q95;0)</f>
        <v>0</v>
      </c>
      <c r="AB95" s="118" t="str">
        <f aca="false">IF(U95=0;"";L95/U95-1)</f>
        <v/>
      </c>
      <c r="AC95" s="118" t="str">
        <f aca="false">IF(W95=0;"";L95/W95-1)</f>
        <v/>
      </c>
    </row>
    <row collapsed="false" customFormat="false" customHeight="true" hidden="false" ht="50.1" outlineLevel="0" r="96">
      <c r="A96" s="98"/>
      <c r="B96" s="98"/>
      <c r="C96" s="99"/>
      <c r="D96" s="99"/>
      <c r="E96" s="100"/>
      <c r="F96" s="145"/>
      <c r="G96" s="102"/>
      <c r="H96" s="103"/>
      <c r="I96" s="146"/>
      <c r="J96" s="104"/>
      <c r="K96" s="105"/>
      <c r="L96" s="106"/>
      <c r="M96" s="106"/>
      <c r="N96" s="106"/>
      <c r="O96" s="109"/>
      <c r="P96" s="110"/>
      <c r="Q96" s="106" t="n">
        <f aca="false">P96*M96</f>
        <v>0</v>
      </c>
      <c r="R96" s="111"/>
      <c r="S96" s="112"/>
      <c r="T96" s="138"/>
      <c r="U96" s="114" t="n">
        <f aca="false">IF(EXACT(O96,Y96),M96,M96*(1-'Расчет ПРЕДЗАКАЗ'!$D$10))</f>
        <v>0</v>
      </c>
      <c r="V96" s="114" t="n">
        <f aca="false">P96*U96</f>
        <v>0</v>
      </c>
      <c r="W96" s="114" t="n">
        <f aca="false">IF(EXACT(O96,Y96),M96,M96*(1-'Расчет Прайс'!$D$10))</f>
        <v>0</v>
      </c>
      <c r="X96" s="114" t="n">
        <f aca="false">P96*W96</f>
        <v>0</v>
      </c>
      <c r="Y96" s="119" t="s">
        <v>101</v>
      </c>
      <c r="Z96" s="117" t="n">
        <f aca="false">IF(EXACT(O96;Y96);Q96;0)</f>
        <v>0</v>
      </c>
      <c r="AA96" s="117" t="n">
        <f aca="false">IF(Z96=0;Q96;0)</f>
        <v>0</v>
      </c>
      <c r="AB96" s="118" t="str">
        <f aca="false">IF(U96=0;"";L96/U96-1)</f>
        <v/>
      </c>
      <c r="AC96" s="118" t="str">
        <f aca="false">IF(W96=0;"";L96/W96-1)</f>
        <v/>
      </c>
    </row>
    <row collapsed="false" customFormat="false" customHeight="true" hidden="false" ht="50.1" outlineLevel="0" r="97">
      <c r="A97" s="98"/>
      <c r="B97" s="98"/>
      <c r="C97" s="99"/>
      <c r="D97" s="99"/>
      <c r="E97" s="100"/>
      <c r="F97" s="145"/>
      <c r="G97" s="102"/>
      <c r="H97" s="103"/>
      <c r="I97" s="146"/>
      <c r="J97" s="104"/>
      <c r="K97" s="105"/>
      <c r="L97" s="106"/>
      <c r="M97" s="106"/>
      <c r="N97" s="120"/>
      <c r="O97" s="109"/>
      <c r="P97" s="110"/>
      <c r="Q97" s="106" t="n">
        <f aca="false">P97*M97</f>
        <v>0</v>
      </c>
      <c r="R97" s="120"/>
      <c r="S97" s="112"/>
      <c r="T97" s="121"/>
      <c r="U97" s="114" t="n">
        <f aca="false">IF(EXACT(O97,Y97),M97,M97*(1-'Расчет ПРЕДЗАКАЗ'!$D$10))</f>
        <v>0</v>
      </c>
      <c r="V97" s="114" t="n">
        <f aca="false">P97*U97</f>
        <v>0</v>
      </c>
      <c r="W97" s="114" t="n">
        <f aca="false">IF(EXACT(O97,Y97),M97,M97*(1-'Расчет Прайс'!$D$10))</f>
        <v>0</v>
      </c>
      <c r="X97" s="114" t="n">
        <f aca="false">P97*W97</f>
        <v>0</v>
      </c>
      <c r="Y97" s="119" t="s">
        <v>101</v>
      </c>
      <c r="Z97" s="117" t="n">
        <f aca="false">IF(EXACT(O97;Y97);Q97;0)</f>
        <v>0</v>
      </c>
      <c r="AA97" s="117" t="n">
        <f aca="false">IF(Z97=0;Q97;0)</f>
        <v>0</v>
      </c>
      <c r="AB97" s="118" t="str">
        <f aca="false">IF(U97=0;"";L97/U97-1)</f>
        <v/>
      </c>
      <c r="AC97" s="118" t="str">
        <f aca="false">IF(W97=0;"";L97/W97-1)</f>
        <v/>
      </c>
    </row>
    <row collapsed="false" customFormat="false" customHeight="true" hidden="false" ht="50.1" outlineLevel="0" r="98">
      <c r="A98" s="98"/>
      <c r="B98" s="98"/>
      <c r="C98" s="99"/>
      <c r="D98" s="99"/>
      <c r="E98" s="100"/>
      <c r="F98" s="145"/>
      <c r="G98" s="102"/>
      <c r="H98" s="103"/>
      <c r="I98" s="146"/>
      <c r="J98" s="104"/>
      <c r="K98" s="105"/>
      <c r="L98" s="106"/>
      <c r="M98" s="106"/>
      <c r="N98" s="120"/>
      <c r="O98" s="109"/>
      <c r="P98" s="110"/>
      <c r="Q98" s="106" t="n">
        <f aca="false">P98*M98</f>
        <v>0</v>
      </c>
      <c r="R98" s="120"/>
      <c r="S98" s="112"/>
      <c r="T98" s="121"/>
      <c r="U98" s="114" t="n">
        <f aca="false">IF(EXACT(O98,Y98),M98,M98*(1-'Расчет ПРЕДЗАКАЗ'!$D$10))</f>
        <v>0</v>
      </c>
      <c r="V98" s="114" t="n">
        <f aca="false">P98*U98</f>
        <v>0</v>
      </c>
      <c r="W98" s="114" t="n">
        <f aca="false">IF(EXACT(O98,Y98),M98,M98*(1-'Расчет Прайс'!$D$10))</f>
        <v>0</v>
      </c>
      <c r="X98" s="114" t="n">
        <f aca="false">P98*W98</f>
        <v>0</v>
      </c>
      <c r="Y98" s="119" t="s">
        <v>101</v>
      </c>
      <c r="Z98" s="117" t="n">
        <f aca="false">IF(EXACT(O98;Y98);Q98;0)</f>
        <v>0</v>
      </c>
      <c r="AA98" s="117" t="n">
        <f aca="false">IF(Z98=0;Q98;0)</f>
        <v>0</v>
      </c>
      <c r="AB98" s="118" t="str">
        <f aca="false">IF(U98=0;"";L98/U98-1)</f>
        <v/>
      </c>
      <c r="AC98" s="118" t="str">
        <f aca="false">IF(W98=0;"";L98/W98-1)</f>
        <v/>
      </c>
    </row>
    <row collapsed="false" customFormat="false" customHeight="true" hidden="false" ht="50.1" outlineLevel="0" r="99">
      <c r="A99" s="98"/>
      <c r="B99" s="98"/>
      <c r="C99" s="99"/>
      <c r="D99" s="99"/>
      <c r="E99" s="100"/>
      <c r="F99" s="145"/>
      <c r="G99" s="102"/>
      <c r="H99" s="103"/>
      <c r="I99" s="146"/>
      <c r="J99" s="104"/>
      <c r="K99" s="105"/>
      <c r="L99" s="106"/>
      <c r="M99" s="106"/>
      <c r="N99" s="120"/>
      <c r="O99" s="109"/>
      <c r="P99" s="110"/>
      <c r="Q99" s="106" t="n">
        <f aca="false">P99*M99</f>
        <v>0</v>
      </c>
      <c r="R99" s="120"/>
      <c r="S99" s="112"/>
      <c r="T99" s="121"/>
      <c r="U99" s="114" t="n">
        <f aca="false">IF(EXACT(O99,Y99),M99,M99*(1-'Расчет ПРЕДЗАКАЗ'!$D$10))</f>
        <v>0</v>
      </c>
      <c r="V99" s="114" t="n">
        <f aca="false">P99*U99</f>
        <v>0</v>
      </c>
      <c r="W99" s="114" t="n">
        <f aca="false">IF(EXACT(O99,Y99),M99,M99*(1-'Расчет Прайс'!$D$10))</f>
        <v>0</v>
      </c>
      <c r="X99" s="114" t="n">
        <f aca="false">P99*W99</f>
        <v>0</v>
      </c>
      <c r="Y99" s="119" t="s">
        <v>101</v>
      </c>
      <c r="Z99" s="117" t="n">
        <f aca="false">IF(EXACT(O99;Y99);Q99;0)</f>
        <v>0</v>
      </c>
      <c r="AA99" s="117" t="n">
        <f aca="false">IF(Z99=0;Q99;0)</f>
        <v>0</v>
      </c>
      <c r="AB99" s="118" t="str">
        <f aca="false">IF(U99=0;"";L99/U99-1)</f>
        <v/>
      </c>
      <c r="AC99" s="118" t="str">
        <f aca="false">IF(W99=0;"";L99/W99-1)</f>
        <v/>
      </c>
    </row>
    <row collapsed="false" customFormat="false" customHeight="true" hidden="false" ht="50.1" outlineLevel="0" r="100">
      <c r="A100" s="98"/>
      <c r="B100" s="98"/>
      <c r="C100" s="99"/>
      <c r="D100" s="99"/>
      <c r="E100" s="100"/>
      <c r="F100" s="145"/>
      <c r="G100" s="102"/>
      <c r="H100" s="103"/>
      <c r="I100" s="146"/>
      <c r="J100" s="104"/>
      <c r="K100" s="105"/>
      <c r="L100" s="106"/>
      <c r="M100" s="106"/>
      <c r="N100" s="120"/>
      <c r="O100" s="109"/>
      <c r="P100" s="110"/>
      <c r="Q100" s="106" t="n">
        <f aca="false">P100*M100</f>
        <v>0</v>
      </c>
      <c r="R100" s="120"/>
      <c r="S100" s="112"/>
      <c r="T100" s="121"/>
      <c r="U100" s="114" t="n">
        <f aca="false">IF(EXACT(O100,Y100),M100,M100*(1-'Расчет ПРЕДЗАКАЗ'!$D$10))</f>
        <v>0</v>
      </c>
      <c r="V100" s="114" t="n">
        <f aca="false">P100*U100</f>
        <v>0</v>
      </c>
      <c r="W100" s="114" t="n">
        <f aca="false">IF(EXACT(O100,Y100),M100,M100*(1-'Расчет Прайс'!$D$10))</f>
        <v>0</v>
      </c>
      <c r="X100" s="114" t="n">
        <f aca="false">P100*W100</f>
        <v>0</v>
      </c>
      <c r="Y100" s="119" t="s">
        <v>101</v>
      </c>
      <c r="Z100" s="117" t="n">
        <f aca="false">IF(EXACT(O100;Y100);Q100;0)</f>
        <v>0</v>
      </c>
      <c r="AA100" s="117" t="n">
        <f aca="false">IF(Z100=0;Q100;0)</f>
        <v>0</v>
      </c>
      <c r="AB100" s="118" t="str">
        <f aca="false">IF(U100=0;"";L100/U100-1)</f>
        <v/>
      </c>
      <c r="AC100" s="118" t="str">
        <f aca="false">IF(W100=0;"";L100/W100-1)</f>
        <v/>
      </c>
    </row>
    <row collapsed="false" customFormat="false" customHeight="true" hidden="false" ht="50.1" outlineLevel="0" r="101">
      <c r="A101" s="98"/>
      <c r="B101" s="98"/>
      <c r="C101" s="99"/>
      <c r="D101" s="99"/>
      <c r="E101" s="100"/>
      <c r="F101" s="145"/>
      <c r="G101" s="102"/>
      <c r="H101" s="103"/>
      <c r="I101" s="146"/>
      <c r="J101" s="104"/>
      <c r="K101" s="105"/>
      <c r="L101" s="106"/>
      <c r="M101" s="106"/>
      <c r="N101" s="120"/>
      <c r="O101" s="109"/>
      <c r="P101" s="110"/>
      <c r="Q101" s="106" t="n">
        <f aca="false">P101*M101</f>
        <v>0</v>
      </c>
      <c r="R101" s="120"/>
      <c r="S101" s="112"/>
      <c r="T101" s="121"/>
      <c r="U101" s="114" t="n">
        <f aca="false">IF(EXACT(O101,Y101),M101,M101*(1-'Расчет ПРЕДЗАКАЗ'!$D$10))</f>
        <v>0</v>
      </c>
      <c r="V101" s="114" t="n">
        <f aca="false">P101*U101</f>
        <v>0</v>
      </c>
      <c r="W101" s="114" t="n">
        <f aca="false">IF(EXACT(O101,Y101),M101,M101*(1-'Расчет Прайс'!$D$10))</f>
        <v>0</v>
      </c>
      <c r="X101" s="114" t="n">
        <f aca="false">P101*W101</f>
        <v>0</v>
      </c>
      <c r="Y101" s="119" t="s">
        <v>101</v>
      </c>
      <c r="Z101" s="117" t="n">
        <f aca="false">IF(EXACT(O101;Y101);Q101;0)</f>
        <v>0</v>
      </c>
      <c r="AA101" s="117" t="n">
        <f aca="false">IF(Z101=0;Q101;0)</f>
        <v>0</v>
      </c>
      <c r="AB101" s="118" t="str">
        <f aca="false">IF(U101=0;"";L101/U101-1)</f>
        <v/>
      </c>
      <c r="AC101" s="118" t="str">
        <f aca="false">IF(W101=0;"";L101/W101-1)</f>
        <v/>
      </c>
    </row>
    <row collapsed="false" customFormat="false" customHeight="true" hidden="false" ht="50.1" outlineLevel="0" r="102">
      <c r="A102" s="98"/>
      <c r="B102" s="98"/>
      <c r="C102" s="99"/>
      <c r="D102" s="99"/>
      <c r="E102" s="100"/>
      <c r="F102" s="145"/>
      <c r="G102" s="102"/>
      <c r="H102" s="103"/>
      <c r="I102" s="146"/>
      <c r="J102" s="104"/>
      <c r="K102" s="105"/>
      <c r="L102" s="106"/>
      <c r="M102" s="106"/>
      <c r="N102" s="120"/>
      <c r="O102" s="109"/>
      <c r="P102" s="110"/>
      <c r="Q102" s="106" t="n">
        <f aca="false">P102*M102</f>
        <v>0</v>
      </c>
      <c r="R102" s="120"/>
      <c r="S102" s="111"/>
      <c r="T102" s="121"/>
      <c r="U102" s="114" t="n">
        <f aca="false">IF(EXACT(O102,Y102),M102,M102*(1-'Расчет ПРЕДЗАКАЗ'!$D$10))</f>
        <v>0</v>
      </c>
      <c r="V102" s="114" t="n">
        <f aca="false">P102*U102</f>
        <v>0</v>
      </c>
      <c r="W102" s="114" t="n">
        <f aca="false">IF(EXACT(O102,Y102),M102,M102*(1-'Расчет Прайс'!$D$10))</f>
        <v>0</v>
      </c>
      <c r="X102" s="114" t="n">
        <f aca="false">P102*W102</f>
        <v>0</v>
      </c>
      <c r="Y102" s="119" t="s">
        <v>101</v>
      </c>
      <c r="Z102" s="117" t="n">
        <f aca="false">IF(EXACT(O102;Y102);Q102;0)</f>
        <v>0</v>
      </c>
      <c r="AA102" s="117" t="n">
        <f aca="false">IF(Z102=0;Q102;0)</f>
        <v>0</v>
      </c>
      <c r="AB102" s="118" t="str">
        <f aca="false">IF(U102=0;"";L102/U102-1)</f>
        <v/>
      </c>
      <c r="AC102" s="118" t="str">
        <f aca="false">IF(W102=0;"";L102/W102-1)</f>
        <v/>
      </c>
    </row>
    <row collapsed="false" customFormat="false" customHeight="true" hidden="false" ht="11.25" outlineLevel="0" r="103"/>
    <row collapsed="false" customFormat="false" customHeight="true" hidden="false" ht="50.1" outlineLevel="0" r="104">
      <c r="A104" s="98" t="n">
        <v>25</v>
      </c>
      <c r="B104" s="98" t="s">
        <v>369</v>
      </c>
      <c r="C104" s="99" t="s">
        <v>370</v>
      </c>
      <c r="D104" s="99" t="s">
        <v>93</v>
      </c>
      <c r="E104" s="100" t="s">
        <v>93</v>
      </c>
      <c r="F104" s="145" t="s">
        <v>359</v>
      </c>
      <c r="G104" s="102" t="s">
        <v>95</v>
      </c>
      <c r="H104" s="103" t="s">
        <v>371</v>
      </c>
      <c r="I104" s="146" t="s">
        <v>372</v>
      </c>
      <c r="J104" s="104" t="s">
        <v>98</v>
      </c>
      <c r="K104" s="105" t="s">
        <v>99</v>
      </c>
      <c r="L104" s="106" t="n">
        <v>8850</v>
      </c>
      <c r="M104" s="106" t="n">
        <v>5530</v>
      </c>
      <c r="N104" s="108" t="s">
        <v>373</v>
      </c>
      <c r="O104" s="109"/>
      <c r="P104" s="110"/>
      <c r="Q104" s="106" t="n">
        <f aca="false">P104*M104</f>
        <v>0</v>
      </c>
      <c r="R104" s="111"/>
      <c r="S104" s="112" t="n">
        <v>24</v>
      </c>
      <c r="T104" s="147"/>
      <c r="U104" s="114" t="n">
        <f aca="false">IF(EXACT(O104,Y104),M104,M104*(1-'Расчет ПРЕДЗАКАЗ'!$D$10))</f>
        <v>5419.4</v>
      </c>
      <c r="V104" s="114" t="n">
        <f aca="false">P104*U104</f>
        <v>0</v>
      </c>
      <c r="W104" s="114" t="n">
        <f aca="false">IF(EXACT(O104,Y104),M104,M104*(1-'Расчет Прайс'!$D$10))</f>
        <v>5530</v>
      </c>
      <c r="X104" s="114" t="n">
        <f aca="false">P104*W104</f>
        <v>0</v>
      </c>
      <c r="Y104" s="119" t="s">
        <v>101</v>
      </c>
      <c r="Z104" s="117" t="n">
        <f aca="false">IF(EXACT(O104;Y104);Q104;0)</f>
        <v>0</v>
      </c>
      <c r="AA104" s="117" t="n">
        <f aca="false">IF(Z104=0;Q104;0)</f>
        <v>0</v>
      </c>
      <c r="AB104" s="118" t="n">
        <f aca="false">IF(U104=0,"",L104/U104-1)</f>
        <v>0.633022105768166</v>
      </c>
      <c r="AC104" s="118" t="n">
        <f aca="false">IF(W104=0,"",L104/W104-1)</f>
        <v>0.600361663652803</v>
      </c>
    </row>
    <row collapsed="false" customFormat="false" customHeight="true" hidden="false" ht="50.1" outlineLevel="0" r="105">
      <c r="A105" s="98"/>
      <c r="B105" s="98"/>
      <c r="C105" s="99"/>
      <c r="D105" s="99"/>
      <c r="E105" s="100"/>
      <c r="F105" s="145"/>
      <c r="G105" s="102"/>
      <c r="H105" s="103"/>
      <c r="I105" s="146"/>
      <c r="J105" s="104"/>
      <c r="K105" s="105" t="s">
        <v>102</v>
      </c>
      <c r="L105" s="106" t="n">
        <v>8850</v>
      </c>
      <c r="M105" s="106" t="n">
        <v>5530</v>
      </c>
      <c r="N105" s="108" t="s">
        <v>374</v>
      </c>
      <c r="O105" s="109"/>
      <c r="P105" s="110"/>
      <c r="Q105" s="106" t="n">
        <f aca="false">P105*M105</f>
        <v>0</v>
      </c>
      <c r="R105" s="111"/>
      <c r="S105" s="112" t="n">
        <v>41</v>
      </c>
      <c r="T105" s="138"/>
      <c r="U105" s="114" t="n">
        <f aca="false">IF(EXACT(O105,Y105),M105,M105*(1-'Расчет ПРЕДЗАКАЗ'!$D$10))</f>
        <v>5419.4</v>
      </c>
      <c r="V105" s="114" t="n">
        <f aca="false">P105*U105</f>
        <v>0</v>
      </c>
      <c r="W105" s="114" t="n">
        <f aca="false">IF(EXACT(O105,Y105),M105,M105*(1-'Расчет Прайс'!$D$10))</f>
        <v>5530</v>
      </c>
      <c r="X105" s="114" t="n">
        <f aca="false">P105*W105</f>
        <v>0</v>
      </c>
      <c r="Y105" s="119" t="s">
        <v>101</v>
      </c>
      <c r="Z105" s="117" t="n">
        <f aca="false">IF(EXACT(O105;Y105);Q105;0)</f>
        <v>0</v>
      </c>
      <c r="AA105" s="117" t="n">
        <f aca="false">IF(Z105=0;Q105;0)</f>
        <v>0</v>
      </c>
      <c r="AB105" s="118" t="n">
        <f aca="false">IF(U105=0;"";L105/U105-1)</f>
        <v>0.633022105768166</v>
      </c>
      <c r="AC105" s="118" t="n">
        <f aca="false">IF(W105=0;"";L105/W105-1)</f>
        <v>0.600361663652803</v>
      </c>
    </row>
    <row collapsed="false" customFormat="false" customHeight="true" hidden="false" ht="50.1" outlineLevel="0" r="106">
      <c r="A106" s="98"/>
      <c r="B106" s="98"/>
      <c r="C106" s="99"/>
      <c r="D106" s="99"/>
      <c r="E106" s="100"/>
      <c r="F106" s="145"/>
      <c r="G106" s="102"/>
      <c r="H106" s="103"/>
      <c r="I106" s="146"/>
      <c r="J106" s="104"/>
      <c r="K106" s="105" t="s">
        <v>104</v>
      </c>
      <c r="L106" s="106" t="n">
        <v>8850</v>
      </c>
      <c r="M106" s="106" t="n">
        <v>5530</v>
      </c>
      <c r="N106" s="108" t="s">
        <v>375</v>
      </c>
      <c r="O106" s="109"/>
      <c r="P106" s="110"/>
      <c r="Q106" s="106" t="n">
        <f aca="false">P106*M106</f>
        <v>0</v>
      </c>
      <c r="R106" s="111"/>
      <c r="S106" s="112" t="n">
        <v>21</v>
      </c>
      <c r="T106" s="138"/>
      <c r="U106" s="114" t="n">
        <f aca="false">IF(EXACT(O106,Y106),M106,M106*(1-'Расчет ПРЕДЗАКАЗ'!$D$10))</f>
        <v>5419.4</v>
      </c>
      <c r="V106" s="114" t="n">
        <f aca="false">P106*U106</f>
        <v>0</v>
      </c>
      <c r="W106" s="114" t="n">
        <f aca="false">IF(EXACT(O106,Y106),M106,M106*(1-'Расчет Прайс'!$D$10))</f>
        <v>5530</v>
      </c>
      <c r="X106" s="114" t="n">
        <f aca="false">P106*W106</f>
        <v>0</v>
      </c>
      <c r="Y106" s="119" t="s">
        <v>101</v>
      </c>
      <c r="Z106" s="117" t="n">
        <f aca="false">IF(EXACT(O106;Y106);Q106;0)</f>
        <v>0</v>
      </c>
      <c r="AA106" s="117" t="n">
        <f aca="false">IF(Z106=0;Q106;0)</f>
        <v>0</v>
      </c>
      <c r="AB106" s="118" t="n">
        <f aca="false">IF(U106=0;"";L106/U106-1)</f>
        <v>0.633022105768166</v>
      </c>
      <c r="AC106" s="118" t="n">
        <f aca="false">IF(W106=0;"";L106/W106-1)</f>
        <v>0.600361663652803</v>
      </c>
    </row>
    <row collapsed="false" customFormat="false" customHeight="true" hidden="false" ht="50.1" outlineLevel="0" r="107">
      <c r="A107" s="98"/>
      <c r="B107" s="98"/>
      <c r="C107" s="99"/>
      <c r="D107" s="99"/>
      <c r="E107" s="100"/>
      <c r="F107" s="145"/>
      <c r="G107" s="102"/>
      <c r="H107" s="103"/>
      <c r="I107" s="146"/>
      <c r="J107" s="104"/>
      <c r="K107" s="105" t="s">
        <v>106</v>
      </c>
      <c r="L107" s="106" t="n">
        <v>8850</v>
      </c>
      <c r="M107" s="106" t="n">
        <v>5530</v>
      </c>
      <c r="N107" s="108" t="s">
        <v>376</v>
      </c>
      <c r="O107" s="109"/>
      <c r="P107" s="110"/>
      <c r="Q107" s="106" t="n">
        <f aca="false">P107*M107</f>
        <v>0</v>
      </c>
      <c r="R107" s="111"/>
      <c r="S107" s="112" t="n">
        <v>3</v>
      </c>
      <c r="T107" s="138"/>
      <c r="U107" s="114" t="n">
        <f aca="false">IF(EXACT(O107,Y107),M107,M107*(1-'Расчет ПРЕДЗАКАЗ'!$D$10))</f>
        <v>5419.4</v>
      </c>
      <c r="V107" s="114" t="n">
        <f aca="false">P107*U107</f>
        <v>0</v>
      </c>
      <c r="W107" s="114" t="n">
        <f aca="false">IF(EXACT(O107,Y107),M107,M107*(1-'Расчет Прайс'!$D$10))</f>
        <v>5530</v>
      </c>
      <c r="X107" s="114" t="n">
        <f aca="false">P107*W107</f>
        <v>0</v>
      </c>
      <c r="Y107" s="119" t="s">
        <v>101</v>
      </c>
      <c r="Z107" s="117" t="n">
        <f aca="false">IF(EXACT(O107;Y107);Q107;0)</f>
        <v>0</v>
      </c>
      <c r="AA107" s="117" t="n">
        <f aca="false">IF(Z107=0;Q107;0)</f>
        <v>0</v>
      </c>
      <c r="AB107" s="118" t="n">
        <f aca="false">IF(U107=0;"";L107/U107-1)</f>
        <v>0.633022105768166</v>
      </c>
      <c r="AC107" s="118" t="n">
        <f aca="false">IF(W107=0;"";L107/W107-1)</f>
        <v>0.600361663652803</v>
      </c>
    </row>
    <row collapsed="false" customFormat="false" customHeight="true" hidden="false" ht="50.1" outlineLevel="0" r="108">
      <c r="A108" s="98"/>
      <c r="B108" s="98"/>
      <c r="C108" s="99"/>
      <c r="D108" s="99"/>
      <c r="E108" s="100"/>
      <c r="F108" s="145"/>
      <c r="G108" s="102"/>
      <c r="H108" s="103"/>
      <c r="I108" s="146"/>
      <c r="J108" s="104"/>
      <c r="K108" s="105" t="s">
        <v>108</v>
      </c>
      <c r="L108" s="106" t="n">
        <v>8850</v>
      </c>
      <c r="M108" s="106" t="n">
        <v>5530</v>
      </c>
      <c r="N108" s="108" t="s">
        <v>377</v>
      </c>
      <c r="O108" s="109"/>
      <c r="P108" s="110"/>
      <c r="Q108" s="106" t="n">
        <f aca="false">P108*M108</f>
        <v>0</v>
      </c>
      <c r="R108" s="111"/>
      <c r="S108" s="112" t="n">
        <v>8</v>
      </c>
      <c r="T108" s="138"/>
      <c r="U108" s="114" t="n">
        <f aca="false">IF(EXACT(O108,Y108),M108,M108*(1-'Расчет ПРЕДЗАКАЗ'!$D$10))</f>
        <v>5419.4</v>
      </c>
      <c r="V108" s="114" t="n">
        <f aca="false">P108*U108</f>
        <v>0</v>
      </c>
      <c r="W108" s="114" t="n">
        <f aca="false">IF(EXACT(O108,Y108),M108,M108*(1-'Расчет Прайс'!$D$10))</f>
        <v>5530</v>
      </c>
      <c r="X108" s="114" t="n">
        <f aca="false">P108*W108</f>
        <v>0</v>
      </c>
      <c r="Y108" s="119" t="s">
        <v>101</v>
      </c>
      <c r="Z108" s="117" t="n">
        <f aca="false">IF(EXACT(O108;Y108);Q108;0)</f>
        <v>0</v>
      </c>
      <c r="AA108" s="117" t="n">
        <f aca="false">IF(Z108=0;Q108;0)</f>
        <v>0</v>
      </c>
      <c r="AB108" s="118" t="n">
        <f aca="false">IF(U108=0;"";L108/U108-1)</f>
        <v>0.633022105768166</v>
      </c>
      <c r="AC108" s="118" t="n">
        <f aca="false">IF(W108=0;"";L108/W108-1)</f>
        <v>0.600361663652803</v>
      </c>
    </row>
    <row collapsed="false" customFormat="false" customHeight="true" hidden="false" ht="50.1" outlineLevel="0" r="109">
      <c r="A109" s="98"/>
      <c r="B109" s="98"/>
      <c r="C109" s="99"/>
      <c r="D109" s="99"/>
      <c r="E109" s="100"/>
      <c r="F109" s="145"/>
      <c r="G109" s="102"/>
      <c r="H109" s="103"/>
      <c r="I109" s="146"/>
      <c r="J109" s="104"/>
      <c r="K109" s="105" t="s">
        <v>110</v>
      </c>
      <c r="L109" s="106" t="n">
        <v>8850</v>
      </c>
      <c r="M109" s="106" t="n">
        <v>5530</v>
      </c>
      <c r="N109" s="108" t="s">
        <v>378</v>
      </c>
      <c r="O109" s="109"/>
      <c r="P109" s="110"/>
      <c r="Q109" s="106" t="n">
        <f aca="false">P109*M109</f>
        <v>0</v>
      </c>
      <c r="R109" s="111"/>
      <c r="S109" s="112" t="n">
        <v>2</v>
      </c>
      <c r="T109" s="138"/>
      <c r="U109" s="114" t="n">
        <f aca="false">IF(EXACT(O109,Y109),M109,M109*(1-'Расчет ПРЕДЗАКАЗ'!$D$10))</f>
        <v>5419.4</v>
      </c>
      <c r="V109" s="114" t="n">
        <f aca="false">P109*U109</f>
        <v>0</v>
      </c>
      <c r="W109" s="114" t="n">
        <f aca="false">IF(EXACT(O109,Y109),M109,M109*(1-'Расчет Прайс'!$D$10))</f>
        <v>5530</v>
      </c>
      <c r="X109" s="114" t="n">
        <f aca="false">P109*W109</f>
        <v>0</v>
      </c>
      <c r="Y109" s="119" t="s">
        <v>101</v>
      </c>
      <c r="Z109" s="117" t="n">
        <f aca="false">IF(EXACT(O109;Y109);Q109;0)</f>
        <v>0</v>
      </c>
      <c r="AA109" s="117" t="n">
        <f aca="false">IF(Z109=0;Q109;0)</f>
        <v>0</v>
      </c>
      <c r="AB109" s="118" t="n">
        <f aca="false">IF(U109=0;"";L109/U109-1)</f>
        <v>0.633022105768166</v>
      </c>
      <c r="AC109" s="118" t="n">
        <f aca="false">IF(W109=0;"";L109/W109-1)</f>
        <v>0.600361663652803</v>
      </c>
    </row>
    <row collapsed="false" customFormat="false" customHeight="true" hidden="false" ht="50.1" outlineLevel="0" r="110">
      <c r="A110" s="98"/>
      <c r="B110" s="98"/>
      <c r="C110" s="99"/>
      <c r="D110" s="99"/>
      <c r="E110" s="100"/>
      <c r="F110" s="145"/>
      <c r="G110" s="102"/>
      <c r="H110" s="103"/>
      <c r="I110" s="146"/>
      <c r="J110" s="104"/>
      <c r="K110" s="105"/>
      <c r="L110" s="106"/>
      <c r="M110" s="106"/>
      <c r="N110" s="106"/>
      <c r="O110" s="109"/>
      <c r="P110" s="110"/>
      <c r="Q110" s="106" t="n">
        <f aca="false">P110*M110</f>
        <v>0</v>
      </c>
      <c r="R110" s="111"/>
      <c r="S110" s="112"/>
      <c r="T110" s="138"/>
      <c r="U110" s="114" t="n">
        <f aca="false">IF(EXACT(O110,Y110),M110,M110*(1-'Расчет ПРЕДЗАКАЗ'!$D$10))</f>
        <v>0</v>
      </c>
      <c r="V110" s="114" t="n">
        <f aca="false">P110*U110</f>
        <v>0</v>
      </c>
      <c r="W110" s="114" t="n">
        <f aca="false">IF(EXACT(O110,Y110),M110,M110*(1-'Расчет Прайс'!$D$10))</f>
        <v>0</v>
      </c>
      <c r="X110" s="114" t="n">
        <f aca="false">P110*W110</f>
        <v>0</v>
      </c>
      <c r="Y110" s="119" t="s">
        <v>101</v>
      </c>
      <c r="Z110" s="117" t="n">
        <f aca="false">IF(EXACT(O110;Y110);Q110;0)</f>
        <v>0</v>
      </c>
      <c r="AA110" s="117" t="n">
        <f aca="false">IF(Z110=0;Q110;0)</f>
        <v>0</v>
      </c>
      <c r="AB110" s="118" t="str">
        <f aca="false">IF(U110=0;"";L110/U110-1)</f>
        <v/>
      </c>
      <c r="AC110" s="118" t="str">
        <f aca="false">IF(W110=0;"";L110/W110-1)</f>
        <v/>
      </c>
    </row>
    <row collapsed="false" customFormat="false" customHeight="true" hidden="false" ht="50.1" outlineLevel="0" r="111">
      <c r="A111" s="98"/>
      <c r="B111" s="98"/>
      <c r="C111" s="99"/>
      <c r="D111" s="99"/>
      <c r="E111" s="100"/>
      <c r="F111" s="145"/>
      <c r="G111" s="102"/>
      <c r="H111" s="103"/>
      <c r="I111" s="146"/>
      <c r="J111" s="104"/>
      <c r="K111" s="105"/>
      <c r="L111" s="106"/>
      <c r="M111" s="106"/>
      <c r="N111" s="106"/>
      <c r="O111" s="109"/>
      <c r="P111" s="110"/>
      <c r="Q111" s="106" t="n">
        <f aca="false">P111*M111</f>
        <v>0</v>
      </c>
      <c r="R111" s="111"/>
      <c r="S111" s="112"/>
      <c r="T111" s="138"/>
      <c r="U111" s="114" t="n">
        <f aca="false">IF(EXACT(O111,Y111),M111,M111*(1-'Расчет ПРЕДЗАКАЗ'!$D$10))</f>
        <v>0</v>
      </c>
      <c r="V111" s="114" t="n">
        <f aca="false">P111*U111</f>
        <v>0</v>
      </c>
      <c r="W111" s="114" t="n">
        <f aca="false">IF(EXACT(O111,Y111),M111,M111*(1-'Расчет Прайс'!$D$10))</f>
        <v>0</v>
      </c>
      <c r="X111" s="114" t="n">
        <f aca="false">P111*W111</f>
        <v>0</v>
      </c>
      <c r="Y111" s="119" t="s">
        <v>101</v>
      </c>
      <c r="Z111" s="117" t="n">
        <f aca="false">IF(EXACT(O111;Y111);Q111;0)</f>
        <v>0</v>
      </c>
      <c r="AA111" s="117" t="n">
        <f aca="false">IF(Z111=0;Q111;0)</f>
        <v>0</v>
      </c>
      <c r="AB111" s="118" t="str">
        <f aca="false">IF(U111=0;"";L111/U111-1)</f>
        <v/>
      </c>
      <c r="AC111" s="118" t="str">
        <f aca="false">IF(W111=0;"";L111/W111-1)</f>
        <v/>
      </c>
    </row>
    <row collapsed="false" customFormat="false" customHeight="true" hidden="false" ht="50.1" outlineLevel="0" r="112">
      <c r="A112" s="98"/>
      <c r="B112" s="98"/>
      <c r="C112" s="99"/>
      <c r="D112" s="99"/>
      <c r="E112" s="100"/>
      <c r="F112" s="145"/>
      <c r="G112" s="102"/>
      <c r="H112" s="103"/>
      <c r="I112" s="146"/>
      <c r="J112" s="104"/>
      <c r="K112" s="105"/>
      <c r="L112" s="106"/>
      <c r="M112" s="106"/>
      <c r="N112" s="106"/>
      <c r="O112" s="109"/>
      <c r="P112" s="110"/>
      <c r="Q112" s="106" t="n">
        <f aca="false">P112*M112</f>
        <v>0</v>
      </c>
      <c r="R112" s="111"/>
      <c r="S112" s="112"/>
      <c r="T112" s="138"/>
      <c r="U112" s="114" t="n">
        <f aca="false">IF(EXACT(O112,Y112),M112,M112*(1-'Расчет ПРЕДЗАКАЗ'!$D$10))</f>
        <v>0</v>
      </c>
      <c r="V112" s="114" t="n">
        <f aca="false">P112*U112</f>
        <v>0</v>
      </c>
      <c r="W112" s="114" t="n">
        <f aca="false">IF(EXACT(O112,Y112),M112,M112*(1-'Расчет Прайс'!$D$10))</f>
        <v>0</v>
      </c>
      <c r="X112" s="114" t="n">
        <f aca="false">P112*W112</f>
        <v>0</v>
      </c>
      <c r="Y112" s="119" t="s">
        <v>101</v>
      </c>
      <c r="Z112" s="117" t="n">
        <f aca="false">IF(EXACT(O112;Y112);Q112;0)</f>
        <v>0</v>
      </c>
      <c r="AA112" s="117" t="n">
        <f aca="false">IF(Z112=0;Q112;0)</f>
        <v>0</v>
      </c>
      <c r="AB112" s="118" t="str">
        <f aca="false">IF(U112=0;"";L112/U112-1)</f>
        <v/>
      </c>
      <c r="AC112" s="118" t="str">
        <f aca="false">IF(W112=0;"";L112/W112-1)</f>
        <v/>
      </c>
    </row>
    <row collapsed="false" customFormat="false" customHeight="true" hidden="false" ht="50.1" outlineLevel="0" r="113">
      <c r="A113" s="98"/>
      <c r="B113" s="98"/>
      <c r="C113" s="99"/>
      <c r="D113" s="99"/>
      <c r="E113" s="100"/>
      <c r="F113" s="145"/>
      <c r="G113" s="102"/>
      <c r="H113" s="103"/>
      <c r="I113" s="146"/>
      <c r="J113" s="104"/>
      <c r="K113" s="105"/>
      <c r="L113" s="106"/>
      <c r="M113" s="106"/>
      <c r="N113" s="120"/>
      <c r="O113" s="109"/>
      <c r="P113" s="110"/>
      <c r="Q113" s="106" t="n">
        <f aca="false">P113*M113</f>
        <v>0</v>
      </c>
      <c r="R113" s="120"/>
      <c r="S113" s="112"/>
      <c r="T113" s="121"/>
      <c r="U113" s="114" t="n">
        <f aca="false">IF(EXACT(O113,Y113),M113,M113*(1-'Расчет ПРЕДЗАКАЗ'!$D$10))</f>
        <v>0</v>
      </c>
      <c r="V113" s="114" t="n">
        <f aca="false">P113*U113</f>
        <v>0</v>
      </c>
      <c r="W113" s="114" t="n">
        <f aca="false">IF(EXACT(O113,Y113),M113,M113*(1-'Расчет Прайс'!$D$10))</f>
        <v>0</v>
      </c>
      <c r="X113" s="114" t="n">
        <f aca="false">P113*W113</f>
        <v>0</v>
      </c>
      <c r="Y113" s="119" t="s">
        <v>101</v>
      </c>
      <c r="Z113" s="117" t="n">
        <f aca="false">IF(EXACT(O113;Y113);Q113;0)</f>
        <v>0</v>
      </c>
      <c r="AA113" s="117" t="n">
        <f aca="false">IF(Z113=0;Q113;0)</f>
        <v>0</v>
      </c>
      <c r="AB113" s="118" t="str">
        <f aca="false">IF(U113=0;"";L113/U113-1)</f>
        <v/>
      </c>
      <c r="AC113" s="118" t="str">
        <f aca="false">IF(W113=0;"";L113/W113-1)</f>
        <v/>
      </c>
    </row>
    <row collapsed="false" customFormat="false" customHeight="true" hidden="false" ht="50.1" outlineLevel="0" r="114">
      <c r="A114" s="98"/>
      <c r="B114" s="98"/>
      <c r="C114" s="99"/>
      <c r="D114" s="99"/>
      <c r="E114" s="100"/>
      <c r="F114" s="145"/>
      <c r="G114" s="102"/>
      <c r="H114" s="103"/>
      <c r="I114" s="146"/>
      <c r="J114" s="104"/>
      <c r="K114" s="105"/>
      <c r="L114" s="106"/>
      <c r="M114" s="106"/>
      <c r="N114" s="120"/>
      <c r="O114" s="109"/>
      <c r="P114" s="110"/>
      <c r="Q114" s="106" t="n">
        <f aca="false">P114*M114</f>
        <v>0</v>
      </c>
      <c r="R114" s="120"/>
      <c r="S114" s="112"/>
      <c r="T114" s="121"/>
      <c r="U114" s="114" t="n">
        <f aca="false">IF(EXACT(O114,Y114),M114,M114*(1-'Расчет ПРЕДЗАКАЗ'!$D$10))</f>
        <v>0</v>
      </c>
      <c r="V114" s="114" t="n">
        <f aca="false">P114*U114</f>
        <v>0</v>
      </c>
      <c r="W114" s="114" t="n">
        <f aca="false">IF(EXACT(O114,Y114),M114,M114*(1-'Расчет Прайс'!$D$10))</f>
        <v>0</v>
      </c>
      <c r="X114" s="114" t="n">
        <f aca="false">P114*W114</f>
        <v>0</v>
      </c>
      <c r="Y114" s="119" t="s">
        <v>101</v>
      </c>
      <c r="Z114" s="117" t="n">
        <f aca="false">IF(EXACT(O114;Y114);Q114;0)</f>
        <v>0</v>
      </c>
      <c r="AA114" s="117" t="n">
        <f aca="false">IF(Z114=0;Q114;0)</f>
        <v>0</v>
      </c>
      <c r="AB114" s="118" t="str">
        <f aca="false">IF(U114=0;"";L114/U114-1)</f>
        <v/>
      </c>
      <c r="AC114" s="118" t="str">
        <f aca="false">IF(W114=0;"";L114/W114-1)</f>
        <v/>
      </c>
    </row>
    <row collapsed="false" customFormat="false" customHeight="true" hidden="false" ht="50.1" outlineLevel="0" r="115">
      <c r="A115" s="98"/>
      <c r="B115" s="98"/>
      <c r="C115" s="99"/>
      <c r="D115" s="99"/>
      <c r="E115" s="100"/>
      <c r="F115" s="145"/>
      <c r="G115" s="102"/>
      <c r="H115" s="103"/>
      <c r="I115" s="146"/>
      <c r="J115" s="104"/>
      <c r="K115" s="105"/>
      <c r="L115" s="106"/>
      <c r="M115" s="106"/>
      <c r="N115" s="120"/>
      <c r="O115" s="109"/>
      <c r="P115" s="110"/>
      <c r="Q115" s="106" t="n">
        <f aca="false">P115*M115</f>
        <v>0</v>
      </c>
      <c r="R115" s="120"/>
      <c r="S115" s="112"/>
      <c r="T115" s="121"/>
      <c r="U115" s="114" t="n">
        <f aca="false">IF(EXACT(O115,Y115),M115,M115*(1-'Расчет ПРЕДЗАКАЗ'!$D$10))</f>
        <v>0</v>
      </c>
      <c r="V115" s="114" t="n">
        <f aca="false">P115*U115</f>
        <v>0</v>
      </c>
      <c r="W115" s="114" t="n">
        <f aca="false">IF(EXACT(O115,Y115),M115,M115*(1-'Расчет Прайс'!$D$10))</f>
        <v>0</v>
      </c>
      <c r="X115" s="114" t="n">
        <f aca="false">P115*W115</f>
        <v>0</v>
      </c>
      <c r="Y115" s="119" t="s">
        <v>101</v>
      </c>
      <c r="Z115" s="117" t="n">
        <f aca="false">IF(EXACT(O115;Y115);Q115;0)</f>
        <v>0</v>
      </c>
      <c r="AA115" s="117" t="n">
        <f aca="false">IF(Z115=0;Q115;0)</f>
        <v>0</v>
      </c>
      <c r="AB115" s="118" t="str">
        <f aca="false">IF(U115=0;"";L115/U115-1)</f>
        <v/>
      </c>
      <c r="AC115" s="118" t="str">
        <f aca="false">IF(W115=0;"";L115/W115-1)</f>
        <v/>
      </c>
    </row>
    <row collapsed="false" customFormat="false" customHeight="true" hidden="false" ht="50.1" outlineLevel="0" r="116">
      <c r="A116" s="98"/>
      <c r="B116" s="98"/>
      <c r="C116" s="99"/>
      <c r="D116" s="99"/>
      <c r="E116" s="100"/>
      <c r="F116" s="145"/>
      <c r="G116" s="102"/>
      <c r="H116" s="103"/>
      <c r="I116" s="146"/>
      <c r="J116" s="104"/>
      <c r="K116" s="105"/>
      <c r="L116" s="106"/>
      <c r="M116" s="106"/>
      <c r="N116" s="120"/>
      <c r="O116" s="109"/>
      <c r="P116" s="110"/>
      <c r="Q116" s="106" t="n">
        <f aca="false">P116*M116</f>
        <v>0</v>
      </c>
      <c r="R116" s="120"/>
      <c r="S116" s="112"/>
      <c r="T116" s="121"/>
      <c r="U116" s="114" t="n">
        <f aca="false">IF(EXACT(O116,Y116),M116,M116*(1-'Расчет ПРЕДЗАКАЗ'!$D$10))</f>
        <v>0</v>
      </c>
      <c r="V116" s="114" t="n">
        <f aca="false">P116*U116</f>
        <v>0</v>
      </c>
      <c r="W116" s="114" t="n">
        <f aca="false">IF(EXACT(O116,Y116),M116,M116*(1-'Расчет Прайс'!$D$10))</f>
        <v>0</v>
      </c>
      <c r="X116" s="114" t="n">
        <f aca="false">P116*W116</f>
        <v>0</v>
      </c>
      <c r="Y116" s="119" t="s">
        <v>101</v>
      </c>
      <c r="Z116" s="117" t="n">
        <f aca="false">IF(EXACT(O116;Y116);Q116;0)</f>
        <v>0</v>
      </c>
      <c r="AA116" s="117" t="n">
        <f aca="false">IF(Z116=0;Q116;0)</f>
        <v>0</v>
      </c>
      <c r="AB116" s="118" t="str">
        <f aca="false">IF(U116=0;"";L116/U116-1)</f>
        <v/>
      </c>
      <c r="AC116" s="118" t="str">
        <f aca="false">IF(W116=0;"";L116/W116-1)</f>
        <v/>
      </c>
    </row>
    <row collapsed="false" customFormat="false" customHeight="true" hidden="false" ht="50.1" outlineLevel="0" r="117">
      <c r="A117" s="98"/>
      <c r="B117" s="98"/>
      <c r="C117" s="99"/>
      <c r="D117" s="99"/>
      <c r="E117" s="100"/>
      <c r="F117" s="145"/>
      <c r="G117" s="102"/>
      <c r="H117" s="103"/>
      <c r="I117" s="146"/>
      <c r="J117" s="104"/>
      <c r="K117" s="105"/>
      <c r="L117" s="106"/>
      <c r="M117" s="106"/>
      <c r="N117" s="120"/>
      <c r="O117" s="109"/>
      <c r="P117" s="110"/>
      <c r="Q117" s="106" t="n">
        <f aca="false">P117*M117</f>
        <v>0</v>
      </c>
      <c r="R117" s="120"/>
      <c r="S117" s="112"/>
      <c r="T117" s="121"/>
      <c r="U117" s="114" t="n">
        <f aca="false">IF(EXACT(O117,Y117),M117,M117*(1-'Расчет ПРЕДЗАКАЗ'!$D$10))</f>
        <v>0</v>
      </c>
      <c r="V117" s="114" t="n">
        <f aca="false">P117*U117</f>
        <v>0</v>
      </c>
      <c r="W117" s="114" t="n">
        <f aca="false">IF(EXACT(O117,Y117),M117,M117*(1-'Расчет Прайс'!$D$10))</f>
        <v>0</v>
      </c>
      <c r="X117" s="114" t="n">
        <f aca="false">P117*W117</f>
        <v>0</v>
      </c>
      <c r="Y117" s="119" t="s">
        <v>101</v>
      </c>
      <c r="Z117" s="117" t="n">
        <f aca="false">IF(EXACT(O117;Y117);Q117;0)</f>
        <v>0</v>
      </c>
      <c r="AA117" s="117" t="n">
        <f aca="false">IF(Z117=0;Q117;0)</f>
        <v>0</v>
      </c>
      <c r="AB117" s="118" t="str">
        <f aca="false">IF(U117=0;"";L117/U117-1)</f>
        <v/>
      </c>
      <c r="AC117" s="118" t="str">
        <f aca="false">IF(W117=0;"";L117/W117-1)</f>
        <v/>
      </c>
    </row>
    <row collapsed="false" customFormat="false" customHeight="true" hidden="false" ht="50.1" outlineLevel="0" r="118">
      <c r="A118" s="98"/>
      <c r="B118" s="98"/>
      <c r="C118" s="99"/>
      <c r="D118" s="99"/>
      <c r="E118" s="100"/>
      <c r="F118" s="145"/>
      <c r="G118" s="102"/>
      <c r="H118" s="103"/>
      <c r="I118" s="146"/>
      <c r="J118" s="104"/>
      <c r="K118" s="105"/>
      <c r="L118" s="106"/>
      <c r="M118" s="106"/>
      <c r="N118" s="120"/>
      <c r="O118" s="109"/>
      <c r="P118" s="110"/>
      <c r="Q118" s="106" t="n">
        <f aca="false">P118*M118</f>
        <v>0</v>
      </c>
      <c r="R118" s="120"/>
      <c r="S118" s="111"/>
      <c r="T118" s="121"/>
      <c r="U118" s="114" t="n">
        <f aca="false">IF(EXACT(O118,Y118),M118,M118*(1-'Расчет ПРЕДЗАКАЗ'!$D$10))</f>
        <v>0</v>
      </c>
      <c r="V118" s="114" t="n">
        <f aca="false">P118*U118</f>
        <v>0</v>
      </c>
      <c r="W118" s="114" t="n">
        <f aca="false">IF(EXACT(O118,Y118),M118,M118*(1-'Расчет Прайс'!$D$10))</f>
        <v>0</v>
      </c>
      <c r="X118" s="114" t="n">
        <f aca="false">P118*W118</f>
        <v>0</v>
      </c>
      <c r="Y118" s="119" t="s">
        <v>101</v>
      </c>
      <c r="Z118" s="117" t="n">
        <f aca="false">IF(EXACT(O118;Y118);Q118;0)</f>
        <v>0</v>
      </c>
      <c r="AA118" s="117" t="n">
        <f aca="false">IF(Z118=0;Q118;0)</f>
        <v>0</v>
      </c>
      <c r="AB118" s="118" t="str">
        <f aca="false">IF(U118=0;"";L118/U118-1)</f>
        <v/>
      </c>
      <c r="AC118" s="118" t="str">
        <f aca="false">IF(W118=0;"";L118/W118-1)</f>
        <v/>
      </c>
    </row>
    <row collapsed="false" customFormat="false" customHeight="true" hidden="false" ht="11.25" outlineLevel="0" r="119"/>
    <row collapsed="false" customFormat="false" customHeight="true" hidden="false" ht="50.1" outlineLevel="0" r="120">
      <c r="A120" s="98" t="n">
        <v>26</v>
      </c>
      <c r="B120" s="98" t="s">
        <v>369</v>
      </c>
      <c r="C120" s="99" t="s">
        <v>379</v>
      </c>
      <c r="D120" s="99" t="s">
        <v>93</v>
      </c>
      <c r="E120" s="100" t="s">
        <v>93</v>
      </c>
      <c r="F120" s="145" t="s">
        <v>359</v>
      </c>
      <c r="G120" s="102" t="s">
        <v>95</v>
      </c>
      <c r="H120" s="103" t="s">
        <v>380</v>
      </c>
      <c r="I120" s="146" t="s">
        <v>381</v>
      </c>
      <c r="J120" s="104" t="s">
        <v>98</v>
      </c>
      <c r="K120" s="105" t="s">
        <v>99</v>
      </c>
      <c r="L120" s="106" t="n">
        <v>8850</v>
      </c>
      <c r="M120" s="106" t="n">
        <v>5530</v>
      </c>
      <c r="N120" s="108" t="s">
        <v>382</v>
      </c>
      <c r="O120" s="109"/>
      <c r="P120" s="110"/>
      <c r="Q120" s="106" t="n">
        <f aca="false">P120*M120</f>
        <v>0</v>
      </c>
      <c r="R120" s="111"/>
      <c r="S120" s="112" t="n">
        <v>39</v>
      </c>
      <c r="T120" s="147"/>
      <c r="U120" s="114" t="n">
        <f aca="false">IF(EXACT(O120,Y120),M120,M120*(1-'Расчет ПРЕДЗАКАЗ'!$D$10))</f>
        <v>5419.4</v>
      </c>
      <c r="V120" s="114" t="n">
        <f aca="false">P120*U120</f>
        <v>0</v>
      </c>
      <c r="W120" s="114" t="n">
        <f aca="false">IF(EXACT(O120,Y120),M120,M120*(1-'Расчет Прайс'!$D$10))</f>
        <v>5530</v>
      </c>
      <c r="X120" s="114" t="n">
        <f aca="false">P120*W120</f>
        <v>0</v>
      </c>
      <c r="Y120" s="119" t="s">
        <v>101</v>
      </c>
      <c r="Z120" s="117" t="n">
        <f aca="false">IF(EXACT(O120;Y120);Q120;0)</f>
        <v>0</v>
      </c>
      <c r="AA120" s="117" t="n">
        <f aca="false">IF(Z120=0;Q120;0)</f>
        <v>0</v>
      </c>
      <c r="AB120" s="118" t="n">
        <f aca="false">IF(U120=0,"",L120/U120-1)</f>
        <v>0.633022105768166</v>
      </c>
      <c r="AC120" s="118" t="n">
        <f aca="false">IF(W120=0,"",L120/W120-1)</f>
        <v>0.600361663652803</v>
      </c>
    </row>
    <row collapsed="false" customFormat="false" customHeight="true" hidden="false" ht="50.1" outlineLevel="0" r="121">
      <c r="A121" s="98"/>
      <c r="B121" s="98"/>
      <c r="C121" s="99"/>
      <c r="D121" s="99"/>
      <c r="E121" s="100"/>
      <c r="F121" s="145"/>
      <c r="G121" s="102"/>
      <c r="H121" s="103"/>
      <c r="I121" s="146"/>
      <c r="J121" s="104"/>
      <c r="K121" s="105" t="s">
        <v>102</v>
      </c>
      <c r="L121" s="106" t="n">
        <v>8850</v>
      </c>
      <c r="M121" s="106" t="n">
        <v>5530</v>
      </c>
      <c r="N121" s="108" t="s">
        <v>383</v>
      </c>
      <c r="O121" s="109"/>
      <c r="P121" s="110"/>
      <c r="Q121" s="106" t="n">
        <f aca="false">P121*M121</f>
        <v>0</v>
      </c>
      <c r="R121" s="111"/>
      <c r="S121" s="112" t="n">
        <v>73</v>
      </c>
      <c r="T121" s="138"/>
      <c r="U121" s="114" t="n">
        <f aca="false">IF(EXACT(O121,Y121),M121,M121*(1-'Расчет ПРЕДЗАКАЗ'!$D$10))</f>
        <v>5419.4</v>
      </c>
      <c r="V121" s="114" t="n">
        <f aca="false">P121*U121</f>
        <v>0</v>
      </c>
      <c r="W121" s="114" t="n">
        <f aca="false">IF(EXACT(O121,Y121),M121,M121*(1-'Расчет Прайс'!$D$10))</f>
        <v>5530</v>
      </c>
      <c r="X121" s="114" t="n">
        <f aca="false">P121*W121</f>
        <v>0</v>
      </c>
      <c r="Y121" s="119" t="s">
        <v>101</v>
      </c>
      <c r="Z121" s="117" t="n">
        <f aca="false">IF(EXACT(O121;Y121);Q121;0)</f>
        <v>0</v>
      </c>
      <c r="AA121" s="117" t="n">
        <f aca="false">IF(Z121=0;Q121;0)</f>
        <v>0</v>
      </c>
      <c r="AB121" s="118" t="n">
        <f aca="false">IF(U121=0;"";L121/U121-1)</f>
        <v>0.633022105768166</v>
      </c>
      <c r="AC121" s="118" t="n">
        <f aca="false">IF(W121=0;"";L121/W121-1)</f>
        <v>0.600361663652803</v>
      </c>
    </row>
    <row collapsed="false" customFormat="false" customHeight="true" hidden="false" ht="50.1" outlineLevel="0" r="122">
      <c r="A122" s="98"/>
      <c r="B122" s="98"/>
      <c r="C122" s="99"/>
      <c r="D122" s="99"/>
      <c r="E122" s="100"/>
      <c r="F122" s="145"/>
      <c r="G122" s="102"/>
      <c r="H122" s="103"/>
      <c r="I122" s="146"/>
      <c r="J122" s="104"/>
      <c r="K122" s="105" t="s">
        <v>104</v>
      </c>
      <c r="L122" s="106" t="n">
        <v>8850</v>
      </c>
      <c r="M122" s="106" t="n">
        <v>5530</v>
      </c>
      <c r="N122" s="108" t="s">
        <v>384</v>
      </c>
      <c r="O122" s="109"/>
      <c r="P122" s="110"/>
      <c r="Q122" s="106" t="n">
        <f aca="false">P122*M122</f>
        <v>0</v>
      </c>
      <c r="R122" s="111"/>
      <c r="S122" s="112" t="n">
        <v>70</v>
      </c>
      <c r="T122" s="138"/>
      <c r="U122" s="114" t="n">
        <f aca="false">IF(EXACT(O122,Y122),M122,M122*(1-'Расчет ПРЕДЗАКАЗ'!$D$10))</f>
        <v>5419.4</v>
      </c>
      <c r="V122" s="114" t="n">
        <f aca="false">P122*U122</f>
        <v>0</v>
      </c>
      <c r="W122" s="114" t="n">
        <f aca="false">IF(EXACT(O122,Y122),M122,M122*(1-'Расчет Прайс'!$D$10))</f>
        <v>5530</v>
      </c>
      <c r="X122" s="114" t="n">
        <f aca="false">P122*W122</f>
        <v>0</v>
      </c>
      <c r="Y122" s="119" t="s">
        <v>101</v>
      </c>
      <c r="Z122" s="117" t="n">
        <f aca="false">IF(EXACT(O122;Y122);Q122;0)</f>
        <v>0</v>
      </c>
      <c r="AA122" s="117" t="n">
        <f aca="false">IF(Z122=0;Q122;0)</f>
        <v>0</v>
      </c>
      <c r="AB122" s="118" t="n">
        <f aca="false">IF(U122=0;"";L122/U122-1)</f>
        <v>0.633022105768166</v>
      </c>
      <c r="AC122" s="118" t="n">
        <f aca="false">IF(W122=0;"";L122/W122-1)</f>
        <v>0.600361663652803</v>
      </c>
    </row>
    <row collapsed="false" customFormat="false" customHeight="true" hidden="false" ht="50.1" outlineLevel="0" r="123">
      <c r="A123" s="98"/>
      <c r="B123" s="98"/>
      <c r="C123" s="99"/>
      <c r="D123" s="99"/>
      <c r="E123" s="100"/>
      <c r="F123" s="145"/>
      <c r="G123" s="102"/>
      <c r="H123" s="103"/>
      <c r="I123" s="146"/>
      <c r="J123" s="104"/>
      <c r="K123" s="105" t="s">
        <v>106</v>
      </c>
      <c r="L123" s="106" t="n">
        <v>8850</v>
      </c>
      <c r="M123" s="106" t="n">
        <v>5530</v>
      </c>
      <c r="N123" s="108" t="s">
        <v>385</v>
      </c>
      <c r="O123" s="109"/>
      <c r="P123" s="110"/>
      <c r="Q123" s="106" t="n">
        <f aca="false">P123*M123</f>
        <v>0</v>
      </c>
      <c r="R123" s="111"/>
      <c r="S123" s="112" t="n">
        <v>41</v>
      </c>
      <c r="T123" s="138"/>
      <c r="U123" s="114" t="n">
        <f aca="false">IF(EXACT(O123,Y123),M123,M123*(1-'Расчет ПРЕДЗАКАЗ'!$D$10))</f>
        <v>5419.4</v>
      </c>
      <c r="V123" s="114" t="n">
        <f aca="false">P123*U123</f>
        <v>0</v>
      </c>
      <c r="W123" s="114" t="n">
        <f aca="false">IF(EXACT(O123,Y123),M123,M123*(1-'Расчет Прайс'!$D$10))</f>
        <v>5530</v>
      </c>
      <c r="X123" s="114" t="n">
        <f aca="false">P123*W123</f>
        <v>0</v>
      </c>
      <c r="Y123" s="119" t="s">
        <v>101</v>
      </c>
      <c r="Z123" s="117" t="n">
        <f aca="false">IF(EXACT(O123;Y123);Q123;0)</f>
        <v>0</v>
      </c>
      <c r="AA123" s="117" t="n">
        <f aca="false">IF(Z123=0;Q123;0)</f>
        <v>0</v>
      </c>
      <c r="AB123" s="118" t="n">
        <f aca="false">IF(U123=0;"";L123/U123-1)</f>
        <v>0.633022105768166</v>
      </c>
      <c r="AC123" s="118" t="n">
        <f aca="false">IF(W123=0;"";L123/W123-1)</f>
        <v>0.600361663652803</v>
      </c>
    </row>
    <row collapsed="false" customFormat="false" customHeight="true" hidden="false" ht="50.1" outlineLevel="0" r="124">
      <c r="A124" s="98"/>
      <c r="B124" s="98"/>
      <c r="C124" s="99"/>
      <c r="D124" s="99"/>
      <c r="E124" s="100"/>
      <c r="F124" s="145"/>
      <c r="G124" s="102"/>
      <c r="H124" s="103"/>
      <c r="I124" s="146"/>
      <c r="J124" s="104"/>
      <c r="K124" s="105" t="s">
        <v>108</v>
      </c>
      <c r="L124" s="106" t="n">
        <v>8850</v>
      </c>
      <c r="M124" s="106" t="n">
        <v>5530</v>
      </c>
      <c r="N124" s="108" t="s">
        <v>386</v>
      </c>
      <c r="O124" s="109"/>
      <c r="P124" s="110"/>
      <c r="Q124" s="106" t="n">
        <f aca="false">P124*M124</f>
        <v>0</v>
      </c>
      <c r="R124" s="111"/>
      <c r="S124" s="112" t="n">
        <v>49</v>
      </c>
      <c r="T124" s="138"/>
      <c r="U124" s="114" t="n">
        <f aca="false">IF(EXACT(O124,Y124),M124,M124*(1-'Расчет ПРЕДЗАКАЗ'!$D$10))</f>
        <v>5419.4</v>
      </c>
      <c r="V124" s="114" t="n">
        <f aca="false">P124*U124</f>
        <v>0</v>
      </c>
      <c r="W124" s="114" t="n">
        <f aca="false">IF(EXACT(O124,Y124),M124,M124*(1-'Расчет Прайс'!$D$10))</f>
        <v>5530</v>
      </c>
      <c r="X124" s="114" t="n">
        <f aca="false">P124*W124</f>
        <v>0</v>
      </c>
      <c r="Y124" s="119" t="s">
        <v>101</v>
      </c>
      <c r="Z124" s="117" t="n">
        <f aca="false">IF(EXACT(O124;Y124);Q124;0)</f>
        <v>0</v>
      </c>
      <c r="AA124" s="117" t="n">
        <f aca="false">IF(Z124=0;Q124;0)</f>
        <v>0</v>
      </c>
      <c r="AB124" s="118" t="n">
        <f aca="false">IF(U124=0;"";L124/U124-1)</f>
        <v>0.633022105768166</v>
      </c>
      <c r="AC124" s="118" t="n">
        <f aca="false">IF(W124=0;"";L124/W124-1)</f>
        <v>0.600361663652803</v>
      </c>
    </row>
    <row collapsed="false" customFormat="false" customHeight="true" hidden="false" ht="50.1" outlineLevel="0" r="125">
      <c r="A125" s="98"/>
      <c r="B125" s="98"/>
      <c r="C125" s="99"/>
      <c r="D125" s="99"/>
      <c r="E125" s="100"/>
      <c r="F125" s="145"/>
      <c r="G125" s="102"/>
      <c r="H125" s="103"/>
      <c r="I125" s="146"/>
      <c r="J125" s="104"/>
      <c r="K125" s="105" t="s">
        <v>110</v>
      </c>
      <c r="L125" s="106" t="n">
        <v>8850</v>
      </c>
      <c r="M125" s="106" t="n">
        <v>5530</v>
      </c>
      <c r="N125" s="108" t="s">
        <v>387</v>
      </c>
      <c r="O125" s="109"/>
      <c r="P125" s="110"/>
      <c r="Q125" s="106" t="n">
        <f aca="false">P125*M125</f>
        <v>0</v>
      </c>
      <c r="R125" s="111"/>
      <c r="S125" s="112" t="n">
        <v>15</v>
      </c>
      <c r="T125" s="138"/>
      <c r="U125" s="114" t="n">
        <f aca="false">IF(EXACT(O125,Y125),M125,M125*(1-'Расчет ПРЕДЗАКАЗ'!$D$10))</f>
        <v>5419.4</v>
      </c>
      <c r="V125" s="114" t="n">
        <f aca="false">P125*U125</f>
        <v>0</v>
      </c>
      <c r="W125" s="114" t="n">
        <f aca="false">IF(EXACT(O125,Y125),M125,M125*(1-'Расчет Прайс'!$D$10))</f>
        <v>5530</v>
      </c>
      <c r="X125" s="114" t="n">
        <f aca="false">P125*W125</f>
        <v>0</v>
      </c>
      <c r="Y125" s="119" t="s">
        <v>101</v>
      </c>
      <c r="Z125" s="117" t="n">
        <f aca="false">IF(EXACT(O125;Y125);Q125;0)</f>
        <v>0</v>
      </c>
      <c r="AA125" s="117" t="n">
        <f aca="false">IF(Z125=0;Q125;0)</f>
        <v>0</v>
      </c>
      <c r="AB125" s="118" t="n">
        <f aca="false">IF(U125=0;"";L125/U125-1)</f>
        <v>0.633022105768166</v>
      </c>
      <c r="AC125" s="118" t="n">
        <f aca="false">IF(W125=0;"";L125/W125-1)</f>
        <v>0.600361663652803</v>
      </c>
    </row>
    <row collapsed="false" customFormat="false" customHeight="true" hidden="false" ht="50.1" outlineLevel="0" r="126">
      <c r="A126" s="98"/>
      <c r="B126" s="98"/>
      <c r="C126" s="99"/>
      <c r="D126" s="99"/>
      <c r="E126" s="100"/>
      <c r="F126" s="145"/>
      <c r="G126" s="102"/>
      <c r="H126" s="103"/>
      <c r="I126" s="146"/>
      <c r="J126" s="104"/>
      <c r="K126" s="105"/>
      <c r="L126" s="106"/>
      <c r="M126" s="106"/>
      <c r="N126" s="106"/>
      <c r="O126" s="109"/>
      <c r="P126" s="110"/>
      <c r="Q126" s="106" t="n">
        <f aca="false">P126*M126</f>
        <v>0</v>
      </c>
      <c r="R126" s="111"/>
      <c r="S126" s="112"/>
      <c r="T126" s="138"/>
      <c r="U126" s="114" t="n">
        <f aca="false">IF(EXACT(O126,Y126),M126,M126*(1-'Расчет ПРЕДЗАКАЗ'!$D$10))</f>
        <v>0</v>
      </c>
      <c r="V126" s="114" t="n">
        <f aca="false">P126*U126</f>
        <v>0</v>
      </c>
      <c r="W126" s="114" t="n">
        <f aca="false">IF(EXACT(O126,Y126),M126,M126*(1-'Расчет Прайс'!$D$10))</f>
        <v>0</v>
      </c>
      <c r="X126" s="114" t="n">
        <f aca="false">P126*W126</f>
        <v>0</v>
      </c>
      <c r="Y126" s="119" t="s">
        <v>101</v>
      </c>
      <c r="Z126" s="117" t="n">
        <f aca="false">IF(EXACT(O126;Y126);Q126;0)</f>
        <v>0</v>
      </c>
      <c r="AA126" s="117" t="n">
        <f aca="false">IF(Z126=0;Q126;0)</f>
        <v>0</v>
      </c>
      <c r="AB126" s="118" t="str">
        <f aca="false">IF(U126=0;"";L126/U126-1)</f>
        <v/>
      </c>
      <c r="AC126" s="118" t="str">
        <f aca="false">IF(W126=0;"";L126/W126-1)</f>
        <v/>
      </c>
    </row>
    <row collapsed="false" customFormat="false" customHeight="true" hidden="false" ht="50.1" outlineLevel="0" r="127">
      <c r="A127" s="98"/>
      <c r="B127" s="98"/>
      <c r="C127" s="99"/>
      <c r="D127" s="99"/>
      <c r="E127" s="100"/>
      <c r="F127" s="145"/>
      <c r="G127" s="102"/>
      <c r="H127" s="103"/>
      <c r="I127" s="146"/>
      <c r="J127" s="104"/>
      <c r="K127" s="105"/>
      <c r="L127" s="106"/>
      <c r="M127" s="106"/>
      <c r="N127" s="106"/>
      <c r="O127" s="109"/>
      <c r="P127" s="110"/>
      <c r="Q127" s="106" t="n">
        <f aca="false">P127*M127</f>
        <v>0</v>
      </c>
      <c r="R127" s="111"/>
      <c r="S127" s="112"/>
      <c r="T127" s="138"/>
      <c r="U127" s="114" t="n">
        <f aca="false">IF(EXACT(O127,Y127),M127,M127*(1-'Расчет ПРЕДЗАКАЗ'!$D$10))</f>
        <v>0</v>
      </c>
      <c r="V127" s="114" t="n">
        <f aca="false">P127*U127</f>
        <v>0</v>
      </c>
      <c r="W127" s="114" t="n">
        <f aca="false">IF(EXACT(O127,Y127),M127,M127*(1-'Расчет Прайс'!$D$10))</f>
        <v>0</v>
      </c>
      <c r="X127" s="114" t="n">
        <f aca="false">P127*W127</f>
        <v>0</v>
      </c>
      <c r="Y127" s="119" t="s">
        <v>101</v>
      </c>
      <c r="Z127" s="117" t="n">
        <f aca="false">IF(EXACT(O127;Y127);Q127;0)</f>
        <v>0</v>
      </c>
      <c r="AA127" s="117" t="n">
        <f aca="false">IF(Z127=0;Q127;0)</f>
        <v>0</v>
      </c>
      <c r="AB127" s="118" t="str">
        <f aca="false">IF(U127=0;"";L127/U127-1)</f>
        <v/>
      </c>
      <c r="AC127" s="118" t="str">
        <f aca="false">IF(W127=0;"";L127/W127-1)</f>
        <v/>
      </c>
    </row>
    <row collapsed="false" customFormat="false" customHeight="true" hidden="false" ht="50.1" outlineLevel="0" r="128">
      <c r="A128" s="98"/>
      <c r="B128" s="98"/>
      <c r="C128" s="99"/>
      <c r="D128" s="99"/>
      <c r="E128" s="100"/>
      <c r="F128" s="145"/>
      <c r="G128" s="102"/>
      <c r="H128" s="103"/>
      <c r="I128" s="146"/>
      <c r="J128" s="104"/>
      <c r="K128" s="105"/>
      <c r="L128" s="106"/>
      <c r="M128" s="106"/>
      <c r="N128" s="106"/>
      <c r="O128" s="109"/>
      <c r="P128" s="110"/>
      <c r="Q128" s="106" t="n">
        <f aca="false">P128*M128</f>
        <v>0</v>
      </c>
      <c r="R128" s="111"/>
      <c r="S128" s="112"/>
      <c r="T128" s="138"/>
      <c r="U128" s="114" t="n">
        <f aca="false">IF(EXACT(O128,Y128),M128,M128*(1-'Расчет ПРЕДЗАКАЗ'!$D$10))</f>
        <v>0</v>
      </c>
      <c r="V128" s="114" t="n">
        <f aca="false">P128*U128</f>
        <v>0</v>
      </c>
      <c r="W128" s="114" t="n">
        <f aca="false">IF(EXACT(O128,Y128),M128,M128*(1-'Расчет Прайс'!$D$10))</f>
        <v>0</v>
      </c>
      <c r="X128" s="114" t="n">
        <f aca="false">P128*W128</f>
        <v>0</v>
      </c>
      <c r="Y128" s="119" t="s">
        <v>101</v>
      </c>
      <c r="Z128" s="117" t="n">
        <f aca="false">IF(EXACT(O128;Y128);Q128;0)</f>
        <v>0</v>
      </c>
      <c r="AA128" s="117" t="n">
        <f aca="false">IF(Z128=0;Q128;0)</f>
        <v>0</v>
      </c>
      <c r="AB128" s="118" t="str">
        <f aca="false">IF(U128=0;"";L128/U128-1)</f>
        <v/>
      </c>
      <c r="AC128" s="118" t="str">
        <f aca="false">IF(W128=0;"";L128/W128-1)</f>
        <v/>
      </c>
    </row>
    <row collapsed="false" customFormat="false" customHeight="true" hidden="false" ht="50.1" outlineLevel="0" r="129">
      <c r="A129" s="98"/>
      <c r="B129" s="98"/>
      <c r="C129" s="99"/>
      <c r="D129" s="99"/>
      <c r="E129" s="100"/>
      <c r="F129" s="145"/>
      <c r="G129" s="102"/>
      <c r="H129" s="103"/>
      <c r="I129" s="146"/>
      <c r="J129" s="104"/>
      <c r="K129" s="105"/>
      <c r="L129" s="106"/>
      <c r="M129" s="106"/>
      <c r="N129" s="120"/>
      <c r="O129" s="109"/>
      <c r="P129" s="110"/>
      <c r="Q129" s="106" t="n">
        <f aca="false">P129*M129</f>
        <v>0</v>
      </c>
      <c r="R129" s="120"/>
      <c r="S129" s="112"/>
      <c r="T129" s="121"/>
      <c r="U129" s="114" t="n">
        <f aca="false">IF(EXACT(O129,Y129),M129,M129*(1-'Расчет ПРЕДЗАКАЗ'!$D$10))</f>
        <v>0</v>
      </c>
      <c r="V129" s="114" t="n">
        <f aca="false">P129*U129</f>
        <v>0</v>
      </c>
      <c r="W129" s="114" t="n">
        <f aca="false">IF(EXACT(O129,Y129),M129,M129*(1-'Расчет Прайс'!$D$10))</f>
        <v>0</v>
      </c>
      <c r="X129" s="114" t="n">
        <f aca="false">P129*W129</f>
        <v>0</v>
      </c>
      <c r="Y129" s="119" t="s">
        <v>101</v>
      </c>
      <c r="Z129" s="117" t="n">
        <f aca="false">IF(EXACT(O129;Y129);Q129;0)</f>
        <v>0</v>
      </c>
      <c r="AA129" s="117" t="n">
        <f aca="false">IF(Z129=0;Q129;0)</f>
        <v>0</v>
      </c>
      <c r="AB129" s="118" t="str">
        <f aca="false">IF(U129=0;"";L129/U129-1)</f>
        <v/>
      </c>
      <c r="AC129" s="118" t="str">
        <f aca="false">IF(W129=0;"";L129/W129-1)</f>
        <v/>
      </c>
    </row>
    <row collapsed="false" customFormat="false" customHeight="true" hidden="false" ht="50.1" outlineLevel="0" r="130">
      <c r="A130" s="98"/>
      <c r="B130" s="98"/>
      <c r="C130" s="99"/>
      <c r="D130" s="99"/>
      <c r="E130" s="100"/>
      <c r="F130" s="145"/>
      <c r="G130" s="102"/>
      <c r="H130" s="103"/>
      <c r="I130" s="146"/>
      <c r="J130" s="104"/>
      <c r="K130" s="105"/>
      <c r="L130" s="106"/>
      <c r="M130" s="106"/>
      <c r="N130" s="120"/>
      <c r="O130" s="109"/>
      <c r="P130" s="110"/>
      <c r="Q130" s="106" t="n">
        <f aca="false">P130*M130</f>
        <v>0</v>
      </c>
      <c r="R130" s="120"/>
      <c r="S130" s="112"/>
      <c r="T130" s="121"/>
      <c r="U130" s="114" t="n">
        <f aca="false">IF(EXACT(O130,Y130),M130,M130*(1-'Расчет ПРЕДЗАКАЗ'!$D$10))</f>
        <v>0</v>
      </c>
      <c r="V130" s="114" t="n">
        <f aca="false">P130*U130</f>
        <v>0</v>
      </c>
      <c r="W130" s="114" t="n">
        <f aca="false">IF(EXACT(O130,Y130),M130,M130*(1-'Расчет Прайс'!$D$10))</f>
        <v>0</v>
      </c>
      <c r="X130" s="114" t="n">
        <f aca="false">P130*W130</f>
        <v>0</v>
      </c>
      <c r="Y130" s="119" t="s">
        <v>101</v>
      </c>
      <c r="Z130" s="117" t="n">
        <f aca="false">IF(EXACT(O130;Y130);Q130;0)</f>
        <v>0</v>
      </c>
      <c r="AA130" s="117" t="n">
        <f aca="false">IF(Z130=0;Q130;0)</f>
        <v>0</v>
      </c>
      <c r="AB130" s="118" t="str">
        <f aca="false">IF(U130=0;"";L130/U130-1)</f>
        <v/>
      </c>
      <c r="AC130" s="118" t="str">
        <f aca="false">IF(W130=0;"";L130/W130-1)</f>
        <v/>
      </c>
    </row>
    <row collapsed="false" customFormat="false" customHeight="true" hidden="false" ht="50.1" outlineLevel="0" r="131">
      <c r="A131" s="98"/>
      <c r="B131" s="98"/>
      <c r="C131" s="99"/>
      <c r="D131" s="99"/>
      <c r="E131" s="100"/>
      <c r="F131" s="145"/>
      <c r="G131" s="102"/>
      <c r="H131" s="103"/>
      <c r="I131" s="146"/>
      <c r="J131" s="104"/>
      <c r="K131" s="105"/>
      <c r="L131" s="106"/>
      <c r="M131" s="106"/>
      <c r="N131" s="120"/>
      <c r="O131" s="109"/>
      <c r="P131" s="110"/>
      <c r="Q131" s="106" t="n">
        <f aca="false">P131*M131</f>
        <v>0</v>
      </c>
      <c r="R131" s="120"/>
      <c r="S131" s="112"/>
      <c r="T131" s="121"/>
      <c r="U131" s="114" t="n">
        <f aca="false">IF(EXACT(O131,Y131),M131,M131*(1-'Расчет ПРЕДЗАКАЗ'!$D$10))</f>
        <v>0</v>
      </c>
      <c r="V131" s="114" t="n">
        <f aca="false">P131*U131</f>
        <v>0</v>
      </c>
      <c r="W131" s="114" t="n">
        <f aca="false">IF(EXACT(O131,Y131),M131,M131*(1-'Расчет Прайс'!$D$10))</f>
        <v>0</v>
      </c>
      <c r="X131" s="114" t="n">
        <f aca="false">P131*W131</f>
        <v>0</v>
      </c>
      <c r="Y131" s="119" t="s">
        <v>101</v>
      </c>
      <c r="Z131" s="117" t="n">
        <f aca="false">IF(EXACT(O131;Y131);Q131;0)</f>
        <v>0</v>
      </c>
      <c r="AA131" s="117" t="n">
        <f aca="false">IF(Z131=0;Q131;0)</f>
        <v>0</v>
      </c>
      <c r="AB131" s="118" t="str">
        <f aca="false">IF(U131=0;"";L131/U131-1)</f>
        <v/>
      </c>
      <c r="AC131" s="118" t="str">
        <f aca="false">IF(W131=0;"";L131/W131-1)</f>
        <v/>
      </c>
    </row>
    <row collapsed="false" customFormat="false" customHeight="true" hidden="false" ht="50.1" outlineLevel="0" r="132">
      <c r="A132" s="98"/>
      <c r="B132" s="98"/>
      <c r="C132" s="99"/>
      <c r="D132" s="99"/>
      <c r="E132" s="100"/>
      <c r="F132" s="145"/>
      <c r="G132" s="102"/>
      <c r="H132" s="103"/>
      <c r="I132" s="146"/>
      <c r="J132" s="104"/>
      <c r="K132" s="105"/>
      <c r="L132" s="106"/>
      <c r="M132" s="106"/>
      <c r="N132" s="120"/>
      <c r="O132" s="109"/>
      <c r="P132" s="110"/>
      <c r="Q132" s="106" t="n">
        <f aca="false">P132*M132</f>
        <v>0</v>
      </c>
      <c r="R132" s="120"/>
      <c r="S132" s="112"/>
      <c r="T132" s="121"/>
      <c r="U132" s="114" t="n">
        <f aca="false">IF(EXACT(O132,Y132),M132,M132*(1-'Расчет ПРЕДЗАКАЗ'!$D$10))</f>
        <v>0</v>
      </c>
      <c r="V132" s="114" t="n">
        <f aca="false">P132*U132</f>
        <v>0</v>
      </c>
      <c r="W132" s="114" t="n">
        <f aca="false">IF(EXACT(O132,Y132),M132,M132*(1-'Расчет Прайс'!$D$10))</f>
        <v>0</v>
      </c>
      <c r="X132" s="114" t="n">
        <f aca="false">P132*W132</f>
        <v>0</v>
      </c>
      <c r="Y132" s="119" t="s">
        <v>101</v>
      </c>
      <c r="Z132" s="117" t="n">
        <f aca="false">IF(EXACT(O132;Y132);Q132;0)</f>
        <v>0</v>
      </c>
      <c r="AA132" s="117" t="n">
        <f aca="false">IF(Z132=0;Q132;0)</f>
        <v>0</v>
      </c>
      <c r="AB132" s="118" t="str">
        <f aca="false">IF(U132=0;"";L132/U132-1)</f>
        <v/>
      </c>
      <c r="AC132" s="118" t="str">
        <f aca="false">IF(W132=0;"";L132/W132-1)</f>
        <v/>
      </c>
    </row>
    <row collapsed="false" customFormat="false" customHeight="true" hidden="false" ht="50.1" outlineLevel="0" r="133">
      <c r="A133" s="98"/>
      <c r="B133" s="98"/>
      <c r="C133" s="99"/>
      <c r="D133" s="99"/>
      <c r="E133" s="100"/>
      <c r="F133" s="145"/>
      <c r="G133" s="102"/>
      <c r="H133" s="103"/>
      <c r="I133" s="146"/>
      <c r="J133" s="104"/>
      <c r="K133" s="105"/>
      <c r="L133" s="106"/>
      <c r="M133" s="106"/>
      <c r="N133" s="120"/>
      <c r="O133" s="109"/>
      <c r="P133" s="110"/>
      <c r="Q133" s="106" t="n">
        <f aca="false">P133*M133</f>
        <v>0</v>
      </c>
      <c r="R133" s="120"/>
      <c r="S133" s="112"/>
      <c r="T133" s="121"/>
      <c r="U133" s="114" t="n">
        <f aca="false">IF(EXACT(O133,Y133),M133,M133*(1-'Расчет ПРЕДЗАКАЗ'!$D$10))</f>
        <v>0</v>
      </c>
      <c r="V133" s="114" t="n">
        <f aca="false">P133*U133</f>
        <v>0</v>
      </c>
      <c r="W133" s="114" t="n">
        <f aca="false">IF(EXACT(O133,Y133),M133,M133*(1-'Расчет Прайс'!$D$10))</f>
        <v>0</v>
      </c>
      <c r="X133" s="114" t="n">
        <f aca="false">P133*W133</f>
        <v>0</v>
      </c>
      <c r="Y133" s="119" t="s">
        <v>101</v>
      </c>
      <c r="Z133" s="117" t="n">
        <f aca="false">IF(EXACT(O133;Y133);Q133;0)</f>
        <v>0</v>
      </c>
      <c r="AA133" s="117" t="n">
        <f aca="false">IF(Z133=0;Q133;0)</f>
        <v>0</v>
      </c>
      <c r="AB133" s="118" t="str">
        <f aca="false">IF(U133=0;"";L133/U133-1)</f>
        <v/>
      </c>
      <c r="AC133" s="118" t="str">
        <f aca="false">IF(W133=0;"";L133/W133-1)</f>
        <v/>
      </c>
    </row>
    <row collapsed="false" customFormat="false" customHeight="true" hidden="false" ht="50.1" outlineLevel="0" r="134">
      <c r="A134" s="98"/>
      <c r="B134" s="98"/>
      <c r="C134" s="99"/>
      <c r="D134" s="99"/>
      <c r="E134" s="100"/>
      <c r="F134" s="145"/>
      <c r="G134" s="102"/>
      <c r="H134" s="103"/>
      <c r="I134" s="146"/>
      <c r="J134" s="104"/>
      <c r="K134" s="105"/>
      <c r="L134" s="106"/>
      <c r="M134" s="106"/>
      <c r="N134" s="120"/>
      <c r="O134" s="109"/>
      <c r="P134" s="110"/>
      <c r="Q134" s="106" t="n">
        <f aca="false">P134*M134</f>
        <v>0</v>
      </c>
      <c r="R134" s="120"/>
      <c r="S134" s="111"/>
      <c r="T134" s="121"/>
      <c r="U134" s="114" t="n">
        <f aca="false">IF(EXACT(O134,Y134),M134,M134*(1-'Расчет ПРЕДЗАКАЗ'!$D$10))</f>
        <v>0</v>
      </c>
      <c r="V134" s="114" t="n">
        <f aca="false">P134*U134</f>
        <v>0</v>
      </c>
      <c r="W134" s="114" t="n">
        <f aca="false">IF(EXACT(O134,Y134),M134,M134*(1-'Расчет Прайс'!$D$10))</f>
        <v>0</v>
      </c>
      <c r="X134" s="114" t="n">
        <f aca="false">P134*W134</f>
        <v>0</v>
      </c>
      <c r="Y134" s="119" t="s">
        <v>101</v>
      </c>
      <c r="Z134" s="117" t="n">
        <f aca="false">IF(EXACT(O134;Y134);Q134;0)</f>
        <v>0</v>
      </c>
      <c r="AA134" s="117" t="n">
        <f aca="false">IF(Z134=0;Q134;0)</f>
        <v>0</v>
      </c>
      <c r="AB134" s="118" t="str">
        <f aca="false">IF(U134=0;"";L134/U134-1)</f>
        <v/>
      </c>
      <c r="AC134" s="118" t="str">
        <f aca="false">IF(W134=0;"";L134/W134-1)</f>
        <v/>
      </c>
    </row>
    <row collapsed="false" customFormat="false" customHeight="true" hidden="false" ht="11.25" outlineLevel="0" r="135"/>
    <row collapsed="false" customFormat="false" customHeight="true" hidden="false" ht="50.1" outlineLevel="0" r="136">
      <c r="A136" s="98" t="n">
        <v>27</v>
      </c>
      <c r="B136" s="98" t="s">
        <v>369</v>
      </c>
      <c r="C136" s="99" t="s">
        <v>388</v>
      </c>
      <c r="D136" s="99" t="s">
        <v>93</v>
      </c>
      <c r="E136" s="100" t="s">
        <v>93</v>
      </c>
      <c r="F136" s="145" t="s">
        <v>359</v>
      </c>
      <c r="G136" s="102" t="s">
        <v>95</v>
      </c>
      <c r="H136" s="103" t="s">
        <v>389</v>
      </c>
      <c r="I136" s="146" t="s">
        <v>390</v>
      </c>
      <c r="J136" s="104" t="s">
        <v>98</v>
      </c>
      <c r="K136" s="105" t="s">
        <v>99</v>
      </c>
      <c r="L136" s="106" t="n">
        <v>8070</v>
      </c>
      <c r="M136" s="106" t="n">
        <v>5040</v>
      </c>
      <c r="N136" s="108" t="s">
        <v>391</v>
      </c>
      <c r="O136" s="109"/>
      <c r="P136" s="110"/>
      <c r="Q136" s="106" t="n">
        <f aca="false">P136*M136</f>
        <v>0</v>
      </c>
      <c r="R136" s="111"/>
      <c r="S136" s="112" t="n">
        <v>41</v>
      </c>
      <c r="T136" s="147"/>
      <c r="U136" s="114" t="n">
        <f aca="false">IF(EXACT(O136,Y136),M136,M136*(1-'Расчет ПРЕДЗАКАЗ'!$D$10))</f>
        <v>4939.2</v>
      </c>
      <c r="V136" s="114" t="n">
        <f aca="false">P136*U136</f>
        <v>0</v>
      </c>
      <c r="W136" s="114" t="n">
        <f aca="false">IF(EXACT(O136,Y136),M136,M136*(1-'Расчет Прайс'!$D$10))</f>
        <v>5040</v>
      </c>
      <c r="X136" s="114" t="n">
        <f aca="false">P136*W136</f>
        <v>0</v>
      </c>
      <c r="Y136" s="119" t="s">
        <v>101</v>
      </c>
      <c r="Z136" s="117" t="n">
        <f aca="false">IF(EXACT(O136;Y136);Q136;0)</f>
        <v>0</v>
      </c>
      <c r="AA136" s="117" t="n">
        <f aca="false">IF(Z136=0;Q136;0)</f>
        <v>0</v>
      </c>
      <c r="AB136" s="118" t="n">
        <f aca="false">IF(U136=0,"",L136/U136-1)</f>
        <v>0.633867832847425</v>
      </c>
      <c r="AC136" s="118" t="n">
        <f aca="false">IF(W136=0,"",L136/W136-1)</f>
        <v>0.601190476190476</v>
      </c>
    </row>
    <row collapsed="false" customFormat="false" customHeight="true" hidden="false" ht="50.1" outlineLevel="0" r="137">
      <c r="A137" s="98"/>
      <c r="B137" s="98"/>
      <c r="C137" s="99"/>
      <c r="D137" s="99"/>
      <c r="E137" s="100"/>
      <c r="F137" s="145"/>
      <c r="G137" s="102"/>
      <c r="H137" s="103"/>
      <c r="I137" s="146"/>
      <c r="J137" s="104"/>
      <c r="K137" s="105" t="s">
        <v>102</v>
      </c>
      <c r="L137" s="106" t="n">
        <v>8070</v>
      </c>
      <c r="M137" s="106" t="n">
        <v>5040</v>
      </c>
      <c r="N137" s="108" t="s">
        <v>392</v>
      </c>
      <c r="O137" s="109"/>
      <c r="P137" s="110"/>
      <c r="Q137" s="106" t="n">
        <f aca="false">P137*M137</f>
        <v>0</v>
      </c>
      <c r="R137" s="111"/>
      <c r="S137" s="112" t="n">
        <v>100</v>
      </c>
      <c r="T137" s="138"/>
      <c r="U137" s="114" t="n">
        <f aca="false">IF(EXACT(O137,Y137),M137,M137*(1-'Расчет ПРЕДЗАКАЗ'!$D$10))</f>
        <v>4939.2</v>
      </c>
      <c r="V137" s="114" t="n">
        <f aca="false">P137*U137</f>
        <v>0</v>
      </c>
      <c r="W137" s="114" t="n">
        <f aca="false">IF(EXACT(O137,Y137),M137,M137*(1-'Расчет Прайс'!$D$10))</f>
        <v>5040</v>
      </c>
      <c r="X137" s="114" t="n">
        <f aca="false">P137*W137</f>
        <v>0</v>
      </c>
      <c r="Y137" s="119" t="s">
        <v>101</v>
      </c>
      <c r="Z137" s="117" t="n">
        <f aca="false">IF(EXACT(O137;Y137);Q137;0)</f>
        <v>0</v>
      </c>
      <c r="AA137" s="117" t="n">
        <f aca="false">IF(Z137=0;Q137;0)</f>
        <v>0</v>
      </c>
      <c r="AB137" s="118" t="n">
        <f aca="false">IF(U137=0;"";L137/U137-1)</f>
        <v>0.633867832847425</v>
      </c>
      <c r="AC137" s="118" t="n">
        <f aca="false">IF(W137=0;"";L137/W137-1)</f>
        <v>0.601190476190476</v>
      </c>
    </row>
    <row collapsed="false" customFormat="false" customHeight="true" hidden="false" ht="50.1" outlineLevel="0" r="138">
      <c r="A138" s="98"/>
      <c r="B138" s="98"/>
      <c r="C138" s="99"/>
      <c r="D138" s="99"/>
      <c r="E138" s="100"/>
      <c r="F138" s="145"/>
      <c r="G138" s="102"/>
      <c r="H138" s="103"/>
      <c r="I138" s="146"/>
      <c r="J138" s="104"/>
      <c r="K138" s="105" t="s">
        <v>104</v>
      </c>
      <c r="L138" s="106" t="n">
        <v>8070</v>
      </c>
      <c r="M138" s="106" t="n">
        <v>5040</v>
      </c>
      <c r="N138" s="108" t="s">
        <v>393</v>
      </c>
      <c r="O138" s="109"/>
      <c r="P138" s="110"/>
      <c r="Q138" s="106" t="n">
        <f aca="false">P138*M138</f>
        <v>0</v>
      </c>
      <c r="R138" s="111"/>
      <c r="S138" s="112" t="n">
        <v>115</v>
      </c>
      <c r="T138" s="138"/>
      <c r="U138" s="114" t="n">
        <f aca="false">IF(EXACT(O138,Y138),M138,M138*(1-'Расчет ПРЕДЗАКАЗ'!$D$10))</f>
        <v>4939.2</v>
      </c>
      <c r="V138" s="114" t="n">
        <f aca="false">P138*U138</f>
        <v>0</v>
      </c>
      <c r="W138" s="114" t="n">
        <f aca="false">IF(EXACT(O138,Y138),M138,M138*(1-'Расчет Прайс'!$D$10))</f>
        <v>5040</v>
      </c>
      <c r="X138" s="114" t="n">
        <f aca="false">P138*W138</f>
        <v>0</v>
      </c>
      <c r="Y138" s="119" t="s">
        <v>101</v>
      </c>
      <c r="Z138" s="117" t="n">
        <f aca="false">IF(EXACT(O138;Y138);Q138;0)</f>
        <v>0</v>
      </c>
      <c r="AA138" s="117" t="n">
        <f aca="false">IF(Z138=0;Q138;0)</f>
        <v>0</v>
      </c>
      <c r="AB138" s="118" t="n">
        <f aca="false">IF(U138=0;"";L138/U138-1)</f>
        <v>0.633867832847425</v>
      </c>
      <c r="AC138" s="118" t="n">
        <f aca="false">IF(W138=0;"";L138/W138-1)</f>
        <v>0.601190476190476</v>
      </c>
    </row>
    <row collapsed="false" customFormat="false" customHeight="true" hidden="false" ht="50.1" outlineLevel="0" r="139">
      <c r="A139" s="98"/>
      <c r="B139" s="98"/>
      <c r="C139" s="99"/>
      <c r="D139" s="99"/>
      <c r="E139" s="100"/>
      <c r="F139" s="145"/>
      <c r="G139" s="102"/>
      <c r="H139" s="103"/>
      <c r="I139" s="146"/>
      <c r="J139" s="104"/>
      <c r="K139" s="105" t="s">
        <v>106</v>
      </c>
      <c r="L139" s="106" t="n">
        <v>8070</v>
      </c>
      <c r="M139" s="106" t="n">
        <v>5040</v>
      </c>
      <c r="N139" s="108" t="s">
        <v>394</v>
      </c>
      <c r="O139" s="109"/>
      <c r="P139" s="110"/>
      <c r="Q139" s="106" t="n">
        <f aca="false">P139*M139</f>
        <v>0</v>
      </c>
      <c r="R139" s="111"/>
      <c r="S139" s="112" t="n">
        <v>103</v>
      </c>
      <c r="T139" s="138"/>
      <c r="U139" s="114" t="n">
        <f aca="false">IF(EXACT(O139,Y139),M139,M139*(1-'Расчет ПРЕДЗАКАЗ'!$D$10))</f>
        <v>4939.2</v>
      </c>
      <c r="V139" s="114" t="n">
        <f aca="false">P139*U139</f>
        <v>0</v>
      </c>
      <c r="W139" s="114" t="n">
        <f aca="false">IF(EXACT(O139,Y139),M139,M139*(1-'Расчет Прайс'!$D$10))</f>
        <v>5040</v>
      </c>
      <c r="X139" s="114" t="n">
        <f aca="false">P139*W139</f>
        <v>0</v>
      </c>
      <c r="Y139" s="119" t="s">
        <v>101</v>
      </c>
      <c r="Z139" s="117" t="n">
        <f aca="false">IF(EXACT(O139;Y139);Q139;0)</f>
        <v>0</v>
      </c>
      <c r="AA139" s="117" t="n">
        <f aca="false">IF(Z139=0;Q139;0)</f>
        <v>0</v>
      </c>
      <c r="AB139" s="118" t="n">
        <f aca="false">IF(U139=0;"";L139/U139-1)</f>
        <v>0.633867832847425</v>
      </c>
      <c r="AC139" s="118" t="n">
        <f aca="false">IF(W139=0;"";L139/W139-1)</f>
        <v>0.601190476190476</v>
      </c>
    </row>
    <row collapsed="false" customFormat="false" customHeight="true" hidden="false" ht="50.1" outlineLevel="0" r="140">
      <c r="A140" s="98"/>
      <c r="B140" s="98"/>
      <c r="C140" s="99"/>
      <c r="D140" s="99"/>
      <c r="E140" s="100"/>
      <c r="F140" s="145"/>
      <c r="G140" s="102"/>
      <c r="H140" s="103"/>
      <c r="I140" s="146"/>
      <c r="J140" s="104"/>
      <c r="K140" s="105" t="s">
        <v>108</v>
      </c>
      <c r="L140" s="106" t="n">
        <v>8070</v>
      </c>
      <c r="M140" s="106" t="n">
        <v>5040</v>
      </c>
      <c r="N140" s="108" t="s">
        <v>395</v>
      </c>
      <c r="O140" s="109"/>
      <c r="P140" s="110"/>
      <c r="Q140" s="106" t="n">
        <f aca="false">P140*M140</f>
        <v>0</v>
      </c>
      <c r="R140" s="111"/>
      <c r="S140" s="112" t="n">
        <v>101</v>
      </c>
      <c r="T140" s="138"/>
      <c r="U140" s="114" t="n">
        <f aca="false">IF(EXACT(O140,Y140),M140,M140*(1-'Расчет ПРЕДЗАКАЗ'!$D$10))</f>
        <v>4939.2</v>
      </c>
      <c r="V140" s="114" t="n">
        <f aca="false">P140*U140</f>
        <v>0</v>
      </c>
      <c r="W140" s="114" t="n">
        <f aca="false">IF(EXACT(O140,Y140),M140,M140*(1-'Расчет Прайс'!$D$10))</f>
        <v>5040</v>
      </c>
      <c r="X140" s="114" t="n">
        <f aca="false">P140*W140</f>
        <v>0</v>
      </c>
      <c r="Y140" s="119" t="s">
        <v>101</v>
      </c>
      <c r="Z140" s="117" t="n">
        <f aca="false">IF(EXACT(O140;Y140);Q140;0)</f>
        <v>0</v>
      </c>
      <c r="AA140" s="117" t="n">
        <f aca="false">IF(Z140=0;Q140;0)</f>
        <v>0</v>
      </c>
      <c r="AB140" s="118" t="n">
        <f aca="false">IF(U140=0;"";L140/U140-1)</f>
        <v>0.633867832847425</v>
      </c>
      <c r="AC140" s="118" t="n">
        <f aca="false">IF(W140=0;"";L140/W140-1)</f>
        <v>0.601190476190476</v>
      </c>
    </row>
    <row collapsed="false" customFormat="false" customHeight="true" hidden="false" ht="50.1" outlineLevel="0" r="141">
      <c r="A141" s="98"/>
      <c r="B141" s="98"/>
      <c r="C141" s="99"/>
      <c r="D141" s="99"/>
      <c r="E141" s="100"/>
      <c r="F141" s="145"/>
      <c r="G141" s="102"/>
      <c r="H141" s="103"/>
      <c r="I141" s="146"/>
      <c r="J141" s="104"/>
      <c r="K141" s="105" t="s">
        <v>110</v>
      </c>
      <c r="L141" s="106" t="n">
        <v>8070</v>
      </c>
      <c r="M141" s="106" t="n">
        <v>5040</v>
      </c>
      <c r="N141" s="108" t="s">
        <v>396</v>
      </c>
      <c r="O141" s="109"/>
      <c r="P141" s="110"/>
      <c r="Q141" s="106" t="n">
        <f aca="false">P141*M141</f>
        <v>0</v>
      </c>
      <c r="R141" s="111"/>
      <c r="S141" s="112" t="n">
        <v>57</v>
      </c>
      <c r="T141" s="138"/>
      <c r="U141" s="114" t="n">
        <f aca="false">IF(EXACT(O141,Y141),M141,M141*(1-'Расчет ПРЕДЗАКАЗ'!$D$10))</f>
        <v>4939.2</v>
      </c>
      <c r="V141" s="114" t="n">
        <f aca="false">P141*U141</f>
        <v>0</v>
      </c>
      <c r="W141" s="114" t="n">
        <f aca="false">IF(EXACT(O141,Y141),M141,M141*(1-'Расчет Прайс'!$D$10))</f>
        <v>5040</v>
      </c>
      <c r="X141" s="114" t="n">
        <f aca="false">P141*W141</f>
        <v>0</v>
      </c>
      <c r="Y141" s="119" t="s">
        <v>101</v>
      </c>
      <c r="Z141" s="117" t="n">
        <f aca="false">IF(EXACT(O141;Y141);Q141;0)</f>
        <v>0</v>
      </c>
      <c r="AA141" s="117" t="n">
        <f aca="false">IF(Z141=0;Q141;0)</f>
        <v>0</v>
      </c>
      <c r="AB141" s="118" t="n">
        <f aca="false">IF(U141=0;"";L141/U141-1)</f>
        <v>0.633867832847425</v>
      </c>
      <c r="AC141" s="118" t="n">
        <f aca="false">IF(W141=0;"";L141/W141-1)</f>
        <v>0.601190476190476</v>
      </c>
    </row>
    <row collapsed="false" customFormat="false" customHeight="true" hidden="false" ht="50.1" outlineLevel="0" r="142">
      <c r="A142" s="98"/>
      <c r="B142" s="98"/>
      <c r="C142" s="99"/>
      <c r="D142" s="99"/>
      <c r="E142" s="100"/>
      <c r="F142" s="145"/>
      <c r="G142" s="102"/>
      <c r="H142" s="103"/>
      <c r="I142" s="146"/>
      <c r="J142" s="104"/>
      <c r="K142" s="105"/>
      <c r="L142" s="106"/>
      <c r="M142" s="106"/>
      <c r="N142" s="106"/>
      <c r="O142" s="109"/>
      <c r="P142" s="110"/>
      <c r="Q142" s="106" t="n">
        <f aca="false">P142*M142</f>
        <v>0</v>
      </c>
      <c r="R142" s="111"/>
      <c r="S142" s="112"/>
      <c r="T142" s="138"/>
      <c r="U142" s="114" t="n">
        <f aca="false">IF(EXACT(O142,Y142),M142,M142*(1-'Расчет ПРЕДЗАКАЗ'!$D$10))</f>
        <v>0</v>
      </c>
      <c r="V142" s="114" t="n">
        <f aca="false">P142*U142</f>
        <v>0</v>
      </c>
      <c r="W142" s="114" t="n">
        <f aca="false">IF(EXACT(O142,Y142),M142,M142*(1-'Расчет Прайс'!$D$10))</f>
        <v>0</v>
      </c>
      <c r="X142" s="114" t="n">
        <f aca="false">P142*W142</f>
        <v>0</v>
      </c>
      <c r="Y142" s="119" t="s">
        <v>101</v>
      </c>
      <c r="Z142" s="117" t="n">
        <f aca="false">IF(EXACT(O142;Y142);Q142;0)</f>
        <v>0</v>
      </c>
      <c r="AA142" s="117" t="n">
        <f aca="false">IF(Z142=0;Q142;0)</f>
        <v>0</v>
      </c>
      <c r="AB142" s="118" t="str">
        <f aca="false">IF(U142=0;"";L142/U142-1)</f>
        <v/>
      </c>
      <c r="AC142" s="118" t="str">
        <f aca="false">IF(W142=0;"";L142/W142-1)</f>
        <v/>
      </c>
    </row>
    <row collapsed="false" customFormat="false" customHeight="true" hidden="false" ht="50.1" outlineLevel="0" r="143">
      <c r="A143" s="98"/>
      <c r="B143" s="98"/>
      <c r="C143" s="99"/>
      <c r="D143" s="99"/>
      <c r="E143" s="100"/>
      <c r="F143" s="145"/>
      <c r="G143" s="102"/>
      <c r="H143" s="103"/>
      <c r="I143" s="146"/>
      <c r="J143" s="104"/>
      <c r="K143" s="105"/>
      <c r="L143" s="106"/>
      <c r="M143" s="106"/>
      <c r="N143" s="106"/>
      <c r="O143" s="109"/>
      <c r="P143" s="110"/>
      <c r="Q143" s="106" t="n">
        <f aca="false">P143*M143</f>
        <v>0</v>
      </c>
      <c r="R143" s="111"/>
      <c r="S143" s="112"/>
      <c r="T143" s="138"/>
      <c r="U143" s="114" t="n">
        <f aca="false">IF(EXACT(O143,Y143),M143,M143*(1-'Расчет ПРЕДЗАКАЗ'!$D$10))</f>
        <v>0</v>
      </c>
      <c r="V143" s="114" t="n">
        <f aca="false">P143*U143</f>
        <v>0</v>
      </c>
      <c r="W143" s="114" t="n">
        <f aca="false">IF(EXACT(O143,Y143),M143,M143*(1-'Расчет Прайс'!$D$10))</f>
        <v>0</v>
      </c>
      <c r="X143" s="114" t="n">
        <f aca="false">P143*W143</f>
        <v>0</v>
      </c>
      <c r="Y143" s="119" t="s">
        <v>101</v>
      </c>
      <c r="Z143" s="117" t="n">
        <f aca="false">IF(EXACT(O143;Y143);Q143;0)</f>
        <v>0</v>
      </c>
      <c r="AA143" s="117" t="n">
        <f aca="false">IF(Z143=0;Q143;0)</f>
        <v>0</v>
      </c>
      <c r="AB143" s="118" t="str">
        <f aca="false">IF(U143=0;"";L143/U143-1)</f>
        <v/>
      </c>
      <c r="AC143" s="118" t="str">
        <f aca="false">IF(W143=0;"";L143/W143-1)</f>
        <v/>
      </c>
    </row>
    <row collapsed="false" customFormat="false" customHeight="true" hidden="false" ht="50.1" outlineLevel="0" r="144">
      <c r="A144" s="98"/>
      <c r="B144" s="98"/>
      <c r="C144" s="99"/>
      <c r="D144" s="99"/>
      <c r="E144" s="100"/>
      <c r="F144" s="145"/>
      <c r="G144" s="102"/>
      <c r="H144" s="103"/>
      <c r="I144" s="146"/>
      <c r="J144" s="104"/>
      <c r="K144" s="105"/>
      <c r="L144" s="106"/>
      <c r="M144" s="106"/>
      <c r="N144" s="106"/>
      <c r="O144" s="109"/>
      <c r="P144" s="110"/>
      <c r="Q144" s="106" t="n">
        <f aca="false">P144*M144</f>
        <v>0</v>
      </c>
      <c r="R144" s="111"/>
      <c r="S144" s="112"/>
      <c r="T144" s="138"/>
      <c r="U144" s="114" t="n">
        <f aca="false">IF(EXACT(O144,Y144),M144,M144*(1-'Расчет ПРЕДЗАКАЗ'!$D$10))</f>
        <v>0</v>
      </c>
      <c r="V144" s="114" t="n">
        <f aca="false">P144*U144</f>
        <v>0</v>
      </c>
      <c r="W144" s="114" t="n">
        <f aca="false">IF(EXACT(O144,Y144),M144,M144*(1-'Расчет Прайс'!$D$10))</f>
        <v>0</v>
      </c>
      <c r="X144" s="114" t="n">
        <f aca="false">P144*W144</f>
        <v>0</v>
      </c>
      <c r="Y144" s="119" t="s">
        <v>101</v>
      </c>
      <c r="Z144" s="117" t="n">
        <f aca="false">IF(EXACT(O144;Y144);Q144;0)</f>
        <v>0</v>
      </c>
      <c r="AA144" s="117" t="n">
        <f aca="false">IF(Z144=0;Q144;0)</f>
        <v>0</v>
      </c>
      <c r="AB144" s="118" t="str">
        <f aca="false">IF(U144=0;"";L144/U144-1)</f>
        <v/>
      </c>
      <c r="AC144" s="118" t="str">
        <f aca="false">IF(W144=0;"";L144/W144-1)</f>
        <v/>
      </c>
    </row>
    <row collapsed="false" customFormat="false" customHeight="true" hidden="false" ht="50.1" outlineLevel="0" r="145">
      <c r="A145" s="98"/>
      <c r="B145" s="98"/>
      <c r="C145" s="99"/>
      <c r="D145" s="99"/>
      <c r="E145" s="100"/>
      <c r="F145" s="145"/>
      <c r="G145" s="102"/>
      <c r="H145" s="103"/>
      <c r="I145" s="146"/>
      <c r="J145" s="104"/>
      <c r="K145" s="105"/>
      <c r="L145" s="106"/>
      <c r="M145" s="106"/>
      <c r="N145" s="120"/>
      <c r="O145" s="109"/>
      <c r="P145" s="110"/>
      <c r="Q145" s="106" t="n">
        <f aca="false">P145*M145</f>
        <v>0</v>
      </c>
      <c r="R145" s="120"/>
      <c r="S145" s="112"/>
      <c r="T145" s="121"/>
      <c r="U145" s="114" t="n">
        <f aca="false">IF(EXACT(O145,Y145),M145,M145*(1-'Расчет ПРЕДЗАКАЗ'!$D$10))</f>
        <v>0</v>
      </c>
      <c r="V145" s="114" t="n">
        <f aca="false">P145*U145</f>
        <v>0</v>
      </c>
      <c r="W145" s="114" t="n">
        <f aca="false">IF(EXACT(O145,Y145),M145,M145*(1-'Расчет Прайс'!$D$10))</f>
        <v>0</v>
      </c>
      <c r="X145" s="114" t="n">
        <f aca="false">P145*W145</f>
        <v>0</v>
      </c>
      <c r="Y145" s="119" t="s">
        <v>101</v>
      </c>
      <c r="Z145" s="117" t="n">
        <f aca="false">IF(EXACT(O145;Y145);Q145;0)</f>
        <v>0</v>
      </c>
      <c r="AA145" s="117" t="n">
        <f aca="false">IF(Z145=0;Q145;0)</f>
        <v>0</v>
      </c>
      <c r="AB145" s="118" t="str">
        <f aca="false">IF(U145=0;"";L145/U145-1)</f>
        <v/>
      </c>
      <c r="AC145" s="118" t="str">
        <f aca="false">IF(W145=0;"";L145/W145-1)</f>
        <v/>
      </c>
    </row>
    <row collapsed="false" customFormat="false" customHeight="true" hidden="false" ht="50.1" outlineLevel="0" r="146">
      <c r="A146" s="98"/>
      <c r="B146" s="98"/>
      <c r="C146" s="99"/>
      <c r="D146" s="99"/>
      <c r="E146" s="100"/>
      <c r="F146" s="145"/>
      <c r="G146" s="102"/>
      <c r="H146" s="103"/>
      <c r="I146" s="146"/>
      <c r="J146" s="104"/>
      <c r="K146" s="105"/>
      <c r="L146" s="106"/>
      <c r="M146" s="106"/>
      <c r="N146" s="120"/>
      <c r="O146" s="109"/>
      <c r="P146" s="110"/>
      <c r="Q146" s="106" t="n">
        <f aca="false">P146*M146</f>
        <v>0</v>
      </c>
      <c r="R146" s="120"/>
      <c r="S146" s="112"/>
      <c r="T146" s="121"/>
      <c r="U146" s="114" t="n">
        <f aca="false">IF(EXACT(O146,Y146),M146,M146*(1-'Расчет ПРЕДЗАКАЗ'!$D$10))</f>
        <v>0</v>
      </c>
      <c r="V146" s="114" t="n">
        <f aca="false">P146*U146</f>
        <v>0</v>
      </c>
      <c r="W146" s="114" t="n">
        <f aca="false">IF(EXACT(O146,Y146),M146,M146*(1-'Расчет Прайс'!$D$10))</f>
        <v>0</v>
      </c>
      <c r="X146" s="114" t="n">
        <f aca="false">P146*W146</f>
        <v>0</v>
      </c>
      <c r="Y146" s="119" t="s">
        <v>101</v>
      </c>
      <c r="Z146" s="117" t="n">
        <f aca="false">IF(EXACT(O146;Y146);Q146;0)</f>
        <v>0</v>
      </c>
      <c r="AA146" s="117" t="n">
        <f aca="false">IF(Z146=0;Q146;0)</f>
        <v>0</v>
      </c>
      <c r="AB146" s="118" t="str">
        <f aca="false">IF(U146=0;"";L146/U146-1)</f>
        <v/>
      </c>
      <c r="AC146" s="118" t="str">
        <f aca="false">IF(W146=0;"";L146/W146-1)</f>
        <v/>
      </c>
    </row>
    <row collapsed="false" customFormat="false" customHeight="true" hidden="false" ht="50.1" outlineLevel="0" r="147">
      <c r="A147" s="98"/>
      <c r="B147" s="98"/>
      <c r="C147" s="99"/>
      <c r="D147" s="99"/>
      <c r="E147" s="100"/>
      <c r="F147" s="145"/>
      <c r="G147" s="102"/>
      <c r="H147" s="103"/>
      <c r="I147" s="146"/>
      <c r="J147" s="104"/>
      <c r="K147" s="105"/>
      <c r="L147" s="106"/>
      <c r="M147" s="106"/>
      <c r="N147" s="120"/>
      <c r="O147" s="109"/>
      <c r="P147" s="110"/>
      <c r="Q147" s="106" t="n">
        <f aca="false">P147*M147</f>
        <v>0</v>
      </c>
      <c r="R147" s="120"/>
      <c r="S147" s="112"/>
      <c r="T147" s="121"/>
      <c r="U147" s="114" t="n">
        <f aca="false">IF(EXACT(O147,Y147),M147,M147*(1-'Расчет ПРЕДЗАКАЗ'!$D$10))</f>
        <v>0</v>
      </c>
      <c r="V147" s="114" t="n">
        <f aca="false">P147*U147</f>
        <v>0</v>
      </c>
      <c r="W147" s="114" t="n">
        <f aca="false">IF(EXACT(O147,Y147),M147,M147*(1-'Расчет Прайс'!$D$10))</f>
        <v>0</v>
      </c>
      <c r="X147" s="114" t="n">
        <f aca="false">P147*W147</f>
        <v>0</v>
      </c>
      <c r="Y147" s="119" t="s">
        <v>101</v>
      </c>
      <c r="Z147" s="117" t="n">
        <f aca="false">IF(EXACT(O147;Y147);Q147;0)</f>
        <v>0</v>
      </c>
      <c r="AA147" s="117" t="n">
        <f aca="false">IF(Z147=0;Q147;0)</f>
        <v>0</v>
      </c>
      <c r="AB147" s="118" t="str">
        <f aca="false">IF(U147=0;"";L147/U147-1)</f>
        <v/>
      </c>
      <c r="AC147" s="118" t="str">
        <f aca="false">IF(W147=0;"";L147/W147-1)</f>
        <v/>
      </c>
    </row>
    <row collapsed="false" customFormat="false" customHeight="true" hidden="false" ht="50.1" outlineLevel="0" r="148">
      <c r="A148" s="98"/>
      <c r="B148" s="98"/>
      <c r="C148" s="99"/>
      <c r="D148" s="99"/>
      <c r="E148" s="100"/>
      <c r="F148" s="145"/>
      <c r="G148" s="102"/>
      <c r="H148" s="103"/>
      <c r="I148" s="146"/>
      <c r="J148" s="104"/>
      <c r="K148" s="105"/>
      <c r="L148" s="106"/>
      <c r="M148" s="106"/>
      <c r="N148" s="120"/>
      <c r="O148" s="109"/>
      <c r="P148" s="110"/>
      <c r="Q148" s="106" t="n">
        <f aca="false">P148*M148</f>
        <v>0</v>
      </c>
      <c r="R148" s="120"/>
      <c r="S148" s="112"/>
      <c r="T148" s="121"/>
      <c r="U148" s="114" t="n">
        <f aca="false">IF(EXACT(O148,Y148),M148,M148*(1-'Расчет ПРЕДЗАКАЗ'!$D$10))</f>
        <v>0</v>
      </c>
      <c r="V148" s="114" t="n">
        <f aca="false">P148*U148</f>
        <v>0</v>
      </c>
      <c r="W148" s="114" t="n">
        <f aca="false">IF(EXACT(O148,Y148),M148,M148*(1-'Расчет Прайс'!$D$10))</f>
        <v>0</v>
      </c>
      <c r="X148" s="114" t="n">
        <f aca="false">P148*W148</f>
        <v>0</v>
      </c>
      <c r="Y148" s="119" t="s">
        <v>101</v>
      </c>
      <c r="Z148" s="117" t="n">
        <f aca="false">IF(EXACT(O148;Y148);Q148;0)</f>
        <v>0</v>
      </c>
      <c r="AA148" s="117" t="n">
        <f aca="false">IF(Z148=0;Q148;0)</f>
        <v>0</v>
      </c>
      <c r="AB148" s="118" t="str">
        <f aca="false">IF(U148=0;"";L148/U148-1)</f>
        <v/>
      </c>
      <c r="AC148" s="118" t="str">
        <f aca="false">IF(W148=0;"";L148/W148-1)</f>
        <v/>
      </c>
    </row>
    <row collapsed="false" customFormat="false" customHeight="true" hidden="false" ht="50.1" outlineLevel="0" r="149">
      <c r="A149" s="98"/>
      <c r="B149" s="98"/>
      <c r="C149" s="99"/>
      <c r="D149" s="99"/>
      <c r="E149" s="100"/>
      <c r="F149" s="145"/>
      <c r="G149" s="102"/>
      <c r="H149" s="103"/>
      <c r="I149" s="146"/>
      <c r="J149" s="104"/>
      <c r="K149" s="105"/>
      <c r="L149" s="106"/>
      <c r="M149" s="106"/>
      <c r="N149" s="120"/>
      <c r="O149" s="109"/>
      <c r="P149" s="110"/>
      <c r="Q149" s="106" t="n">
        <f aca="false">P149*M149</f>
        <v>0</v>
      </c>
      <c r="R149" s="120"/>
      <c r="S149" s="112"/>
      <c r="T149" s="121"/>
      <c r="U149" s="114" t="n">
        <f aca="false">IF(EXACT(O149,Y149),M149,M149*(1-'Расчет ПРЕДЗАКАЗ'!$D$10))</f>
        <v>0</v>
      </c>
      <c r="V149" s="114" t="n">
        <f aca="false">P149*U149</f>
        <v>0</v>
      </c>
      <c r="W149" s="114" t="n">
        <f aca="false">IF(EXACT(O149,Y149),M149,M149*(1-'Расчет Прайс'!$D$10))</f>
        <v>0</v>
      </c>
      <c r="X149" s="114" t="n">
        <f aca="false">P149*W149</f>
        <v>0</v>
      </c>
      <c r="Y149" s="119" t="s">
        <v>101</v>
      </c>
      <c r="Z149" s="117" t="n">
        <f aca="false">IF(EXACT(O149;Y149);Q149;0)</f>
        <v>0</v>
      </c>
      <c r="AA149" s="117" t="n">
        <f aca="false">IF(Z149=0;Q149;0)</f>
        <v>0</v>
      </c>
      <c r="AB149" s="118" t="str">
        <f aca="false">IF(U149=0;"";L149/U149-1)</f>
        <v/>
      </c>
      <c r="AC149" s="118" t="str">
        <f aca="false">IF(W149=0;"";L149/W149-1)</f>
        <v/>
      </c>
    </row>
    <row collapsed="false" customFormat="false" customHeight="true" hidden="false" ht="50.1" outlineLevel="0" r="150">
      <c r="A150" s="98"/>
      <c r="B150" s="98"/>
      <c r="C150" s="99"/>
      <c r="D150" s="99"/>
      <c r="E150" s="100"/>
      <c r="F150" s="145"/>
      <c r="G150" s="102"/>
      <c r="H150" s="103"/>
      <c r="I150" s="146"/>
      <c r="J150" s="104"/>
      <c r="K150" s="105"/>
      <c r="L150" s="106"/>
      <c r="M150" s="106"/>
      <c r="N150" s="120"/>
      <c r="O150" s="109"/>
      <c r="P150" s="110"/>
      <c r="Q150" s="106" t="n">
        <f aca="false">P150*M150</f>
        <v>0</v>
      </c>
      <c r="R150" s="120"/>
      <c r="S150" s="111"/>
      <c r="T150" s="121"/>
      <c r="U150" s="114" t="n">
        <f aca="false">IF(EXACT(O150,Y150),M150,M150*(1-'Расчет ПРЕДЗАКАЗ'!$D$10))</f>
        <v>0</v>
      </c>
      <c r="V150" s="114" t="n">
        <f aca="false">P150*U150</f>
        <v>0</v>
      </c>
      <c r="W150" s="114" t="n">
        <f aca="false">IF(EXACT(O150,Y150),M150,M150*(1-'Расчет Прайс'!$D$10))</f>
        <v>0</v>
      </c>
      <c r="X150" s="114" t="n">
        <f aca="false">P150*W150</f>
        <v>0</v>
      </c>
      <c r="Y150" s="119" t="s">
        <v>101</v>
      </c>
      <c r="Z150" s="117" t="n">
        <f aca="false">IF(EXACT(O150;Y150);Q150;0)</f>
        <v>0</v>
      </c>
      <c r="AA150" s="117" t="n">
        <f aca="false">IF(Z150=0;Q150;0)</f>
        <v>0</v>
      </c>
      <c r="AB150" s="118" t="str">
        <f aca="false">IF(U150=0;"";L150/U150-1)</f>
        <v/>
      </c>
      <c r="AC150" s="118" t="str">
        <f aca="false">IF(W150=0;"";L150/W150-1)</f>
        <v/>
      </c>
    </row>
    <row collapsed="false" customFormat="false" customHeight="true" hidden="false" ht="11.25" outlineLevel="0" r="151"/>
    <row collapsed="false" customFormat="false" customHeight="true" hidden="false" ht="50.1" outlineLevel="0" r="152">
      <c r="A152" s="98" t="n">
        <v>28</v>
      </c>
      <c r="B152" s="98" t="s">
        <v>397</v>
      </c>
      <c r="C152" s="99" t="s">
        <v>398</v>
      </c>
      <c r="D152" s="99" t="s">
        <v>93</v>
      </c>
      <c r="E152" s="100" t="s">
        <v>93</v>
      </c>
      <c r="F152" s="145" t="s">
        <v>271</v>
      </c>
      <c r="G152" s="102" t="s">
        <v>399</v>
      </c>
      <c r="H152" s="103"/>
      <c r="I152" s="146" t="s">
        <v>365</v>
      </c>
      <c r="J152" s="104" t="s">
        <v>98</v>
      </c>
      <c r="K152" s="105" t="s">
        <v>151</v>
      </c>
      <c r="L152" s="106" t="n">
        <v>3880</v>
      </c>
      <c r="M152" s="106" t="n">
        <v>2153</v>
      </c>
      <c r="N152" s="108" t="s">
        <v>400</v>
      </c>
      <c r="O152" s="109" t="s">
        <v>101</v>
      </c>
      <c r="P152" s="110"/>
      <c r="Q152" s="106" t="n">
        <f aca="false">P152*M152</f>
        <v>0</v>
      </c>
      <c r="R152" s="111"/>
      <c r="S152" s="112" t="n">
        <v>6</v>
      </c>
      <c r="T152" s="147"/>
      <c r="U152" s="114" t="n">
        <f aca="false">IF(EXACT(O152,Y152),M152,M152*(1-'Расчет ПРЕДЗАКАЗ'!$D$10))</f>
        <v>2153</v>
      </c>
      <c r="V152" s="114" t="n">
        <f aca="false">P152*U152</f>
        <v>0</v>
      </c>
      <c r="W152" s="114" t="n">
        <f aca="false">IF(EXACT(O152,Y152),M152,M152*(1-'Расчет Прайс'!$D$10))</f>
        <v>2153</v>
      </c>
      <c r="X152" s="114" t="n">
        <f aca="false">P152*W152</f>
        <v>0</v>
      </c>
      <c r="Y152" s="119" t="s">
        <v>101</v>
      </c>
      <c r="Z152" s="117" t="n">
        <f aca="false">IF(EXACT(O152;Y152);Q152;0)</f>
        <v>0</v>
      </c>
      <c r="AA152" s="117" t="n">
        <f aca="false">IF(Z152=0;Q152;0)</f>
        <v>0</v>
      </c>
      <c r="AB152" s="118" t="n">
        <f aca="false">IF(U152=0,"",L152/U152-1)</f>
        <v>0.802136553646075</v>
      </c>
      <c r="AC152" s="118" t="n">
        <f aca="false">IF(W152=0,"",L152/W152-1)</f>
        <v>0.802136553646075</v>
      </c>
    </row>
    <row collapsed="false" customFormat="false" customHeight="true" hidden="false" ht="50.1" outlineLevel="0" r="153">
      <c r="A153" s="98"/>
      <c r="B153" s="98"/>
      <c r="C153" s="99"/>
      <c r="D153" s="99"/>
      <c r="E153" s="100"/>
      <c r="F153" s="145"/>
      <c r="G153" s="102"/>
      <c r="H153" s="103"/>
      <c r="I153" s="146"/>
      <c r="J153" s="104"/>
      <c r="K153" s="105" t="s">
        <v>155</v>
      </c>
      <c r="L153" s="106" t="n">
        <v>3880</v>
      </c>
      <c r="M153" s="106" t="n">
        <v>2153</v>
      </c>
      <c r="N153" s="108" t="s">
        <v>401</v>
      </c>
      <c r="O153" s="109" t="s">
        <v>101</v>
      </c>
      <c r="P153" s="110"/>
      <c r="Q153" s="106" t="n">
        <f aca="false">P153*M153</f>
        <v>0</v>
      </c>
      <c r="R153" s="111"/>
      <c r="S153" s="112" t="n">
        <v>4</v>
      </c>
      <c r="T153" s="138"/>
      <c r="U153" s="114" t="n">
        <f aca="false">IF(EXACT(O153,Y153),M153,M153*(1-'Расчет ПРЕДЗАКАЗ'!$D$10))</f>
        <v>2153</v>
      </c>
      <c r="V153" s="114" t="n">
        <f aca="false">P153*U153</f>
        <v>0</v>
      </c>
      <c r="W153" s="114" t="n">
        <f aca="false">IF(EXACT(O153,Y153),M153,M153*(1-'Расчет Прайс'!$D$10))</f>
        <v>2153</v>
      </c>
      <c r="X153" s="114" t="n">
        <f aca="false">P153*W153</f>
        <v>0</v>
      </c>
      <c r="Y153" s="119" t="s">
        <v>101</v>
      </c>
      <c r="Z153" s="117" t="n">
        <f aca="false">IF(EXACT(O153;Y153);Q153;0)</f>
        <v>0</v>
      </c>
      <c r="AA153" s="117" t="n">
        <f aca="false">IF(Z153=0;Q153;0)</f>
        <v>0</v>
      </c>
      <c r="AB153" s="118" t="n">
        <f aca="false">IF(U153=0;"";L153/U153-1)</f>
        <v>0.802136553646075</v>
      </c>
      <c r="AC153" s="118" t="n">
        <f aca="false">IF(W153=0;"";L153/W153-1)</f>
        <v>0.802136553646075</v>
      </c>
    </row>
    <row collapsed="false" customFormat="false" customHeight="true" hidden="false" ht="50.1" outlineLevel="0" r="154">
      <c r="A154" s="98"/>
      <c r="B154" s="98"/>
      <c r="C154" s="99"/>
      <c r="D154" s="99"/>
      <c r="E154" s="100"/>
      <c r="F154" s="145"/>
      <c r="G154" s="102"/>
      <c r="H154" s="103"/>
      <c r="I154" s="146"/>
      <c r="J154" s="104"/>
      <c r="K154" s="105"/>
      <c r="L154" s="106"/>
      <c r="M154" s="106"/>
      <c r="N154" s="108"/>
      <c r="O154" s="109"/>
      <c r="P154" s="110"/>
      <c r="Q154" s="106" t="n">
        <f aca="false">P154*M154</f>
        <v>0</v>
      </c>
      <c r="R154" s="111"/>
      <c r="S154" s="112"/>
      <c r="T154" s="138"/>
      <c r="U154" s="114" t="n">
        <f aca="false">IF(EXACT(O154,Y154),M154,M154*(1-'Расчет ПРЕДЗАКАЗ'!$D$10))</f>
        <v>0</v>
      </c>
      <c r="V154" s="114" t="n">
        <f aca="false">P154*U154</f>
        <v>0</v>
      </c>
      <c r="W154" s="114" t="n">
        <f aca="false">IF(EXACT(O154,Y154),M154,M154*(1-'Расчет Прайс'!$D$10))</f>
        <v>0</v>
      </c>
      <c r="X154" s="114" t="n">
        <f aca="false">P154*W154</f>
        <v>0</v>
      </c>
      <c r="Y154" s="119" t="s">
        <v>101</v>
      </c>
      <c r="Z154" s="117" t="n">
        <f aca="false">IF(EXACT(O154;Y154);Q154;0)</f>
        <v>0</v>
      </c>
      <c r="AA154" s="117" t="n">
        <f aca="false">IF(Z154=0;Q154;0)</f>
        <v>0</v>
      </c>
      <c r="AB154" s="118" t="str">
        <f aca="false">IF(U154=0;"";L154/U154-1)</f>
        <v/>
      </c>
      <c r="AC154" s="118" t="str">
        <f aca="false">IF(W154=0;"";L154/W154-1)</f>
        <v/>
      </c>
    </row>
    <row collapsed="false" customFormat="false" customHeight="true" hidden="false" ht="50.1" outlineLevel="0" r="155">
      <c r="A155" s="98"/>
      <c r="B155" s="98"/>
      <c r="C155" s="99"/>
      <c r="D155" s="99"/>
      <c r="E155" s="100"/>
      <c r="F155" s="145"/>
      <c r="G155" s="102"/>
      <c r="H155" s="103"/>
      <c r="I155" s="146"/>
      <c r="J155" s="104"/>
      <c r="K155" s="105"/>
      <c r="L155" s="106"/>
      <c r="M155" s="106"/>
      <c r="N155" s="108"/>
      <c r="O155" s="109"/>
      <c r="P155" s="110"/>
      <c r="Q155" s="106" t="n">
        <f aca="false">P155*M155</f>
        <v>0</v>
      </c>
      <c r="R155" s="111"/>
      <c r="S155" s="112"/>
      <c r="T155" s="138"/>
      <c r="U155" s="114" t="n">
        <f aca="false">IF(EXACT(O155,Y155),M155,M155*(1-'Расчет ПРЕДЗАКАЗ'!$D$10))</f>
        <v>0</v>
      </c>
      <c r="V155" s="114" t="n">
        <f aca="false">P155*U155</f>
        <v>0</v>
      </c>
      <c r="W155" s="114" t="n">
        <f aca="false">IF(EXACT(O155,Y155),M155,M155*(1-'Расчет Прайс'!$D$10))</f>
        <v>0</v>
      </c>
      <c r="X155" s="114" t="n">
        <f aca="false">P155*W155</f>
        <v>0</v>
      </c>
      <c r="Y155" s="119" t="s">
        <v>101</v>
      </c>
      <c r="Z155" s="117" t="n">
        <f aca="false">IF(EXACT(O155;Y155);Q155;0)</f>
        <v>0</v>
      </c>
      <c r="AA155" s="117" t="n">
        <f aca="false">IF(Z155=0;Q155;0)</f>
        <v>0</v>
      </c>
      <c r="AB155" s="118" t="str">
        <f aca="false">IF(U155=0;"";L155/U155-1)</f>
        <v/>
      </c>
      <c r="AC155" s="118" t="str">
        <f aca="false">IF(W155=0;"";L155/W155-1)</f>
        <v/>
      </c>
    </row>
    <row collapsed="false" customFormat="false" customHeight="true" hidden="false" ht="50.1" outlineLevel="0" r="156">
      <c r="A156" s="98"/>
      <c r="B156" s="98"/>
      <c r="C156" s="99"/>
      <c r="D156" s="99"/>
      <c r="E156" s="100"/>
      <c r="F156" s="145"/>
      <c r="G156" s="102"/>
      <c r="H156" s="103"/>
      <c r="I156" s="146"/>
      <c r="J156" s="104"/>
      <c r="K156" s="105"/>
      <c r="L156" s="106"/>
      <c r="M156" s="106"/>
      <c r="N156" s="108"/>
      <c r="O156" s="109"/>
      <c r="P156" s="110"/>
      <c r="Q156" s="106" t="n">
        <f aca="false">P156*M156</f>
        <v>0</v>
      </c>
      <c r="R156" s="111"/>
      <c r="S156" s="112"/>
      <c r="T156" s="138"/>
      <c r="U156" s="114" t="n">
        <f aca="false">IF(EXACT(O156,Y156),M156,M156*(1-'Расчет ПРЕДЗАКАЗ'!$D$10))</f>
        <v>0</v>
      </c>
      <c r="V156" s="114" t="n">
        <f aca="false">P156*U156</f>
        <v>0</v>
      </c>
      <c r="W156" s="114" t="n">
        <f aca="false">IF(EXACT(O156,Y156),M156,M156*(1-'Расчет Прайс'!$D$10))</f>
        <v>0</v>
      </c>
      <c r="X156" s="114" t="n">
        <f aca="false">P156*W156</f>
        <v>0</v>
      </c>
      <c r="Y156" s="119" t="s">
        <v>101</v>
      </c>
      <c r="Z156" s="117" t="n">
        <f aca="false">IF(EXACT(O156;Y156);Q156;0)</f>
        <v>0</v>
      </c>
      <c r="AA156" s="117" t="n">
        <f aca="false">IF(Z156=0;Q156;0)</f>
        <v>0</v>
      </c>
      <c r="AB156" s="118" t="str">
        <f aca="false">IF(U156=0;"";L156/U156-1)</f>
        <v/>
      </c>
      <c r="AC156" s="118" t="str">
        <f aca="false">IF(W156=0;"";L156/W156-1)</f>
        <v/>
      </c>
    </row>
    <row collapsed="false" customFormat="false" customHeight="true" hidden="false" ht="50.1" outlineLevel="0" r="157">
      <c r="A157" s="98"/>
      <c r="B157" s="98"/>
      <c r="C157" s="99"/>
      <c r="D157" s="99"/>
      <c r="E157" s="100"/>
      <c r="F157" s="145"/>
      <c r="G157" s="102"/>
      <c r="H157" s="103"/>
      <c r="I157" s="146"/>
      <c r="J157" s="104"/>
      <c r="K157" s="105"/>
      <c r="L157" s="106"/>
      <c r="M157" s="106"/>
      <c r="N157" s="108"/>
      <c r="O157" s="109"/>
      <c r="P157" s="110"/>
      <c r="Q157" s="106" t="n">
        <f aca="false">P157*M157</f>
        <v>0</v>
      </c>
      <c r="R157" s="111"/>
      <c r="S157" s="112"/>
      <c r="T157" s="138"/>
      <c r="U157" s="114" t="n">
        <f aca="false">IF(EXACT(O157,Y157),M157,M157*(1-'Расчет ПРЕДЗАКАЗ'!$D$10))</f>
        <v>0</v>
      </c>
      <c r="V157" s="114" t="n">
        <f aca="false">P157*U157</f>
        <v>0</v>
      </c>
      <c r="W157" s="114" t="n">
        <f aca="false">IF(EXACT(O157,Y157),M157,M157*(1-'Расчет Прайс'!$D$10))</f>
        <v>0</v>
      </c>
      <c r="X157" s="114" t="n">
        <f aca="false">P157*W157</f>
        <v>0</v>
      </c>
      <c r="Y157" s="119" t="s">
        <v>101</v>
      </c>
      <c r="Z157" s="117" t="n">
        <f aca="false">IF(EXACT(O157;Y157);Q157;0)</f>
        <v>0</v>
      </c>
      <c r="AA157" s="117" t="n">
        <f aca="false">IF(Z157=0;Q157;0)</f>
        <v>0</v>
      </c>
      <c r="AB157" s="118" t="str">
        <f aca="false">IF(U157=0;"";L157/U157-1)</f>
        <v/>
      </c>
      <c r="AC157" s="118" t="str">
        <f aca="false">IF(W157=0;"";L157/W157-1)</f>
        <v/>
      </c>
    </row>
    <row collapsed="false" customFormat="false" customHeight="true" hidden="false" ht="50.1" outlineLevel="0" r="158">
      <c r="A158" s="98"/>
      <c r="B158" s="98"/>
      <c r="C158" s="99"/>
      <c r="D158" s="99"/>
      <c r="E158" s="100"/>
      <c r="F158" s="145"/>
      <c r="G158" s="102"/>
      <c r="H158" s="103"/>
      <c r="I158" s="146"/>
      <c r="J158" s="104"/>
      <c r="K158" s="105"/>
      <c r="L158" s="106"/>
      <c r="M158" s="106"/>
      <c r="N158" s="106"/>
      <c r="O158" s="109"/>
      <c r="P158" s="110"/>
      <c r="Q158" s="106" t="n">
        <f aca="false">P158*M158</f>
        <v>0</v>
      </c>
      <c r="R158" s="111"/>
      <c r="S158" s="112"/>
      <c r="T158" s="138"/>
      <c r="U158" s="114" t="n">
        <f aca="false">IF(EXACT(O158,Y158),M158,M158*(1-'Расчет ПРЕДЗАКАЗ'!$D$10))</f>
        <v>0</v>
      </c>
      <c r="V158" s="114" t="n">
        <f aca="false">P158*U158</f>
        <v>0</v>
      </c>
      <c r="W158" s="114" t="n">
        <f aca="false">IF(EXACT(O158,Y158),M158,M158*(1-'Расчет Прайс'!$D$10))</f>
        <v>0</v>
      </c>
      <c r="X158" s="114" t="n">
        <f aca="false">P158*W158</f>
        <v>0</v>
      </c>
      <c r="Y158" s="119" t="s">
        <v>101</v>
      </c>
      <c r="Z158" s="117" t="n">
        <f aca="false">IF(EXACT(O158;Y158);Q158;0)</f>
        <v>0</v>
      </c>
      <c r="AA158" s="117" t="n">
        <f aca="false">IF(Z158=0;Q158;0)</f>
        <v>0</v>
      </c>
      <c r="AB158" s="118" t="str">
        <f aca="false">IF(U158=0;"";L158/U158-1)</f>
        <v/>
      </c>
      <c r="AC158" s="118" t="str">
        <f aca="false">IF(W158=0;"";L158/W158-1)</f>
        <v/>
      </c>
    </row>
    <row collapsed="false" customFormat="false" customHeight="true" hidden="false" ht="50.1" outlineLevel="0" r="159">
      <c r="A159" s="98"/>
      <c r="B159" s="98"/>
      <c r="C159" s="99"/>
      <c r="D159" s="99"/>
      <c r="E159" s="100"/>
      <c r="F159" s="145"/>
      <c r="G159" s="102"/>
      <c r="H159" s="103"/>
      <c r="I159" s="146"/>
      <c r="J159" s="104"/>
      <c r="K159" s="105"/>
      <c r="L159" s="106"/>
      <c r="M159" s="106"/>
      <c r="N159" s="106"/>
      <c r="O159" s="109"/>
      <c r="P159" s="110"/>
      <c r="Q159" s="106" t="n">
        <f aca="false">P159*M159</f>
        <v>0</v>
      </c>
      <c r="R159" s="111"/>
      <c r="S159" s="112"/>
      <c r="T159" s="138"/>
      <c r="U159" s="114" t="n">
        <f aca="false">IF(EXACT(O159,Y159),M159,M159*(1-'Расчет ПРЕДЗАКАЗ'!$D$10))</f>
        <v>0</v>
      </c>
      <c r="V159" s="114" t="n">
        <f aca="false">P159*U159</f>
        <v>0</v>
      </c>
      <c r="W159" s="114" t="n">
        <f aca="false">IF(EXACT(O159,Y159),M159,M159*(1-'Расчет Прайс'!$D$10))</f>
        <v>0</v>
      </c>
      <c r="X159" s="114" t="n">
        <f aca="false">P159*W159</f>
        <v>0</v>
      </c>
      <c r="Y159" s="119" t="s">
        <v>101</v>
      </c>
      <c r="Z159" s="117" t="n">
        <f aca="false">IF(EXACT(O159;Y159);Q159;0)</f>
        <v>0</v>
      </c>
      <c r="AA159" s="117" t="n">
        <f aca="false">IF(Z159=0;Q159;0)</f>
        <v>0</v>
      </c>
      <c r="AB159" s="118" t="str">
        <f aca="false">IF(U159=0;"";L159/U159-1)</f>
        <v/>
      </c>
      <c r="AC159" s="118" t="str">
        <f aca="false">IF(W159=0;"";L159/W159-1)</f>
        <v/>
      </c>
    </row>
    <row collapsed="false" customFormat="false" customHeight="true" hidden="false" ht="50.1" outlineLevel="0" r="160">
      <c r="A160" s="98"/>
      <c r="B160" s="98"/>
      <c r="C160" s="99"/>
      <c r="D160" s="99"/>
      <c r="E160" s="100"/>
      <c r="F160" s="145"/>
      <c r="G160" s="102"/>
      <c r="H160" s="103"/>
      <c r="I160" s="146"/>
      <c r="J160" s="104"/>
      <c r="K160" s="105"/>
      <c r="L160" s="106"/>
      <c r="M160" s="106"/>
      <c r="N160" s="106"/>
      <c r="O160" s="109"/>
      <c r="P160" s="110"/>
      <c r="Q160" s="106" t="n">
        <f aca="false">P160*M160</f>
        <v>0</v>
      </c>
      <c r="R160" s="111"/>
      <c r="S160" s="112"/>
      <c r="T160" s="138"/>
      <c r="U160" s="114" t="n">
        <f aca="false">IF(EXACT(O160,Y160),M160,M160*(1-'Расчет ПРЕДЗАКАЗ'!$D$10))</f>
        <v>0</v>
      </c>
      <c r="V160" s="114" t="n">
        <f aca="false">P160*U160</f>
        <v>0</v>
      </c>
      <c r="W160" s="114" t="n">
        <f aca="false">IF(EXACT(O160,Y160),M160,M160*(1-'Расчет Прайс'!$D$10))</f>
        <v>0</v>
      </c>
      <c r="X160" s="114" t="n">
        <f aca="false">P160*W160</f>
        <v>0</v>
      </c>
      <c r="Y160" s="119" t="s">
        <v>101</v>
      </c>
      <c r="Z160" s="117" t="n">
        <f aca="false">IF(EXACT(O160;Y160);Q160;0)</f>
        <v>0</v>
      </c>
      <c r="AA160" s="117" t="n">
        <f aca="false">IF(Z160=0;Q160;0)</f>
        <v>0</v>
      </c>
      <c r="AB160" s="118" t="str">
        <f aca="false">IF(U160=0;"";L160/U160-1)</f>
        <v/>
      </c>
      <c r="AC160" s="118" t="str">
        <f aca="false">IF(W160=0;"";L160/W160-1)</f>
        <v/>
      </c>
    </row>
    <row collapsed="false" customFormat="false" customHeight="true" hidden="false" ht="50.1" outlineLevel="0" r="161">
      <c r="A161" s="98"/>
      <c r="B161" s="98"/>
      <c r="C161" s="99"/>
      <c r="D161" s="99"/>
      <c r="E161" s="100"/>
      <c r="F161" s="145"/>
      <c r="G161" s="102"/>
      <c r="H161" s="103"/>
      <c r="I161" s="146"/>
      <c r="J161" s="104"/>
      <c r="K161" s="105"/>
      <c r="L161" s="106"/>
      <c r="M161" s="106"/>
      <c r="N161" s="120"/>
      <c r="O161" s="109"/>
      <c r="P161" s="110"/>
      <c r="Q161" s="106" t="n">
        <f aca="false">P161*M161</f>
        <v>0</v>
      </c>
      <c r="R161" s="120"/>
      <c r="S161" s="112"/>
      <c r="T161" s="121"/>
      <c r="U161" s="114" t="n">
        <f aca="false">IF(EXACT(O161,Y161),M161,M161*(1-'Расчет ПРЕДЗАКАЗ'!$D$10))</f>
        <v>0</v>
      </c>
      <c r="V161" s="114" t="n">
        <f aca="false">P161*U161</f>
        <v>0</v>
      </c>
      <c r="W161" s="114" t="n">
        <f aca="false">IF(EXACT(O161,Y161),M161,M161*(1-'Расчет Прайс'!$D$10))</f>
        <v>0</v>
      </c>
      <c r="X161" s="114" t="n">
        <f aca="false">P161*W161</f>
        <v>0</v>
      </c>
      <c r="Y161" s="119" t="s">
        <v>101</v>
      </c>
      <c r="Z161" s="117" t="n">
        <f aca="false">IF(EXACT(O161;Y161);Q161;0)</f>
        <v>0</v>
      </c>
      <c r="AA161" s="117" t="n">
        <f aca="false">IF(Z161=0;Q161;0)</f>
        <v>0</v>
      </c>
      <c r="AB161" s="118" t="str">
        <f aca="false">IF(U161=0;"";L161/U161-1)</f>
        <v/>
      </c>
      <c r="AC161" s="118" t="str">
        <f aca="false">IF(W161=0;"";L161/W161-1)</f>
        <v/>
      </c>
    </row>
    <row collapsed="false" customFormat="false" customHeight="true" hidden="false" ht="50.1" outlineLevel="0" r="162">
      <c r="A162" s="98"/>
      <c r="B162" s="98"/>
      <c r="C162" s="99"/>
      <c r="D162" s="99"/>
      <c r="E162" s="100"/>
      <c r="F162" s="145"/>
      <c r="G162" s="102"/>
      <c r="H162" s="103"/>
      <c r="I162" s="146"/>
      <c r="J162" s="104"/>
      <c r="K162" s="105"/>
      <c r="L162" s="106"/>
      <c r="M162" s="106"/>
      <c r="N162" s="120"/>
      <c r="O162" s="109"/>
      <c r="P162" s="110"/>
      <c r="Q162" s="106" t="n">
        <f aca="false">P162*M162</f>
        <v>0</v>
      </c>
      <c r="R162" s="120"/>
      <c r="S162" s="112"/>
      <c r="T162" s="121"/>
      <c r="U162" s="114" t="n">
        <f aca="false">IF(EXACT(O162,Y162),M162,M162*(1-'Расчет ПРЕДЗАКАЗ'!$D$10))</f>
        <v>0</v>
      </c>
      <c r="V162" s="114" t="n">
        <f aca="false">P162*U162</f>
        <v>0</v>
      </c>
      <c r="W162" s="114" t="n">
        <f aca="false">IF(EXACT(O162,Y162),M162,M162*(1-'Расчет Прайс'!$D$10))</f>
        <v>0</v>
      </c>
      <c r="X162" s="114" t="n">
        <f aca="false">P162*W162</f>
        <v>0</v>
      </c>
      <c r="Y162" s="119" t="s">
        <v>101</v>
      </c>
      <c r="Z162" s="117" t="n">
        <f aca="false">IF(EXACT(O162;Y162);Q162;0)</f>
        <v>0</v>
      </c>
      <c r="AA162" s="117" t="n">
        <f aca="false">IF(Z162=0;Q162;0)</f>
        <v>0</v>
      </c>
      <c r="AB162" s="118" t="str">
        <f aca="false">IF(U162=0;"";L162/U162-1)</f>
        <v/>
      </c>
      <c r="AC162" s="118" t="str">
        <f aca="false">IF(W162=0;"";L162/W162-1)</f>
        <v/>
      </c>
    </row>
    <row collapsed="false" customFormat="false" customHeight="true" hidden="false" ht="50.1" outlineLevel="0" r="163">
      <c r="A163" s="98"/>
      <c r="B163" s="98"/>
      <c r="C163" s="99"/>
      <c r="D163" s="99"/>
      <c r="E163" s="100"/>
      <c r="F163" s="145"/>
      <c r="G163" s="102"/>
      <c r="H163" s="103"/>
      <c r="I163" s="146"/>
      <c r="J163" s="104"/>
      <c r="K163" s="105"/>
      <c r="L163" s="106"/>
      <c r="M163" s="106"/>
      <c r="N163" s="120"/>
      <c r="O163" s="109"/>
      <c r="P163" s="110"/>
      <c r="Q163" s="106" t="n">
        <f aca="false">P163*M163</f>
        <v>0</v>
      </c>
      <c r="R163" s="120"/>
      <c r="S163" s="112"/>
      <c r="T163" s="121"/>
      <c r="U163" s="114" t="n">
        <f aca="false">IF(EXACT(O163,Y163),M163,M163*(1-'Расчет ПРЕДЗАКАЗ'!$D$10))</f>
        <v>0</v>
      </c>
      <c r="V163" s="114" t="n">
        <f aca="false">P163*U163</f>
        <v>0</v>
      </c>
      <c r="W163" s="114" t="n">
        <f aca="false">IF(EXACT(O163,Y163),M163,M163*(1-'Расчет Прайс'!$D$10))</f>
        <v>0</v>
      </c>
      <c r="X163" s="114" t="n">
        <f aca="false">P163*W163</f>
        <v>0</v>
      </c>
      <c r="Y163" s="119" t="s">
        <v>101</v>
      </c>
      <c r="Z163" s="117" t="n">
        <f aca="false">IF(EXACT(O163;Y163);Q163;0)</f>
        <v>0</v>
      </c>
      <c r="AA163" s="117" t="n">
        <f aca="false">IF(Z163=0;Q163;0)</f>
        <v>0</v>
      </c>
      <c r="AB163" s="118" t="str">
        <f aca="false">IF(U163=0;"";L163/U163-1)</f>
        <v/>
      </c>
      <c r="AC163" s="118" t="str">
        <f aca="false">IF(W163=0;"";L163/W163-1)</f>
        <v/>
      </c>
    </row>
    <row collapsed="false" customFormat="false" customHeight="true" hidden="false" ht="50.1" outlineLevel="0" r="164">
      <c r="A164" s="98"/>
      <c r="B164" s="98"/>
      <c r="C164" s="99"/>
      <c r="D164" s="99"/>
      <c r="E164" s="100"/>
      <c r="F164" s="145"/>
      <c r="G164" s="102"/>
      <c r="H164" s="103"/>
      <c r="I164" s="146"/>
      <c r="J164" s="104"/>
      <c r="K164" s="105"/>
      <c r="L164" s="106"/>
      <c r="M164" s="106"/>
      <c r="N164" s="120"/>
      <c r="O164" s="109"/>
      <c r="P164" s="110"/>
      <c r="Q164" s="106" t="n">
        <f aca="false">P164*M164</f>
        <v>0</v>
      </c>
      <c r="R164" s="120"/>
      <c r="S164" s="112"/>
      <c r="T164" s="121"/>
      <c r="U164" s="114" t="n">
        <f aca="false">IF(EXACT(O164,Y164),M164,M164*(1-'Расчет ПРЕДЗАКАЗ'!$D$10))</f>
        <v>0</v>
      </c>
      <c r="V164" s="114" t="n">
        <f aca="false">P164*U164</f>
        <v>0</v>
      </c>
      <c r="W164" s="114" t="n">
        <f aca="false">IF(EXACT(O164,Y164),M164,M164*(1-'Расчет Прайс'!$D$10))</f>
        <v>0</v>
      </c>
      <c r="X164" s="114" t="n">
        <f aca="false">P164*W164</f>
        <v>0</v>
      </c>
      <c r="Y164" s="119" t="s">
        <v>101</v>
      </c>
      <c r="Z164" s="117" t="n">
        <f aca="false">IF(EXACT(O164;Y164);Q164;0)</f>
        <v>0</v>
      </c>
      <c r="AA164" s="117" t="n">
        <f aca="false">IF(Z164=0;Q164;0)</f>
        <v>0</v>
      </c>
      <c r="AB164" s="118" t="str">
        <f aca="false">IF(U164=0;"";L164/U164-1)</f>
        <v/>
      </c>
      <c r="AC164" s="118" t="str">
        <f aca="false">IF(W164=0;"";L164/W164-1)</f>
        <v/>
      </c>
    </row>
    <row collapsed="false" customFormat="false" customHeight="true" hidden="false" ht="50.1" outlineLevel="0" r="165">
      <c r="A165" s="98"/>
      <c r="B165" s="98"/>
      <c r="C165" s="99"/>
      <c r="D165" s="99"/>
      <c r="E165" s="100"/>
      <c r="F165" s="145"/>
      <c r="G165" s="102"/>
      <c r="H165" s="103"/>
      <c r="I165" s="146"/>
      <c r="J165" s="104"/>
      <c r="K165" s="105"/>
      <c r="L165" s="106"/>
      <c r="M165" s="106"/>
      <c r="N165" s="120"/>
      <c r="O165" s="109"/>
      <c r="P165" s="110"/>
      <c r="Q165" s="106" t="n">
        <f aca="false">P165*M165</f>
        <v>0</v>
      </c>
      <c r="R165" s="120"/>
      <c r="S165" s="112"/>
      <c r="T165" s="121"/>
      <c r="U165" s="114" t="n">
        <f aca="false">IF(EXACT(O165,Y165),M165,M165*(1-'Расчет ПРЕДЗАКАЗ'!$D$10))</f>
        <v>0</v>
      </c>
      <c r="V165" s="114" t="n">
        <f aca="false">P165*U165</f>
        <v>0</v>
      </c>
      <c r="W165" s="114" t="n">
        <f aca="false">IF(EXACT(O165,Y165),M165,M165*(1-'Расчет Прайс'!$D$10))</f>
        <v>0</v>
      </c>
      <c r="X165" s="114" t="n">
        <f aca="false">P165*W165</f>
        <v>0</v>
      </c>
      <c r="Y165" s="119" t="s">
        <v>101</v>
      </c>
      <c r="Z165" s="117" t="n">
        <f aca="false">IF(EXACT(O165;Y165);Q165;0)</f>
        <v>0</v>
      </c>
      <c r="AA165" s="117" t="n">
        <f aca="false">IF(Z165=0;Q165;0)</f>
        <v>0</v>
      </c>
      <c r="AB165" s="118" t="str">
        <f aca="false">IF(U165=0;"";L165/U165-1)</f>
        <v/>
      </c>
      <c r="AC165" s="118" t="str">
        <f aca="false">IF(W165=0;"";L165/W165-1)</f>
        <v/>
      </c>
    </row>
    <row collapsed="false" customFormat="false" customHeight="true" hidden="false" ht="50.1" outlineLevel="0" r="166">
      <c r="A166" s="98"/>
      <c r="B166" s="98"/>
      <c r="C166" s="99"/>
      <c r="D166" s="99"/>
      <c r="E166" s="100"/>
      <c r="F166" s="145"/>
      <c r="G166" s="102"/>
      <c r="H166" s="103"/>
      <c r="I166" s="146"/>
      <c r="J166" s="104"/>
      <c r="K166" s="105"/>
      <c r="L166" s="106"/>
      <c r="M166" s="106"/>
      <c r="N166" s="120"/>
      <c r="O166" s="109"/>
      <c r="P166" s="110"/>
      <c r="Q166" s="106" t="n">
        <f aca="false">P166*M166</f>
        <v>0</v>
      </c>
      <c r="R166" s="120"/>
      <c r="S166" s="111"/>
      <c r="T166" s="121"/>
      <c r="U166" s="114" t="n">
        <f aca="false">IF(EXACT(O166,Y166),M166,M166*(1-'Расчет ПРЕДЗАКАЗ'!$D$10))</f>
        <v>0</v>
      </c>
      <c r="V166" s="114" t="n">
        <f aca="false">P166*U166</f>
        <v>0</v>
      </c>
      <c r="W166" s="114" t="n">
        <f aca="false">IF(EXACT(O166,Y166),M166,M166*(1-'Расчет Прайс'!$D$10))</f>
        <v>0</v>
      </c>
      <c r="X166" s="114" t="n">
        <f aca="false">P166*W166</f>
        <v>0</v>
      </c>
      <c r="Y166" s="119" t="s">
        <v>101</v>
      </c>
      <c r="Z166" s="117" t="n">
        <f aca="false">IF(EXACT(O166;Y166);Q166;0)</f>
        <v>0</v>
      </c>
      <c r="AA166" s="117" t="n">
        <f aca="false">IF(Z166=0;Q166;0)</f>
        <v>0</v>
      </c>
      <c r="AB166" s="118" t="str">
        <f aca="false">IF(U166=0;"";L166/U166-1)</f>
        <v/>
      </c>
      <c r="AC166" s="118" t="str">
        <f aca="false">IF(W166=0;"";L166/W166-1)</f>
        <v/>
      </c>
    </row>
    <row collapsed="false" customFormat="false" customHeight="true" hidden="false" ht="11.25" outlineLevel="0" r="167"/>
    <row collapsed="false" customFormat="false" customHeight="true" hidden="false" ht="50.1" outlineLevel="0" r="168">
      <c r="A168" s="98" t="n">
        <v>29</v>
      </c>
      <c r="B168" s="98" t="s">
        <v>402</v>
      </c>
      <c r="C168" s="99" t="s">
        <v>403</v>
      </c>
      <c r="D168" s="99" t="s">
        <v>93</v>
      </c>
      <c r="E168" s="100" t="s">
        <v>93</v>
      </c>
      <c r="F168" s="145" t="s">
        <v>271</v>
      </c>
      <c r="G168" s="102" t="s">
        <v>404</v>
      </c>
      <c r="H168" s="103"/>
      <c r="I168" s="146" t="s">
        <v>405</v>
      </c>
      <c r="J168" s="104" t="s">
        <v>98</v>
      </c>
      <c r="K168" s="105" t="s">
        <v>102</v>
      </c>
      <c r="L168" s="106" t="n">
        <v>10630</v>
      </c>
      <c r="M168" s="106" t="n">
        <v>5907</v>
      </c>
      <c r="N168" s="108" t="s">
        <v>406</v>
      </c>
      <c r="O168" s="109" t="s">
        <v>101</v>
      </c>
      <c r="P168" s="110"/>
      <c r="Q168" s="106" t="n">
        <f aca="false">P168*M168</f>
        <v>0</v>
      </c>
      <c r="R168" s="111"/>
      <c r="S168" s="112" t="n">
        <v>2</v>
      </c>
      <c r="T168" s="147"/>
      <c r="U168" s="114" t="n">
        <f aca="false">IF(EXACT(O168,Y168),M168,M168*(1-'Расчет ПРЕДЗАКАЗ'!$D$10))</f>
        <v>5907</v>
      </c>
      <c r="V168" s="114" t="n">
        <f aca="false">P168*U168</f>
        <v>0</v>
      </c>
      <c r="W168" s="114" t="n">
        <f aca="false">IF(EXACT(O168,Y168),M168,M168*(1-'Расчет Прайс'!$D$10))</f>
        <v>5907</v>
      </c>
      <c r="X168" s="114" t="n">
        <f aca="false">P168*W168</f>
        <v>0</v>
      </c>
      <c r="Y168" s="119" t="s">
        <v>101</v>
      </c>
      <c r="Z168" s="117" t="n">
        <f aca="false">IF(EXACT(O168;Y168);Q168;0)</f>
        <v>0</v>
      </c>
      <c r="AA168" s="117" t="n">
        <f aca="false">IF(Z168=0;Q168;0)</f>
        <v>0</v>
      </c>
      <c r="AB168" s="118" t="n">
        <f aca="false">IF(U168=0,"",L168/U168-1)</f>
        <v>0.799559844252582</v>
      </c>
      <c r="AC168" s="118" t="n">
        <f aca="false">IF(W168=0,"",L168/W168-1)</f>
        <v>0.799559844252582</v>
      </c>
    </row>
    <row collapsed="false" customFormat="false" customHeight="true" hidden="false" ht="50.1" outlineLevel="0" r="169">
      <c r="A169" s="98"/>
      <c r="B169" s="98"/>
      <c r="C169" s="99"/>
      <c r="D169" s="99"/>
      <c r="E169" s="100"/>
      <c r="F169" s="145"/>
      <c r="G169" s="102"/>
      <c r="H169" s="103"/>
      <c r="I169" s="146"/>
      <c r="J169" s="104"/>
      <c r="K169" s="105"/>
      <c r="L169" s="106"/>
      <c r="M169" s="106"/>
      <c r="N169" s="108"/>
      <c r="O169" s="109"/>
      <c r="P169" s="110"/>
      <c r="Q169" s="106" t="n">
        <f aca="false">P169*M169</f>
        <v>0</v>
      </c>
      <c r="R169" s="111"/>
      <c r="S169" s="112"/>
      <c r="T169" s="138"/>
      <c r="U169" s="114" t="n">
        <f aca="false">IF(EXACT(O169,Y169),M169,M169*(1-'Расчет ПРЕДЗАКАЗ'!$D$10))</f>
        <v>0</v>
      </c>
      <c r="V169" s="114" t="n">
        <f aca="false">P169*U169</f>
        <v>0</v>
      </c>
      <c r="W169" s="114" t="n">
        <f aca="false">IF(EXACT(O169,Y169),M169,M169*(1-'Расчет Прайс'!$D$10))</f>
        <v>0</v>
      </c>
      <c r="X169" s="114" t="n">
        <f aca="false">P169*W169</f>
        <v>0</v>
      </c>
      <c r="Y169" s="119" t="s">
        <v>101</v>
      </c>
      <c r="Z169" s="117" t="n">
        <f aca="false">IF(EXACT(O169;Y169);Q169;0)</f>
        <v>0</v>
      </c>
      <c r="AA169" s="117" t="n">
        <f aca="false">IF(Z169=0;Q169;0)</f>
        <v>0</v>
      </c>
      <c r="AB169" s="118" t="str">
        <f aca="false">IF(U169=0;"";L169/U169-1)</f>
        <v/>
      </c>
      <c r="AC169" s="118" t="str">
        <f aca="false">IF(W169=0;"";L169/W169-1)</f>
        <v/>
      </c>
    </row>
    <row collapsed="false" customFormat="false" customHeight="true" hidden="false" ht="50.1" outlineLevel="0" r="170">
      <c r="A170" s="98"/>
      <c r="B170" s="98"/>
      <c r="C170" s="99"/>
      <c r="D170" s="99"/>
      <c r="E170" s="100"/>
      <c r="F170" s="145"/>
      <c r="G170" s="102"/>
      <c r="H170" s="103"/>
      <c r="I170" s="146"/>
      <c r="J170" s="104"/>
      <c r="K170" s="105"/>
      <c r="L170" s="106"/>
      <c r="M170" s="106"/>
      <c r="N170" s="108"/>
      <c r="O170" s="109"/>
      <c r="P170" s="110"/>
      <c r="Q170" s="106" t="n">
        <f aca="false">P170*M170</f>
        <v>0</v>
      </c>
      <c r="R170" s="111"/>
      <c r="S170" s="112"/>
      <c r="T170" s="138"/>
      <c r="U170" s="114" t="n">
        <f aca="false">IF(EXACT(O170,Y170),M170,M170*(1-'Расчет ПРЕДЗАКАЗ'!$D$10))</f>
        <v>0</v>
      </c>
      <c r="V170" s="114" t="n">
        <f aca="false">P170*U170</f>
        <v>0</v>
      </c>
      <c r="W170" s="114" t="n">
        <f aca="false">IF(EXACT(O170,Y170),M170,M170*(1-'Расчет Прайс'!$D$10))</f>
        <v>0</v>
      </c>
      <c r="X170" s="114" t="n">
        <f aca="false">P170*W170</f>
        <v>0</v>
      </c>
      <c r="Y170" s="119" t="s">
        <v>101</v>
      </c>
      <c r="Z170" s="117" t="n">
        <f aca="false">IF(EXACT(O170;Y170);Q170;0)</f>
        <v>0</v>
      </c>
      <c r="AA170" s="117" t="n">
        <f aca="false">IF(Z170=0;Q170;0)</f>
        <v>0</v>
      </c>
      <c r="AB170" s="118" t="str">
        <f aca="false">IF(U170=0;"";L170/U170-1)</f>
        <v/>
      </c>
      <c r="AC170" s="118" t="str">
        <f aca="false">IF(W170=0;"";L170/W170-1)</f>
        <v/>
      </c>
    </row>
    <row collapsed="false" customFormat="false" customHeight="true" hidden="false" ht="50.1" outlineLevel="0" r="171">
      <c r="A171" s="98"/>
      <c r="B171" s="98"/>
      <c r="C171" s="99"/>
      <c r="D171" s="99"/>
      <c r="E171" s="100"/>
      <c r="F171" s="145"/>
      <c r="G171" s="102"/>
      <c r="H171" s="103"/>
      <c r="I171" s="146"/>
      <c r="J171" s="104"/>
      <c r="K171" s="105"/>
      <c r="L171" s="106"/>
      <c r="M171" s="106"/>
      <c r="N171" s="108"/>
      <c r="O171" s="109"/>
      <c r="P171" s="110"/>
      <c r="Q171" s="106" t="n">
        <f aca="false">P171*M171</f>
        <v>0</v>
      </c>
      <c r="R171" s="111"/>
      <c r="S171" s="112"/>
      <c r="T171" s="138"/>
      <c r="U171" s="114" t="n">
        <f aca="false">IF(EXACT(O171,Y171),M171,M171*(1-'Расчет ПРЕДЗАКАЗ'!$D$10))</f>
        <v>0</v>
      </c>
      <c r="V171" s="114" t="n">
        <f aca="false">P171*U171</f>
        <v>0</v>
      </c>
      <c r="W171" s="114" t="n">
        <f aca="false">IF(EXACT(O171,Y171),M171,M171*(1-'Расчет Прайс'!$D$10))</f>
        <v>0</v>
      </c>
      <c r="X171" s="114" t="n">
        <f aca="false">P171*W171</f>
        <v>0</v>
      </c>
      <c r="Y171" s="119" t="s">
        <v>101</v>
      </c>
      <c r="Z171" s="117" t="n">
        <f aca="false">IF(EXACT(O171;Y171);Q171;0)</f>
        <v>0</v>
      </c>
      <c r="AA171" s="117" t="n">
        <f aca="false">IF(Z171=0;Q171;0)</f>
        <v>0</v>
      </c>
      <c r="AB171" s="118" t="str">
        <f aca="false">IF(U171=0;"";L171/U171-1)</f>
        <v/>
      </c>
      <c r="AC171" s="118" t="str">
        <f aca="false">IF(W171=0;"";L171/W171-1)</f>
        <v/>
      </c>
    </row>
    <row collapsed="false" customFormat="false" customHeight="true" hidden="false" ht="50.1" outlineLevel="0" r="172">
      <c r="A172" s="98"/>
      <c r="B172" s="98"/>
      <c r="C172" s="99"/>
      <c r="D172" s="99"/>
      <c r="E172" s="100"/>
      <c r="F172" s="145"/>
      <c r="G172" s="102"/>
      <c r="H172" s="103"/>
      <c r="I172" s="146"/>
      <c r="J172" s="104"/>
      <c r="K172" s="105"/>
      <c r="L172" s="106"/>
      <c r="M172" s="106"/>
      <c r="N172" s="108"/>
      <c r="O172" s="109"/>
      <c r="P172" s="110"/>
      <c r="Q172" s="106" t="n">
        <f aca="false">P172*M172</f>
        <v>0</v>
      </c>
      <c r="R172" s="111"/>
      <c r="S172" s="112"/>
      <c r="T172" s="138"/>
      <c r="U172" s="114" t="n">
        <f aca="false">IF(EXACT(O172,Y172),M172,M172*(1-'Расчет ПРЕДЗАКАЗ'!$D$10))</f>
        <v>0</v>
      </c>
      <c r="V172" s="114" t="n">
        <f aca="false">P172*U172</f>
        <v>0</v>
      </c>
      <c r="W172" s="114" t="n">
        <f aca="false">IF(EXACT(O172,Y172),M172,M172*(1-'Расчет Прайс'!$D$10))</f>
        <v>0</v>
      </c>
      <c r="X172" s="114" t="n">
        <f aca="false">P172*W172</f>
        <v>0</v>
      </c>
      <c r="Y172" s="119" t="s">
        <v>101</v>
      </c>
      <c r="Z172" s="117" t="n">
        <f aca="false">IF(EXACT(O172;Y172);Q172;0)</f>
        <v>0</v>
      </c>
      <c r="AA172" s="117" t="n">
        <f aca="false">IF(Z172=0;Q172;0)</f>
        <v>0</v>
      </c>
      <c r="AB172" s="118" t="str">
        <f aca="false">IF(U172=0;"";L172/U172-1)</f>
        <v/>
      </c>
      <c r="AC172" s="118" t="str">
        <f aca="false">IF(W172=0;"";L172/W172-1)</f>
        <v/>
      </c>
    </row>
    <row collapsed="false" customFormat="false" customHeight="true" hidden="false" ht="50.1" outlineLevel="0" r="173">
      <c r="A173" s="98"/>
      <c r="B173" s="98"/>
      <c r="C173" s="99"/>
      <c r="D173" s="99"/>
      <c r="E173" s="100"/>
      <c r="F173" s="145"/>
      <c r="G173" s="102"/>
      <c r="H173" s="103"/>
      <c r="I173" s="146"/>
      <c r="J173" s="104"/>
      <c r="K173" s="105"/>
      <c r="L173" s="106"/>
      <c r="M173" s="106"/>
      <c r="N173" s="108"/>
      <c r="O173" s="109"/>
      <c r="P173" s="110"/>
      <c r="Q173" s="106" t="n">
        <f aca="false">P173*M173</f>
        <v>0</v>
      </c>
      <c r="R173" s="111"/>
      <c r="S173" s="112"/>
      <c r="T173" s="138"/>
      <c r="U173" s="114" t="n">
        <f aca="false">IF(EXACT(O173,Y173),M173,M173*(1-'Расчет ПРЕДЗАКАЗ'!$D$10))</f>
        <v>0</v>
      </c>
      <c r="V173" s="114" t="n">
        <f aca="false">P173*U173</f>
        <v>0</v>
      </c>
      <c r="W173" s="114" t="n">
        <f aca="false">IF(EXACT(O173,Y173),M173,M173*(1-'Расчет Прайс'!$D$10))</f>
        <v>0</v>
      </c>
      <c r="X173" s="114" t="n">
        <f aca="false">P173*W173</f>
        <v>0</v>
      </c>
      <c r="Y173" s="119" t="s">
        <v>101</v>
      </c>
      <c r="Z173" s="117" t="n">
        <f aca="false">IF(EXACT(O173;Y173);Q173;0)</f>
        <v>0</v>
      </c>
      <c r="AA173" s="117" t="n">
        <f aca="false">IF(Z173=0;Q173;0)</f>
        <v>0</v>
      </c>
      <c r="AB173" s="118" t="str">
        <f aca="false">IF(U173=0;"";L173/U173-1)</f>
        <v/>
      </c>
      <c r="AC173" s="118" t="str">
        <f aca="false">IF(W173=0;"";L173/W173-1)</f>
        <v/>
      </c>
    </row>
    <row collapsed="false" customFormat="false" customHeight="true" hidden="false" ht="50.1" outlineLevel="0" r="174">
      <c r="A174" s="98"/>
      <c r="B174" s="98"/>
      <c r="C174" s="99"/>
      <c r="D174" s="99"/>
      <c r="E174" s="100"/>
      <c r="F174" s="145"/>
      <c r="G174" s="102"/>
      <c r="H174" s="103"/>
      <c r="I174" s="146"/>
      <c r="J174" s="104"/>
      <c r="K174" s="105"/>
      <c r="L174" s="106"/>
      <c r="M174" s="106"/>
      <c r="N174" s="106"/>
      <c r="O174" s="109"/>
      <c r="P174" s="110"/>
      <c r="Q174" s="106" t="n">
        <f aca="false">P174*M174</f>
        <v>0</v>
      </c>
      <c r="R174" s="111"/>
      <c r="S174" s="112"/>
      <c r="T174" s="138"/>
      <c r="U174" s="114" t="n">
        <f aca="false">IF(EXACT(O174,Y174),M174,M174*(1-'Расчет ПРЕДЗАКАЗ'!$D$10))</f>
        <v>0</v>
      </c>
      <c r="V174" s="114" t="n">
        <f aca="false">P174*U174</f>
        <v>0</v>
      </c>
      <c r="W174" s="114" t="n">
        <f aca="false">IF(EXACT(O174,Y174),M174,M174*(1-'Расчет Прайс'!$D$10))</f>
        <v>0</v>
      </c>
      <c r="X174" s="114" t="n">
        <f aca="false">P174*W174</f>
        <v>0</v>
      </c>
      <c r="Y174" s="119" t="s">
        <v>101</v>
      </c>
      <c r="Z174" s="117" t="n">
        <f aca="false">IF(EXACT(O174;Y174);Q174;0)</f>
        <v>0</v>
      </c>
      <c r="AA174" s="117" t="n">
        <f aca="false">IF(Z174=0;Q174;0)</f>
        <v>0</v>
      </c>
      <c r="AB174" s="118" t="str">
        <f aca="false">IF(U174=0;"";L174/U174-1)</f>
        <v/>
      </c>
      <c r="AC174" s="118" t="str">
        <f aca="false">IF(W174=0;"";L174/W174-1)</f>
        <v/>
      </c>
    </row>
    <row collapsed="false" customFormat="false" customHeight="true" hidden="false" ht="50.1" outlineLevel="0" r="175">
      <c r="A175" s="98"/>
      <c r="B175" s="98"/>
      <c r="C175" s="99"/>
      <c r="D175" s="99"/>
      <c r="E175" s="100"/>
      <c r="F175" s="145"/>
      <c r="G175" s="102"/>
      <c r="H175" s="103"/>
      <c r="I175" s="146"/>
      <c r="J175" s="104"/>
      <c r="K175" s="105"/>
      <c r="L175" s="106"/>
      <c r="M175" s="106"/>
      <c r="N175" s="106"/>
      <c r="O175" s="109"/>
      <c r="P175" s="110"/>
      <c r="Q175" s="106" t="n">
        <f aca="false">P175*M175</f>
        <v>0</v>
      </c>
      <c r="R175" s="111"/>
      <c r="S175" s="112"/>
      <c r="T175" s="138"/>
      <c r="U175" s="114" t="n">
        <f aca="false">IF(EXACT(O175,Y175),M175,M175*(1-'Расчет ПРЕДЗАКАЗ'!$D$10))</f>
        <v>0</v>
      </c>
      <c r="V175" s="114" t="n">
        <f aca="false">P175*U175</f>
        <v>0</v>
      </c>
      <c r="W175" s="114" t="n">
        <f aca="false">IF(EXACT(O175,Y175),M175,M175*(1-'Расчет Прайс'!$D$10))</f>
        <v>0</v>
      </c>
      <c r="X175" s="114" t="n">
        <f aca="false">P175*W175</f>
        <v>0</v>
      </c>
      <c r="Y175" s="119" t="s">
        <v>101</v>
      </c>
      <c r="Z175" s="117" t="n">
        <f aca="false">IF(EXACT(O175;Y175);Q175;0)</f>
        <v>0</v>
      </c>
      <c r="AA175" s="117" t="n">
        <f aca="false">IF(Z175=0;Q175;0)</f>
        <v>0</v>
      </c>
      <c r="AB175" s="118" t="str">
        <f aca="false">IF(U175=0;"";L175/U175-1)</f>
        <v/>
      </c>
      <c r="AC175" s="118" t="str">
        <f aca="false">IF(W175=0;"";L175/W175-1)</f>
        <v/>
      </c>
    </row>
    <row collapsed="false" customFormat="false" customHeight="true" hidden="false" ht="50.1" outlineLevel="0" r="176">
      <c r="A176" s="98"/>
      <c r="B176" s="98"/>
      <c r="C176" s="99"/>
      <c r="D176" s="99"/>
      <c r="E176" s="100"/>
      <c r="F176" s="145"/>
      <c r="G176" s="102"/>
      <c r="H176" s="103"/>
      <c r="I176" s="146"/>
      <c r="J176" s="104"/>
      <c r="K176" s="105"/>
      <c r="L176" s="106"/>
      <c r="M176" s="106"/>
      <c r="N176" s="106"/>
      <c r="O176" s="109"/>
      <c r="P176" s="110"/>
      <c r="Q176" s="106" t="n">
        <f aca="false">P176*M176</f>
        <v>0</v>
      </c>
      <c r="R176" s="111"/>
      <c r="S176" s="112"/>
      <c r="T176" s="138"/>
      <c r="U176" s="114" t="n">
        <f aca="false">IF(EXACT(O176,Y176),M176,M176*(1-'Расчет ПРЕДЗАКАЗ'!$D$10))</f>
        <v>0</v>
      </c>
      <c r="V176" s="114" t="n">
        <f aca="false">P176*U176</f>
        <v>0</v>
      </c>
      <c r="W176" s="114" t="n">
        <f aca="false">IF(EXACT(O176,Y176),M176,M176*(1-'Расчет Прайс'!$D$10))</f>
        <v>0</v>
      </c>
      <c r="X176" s="114" t="n">
        <f aca="false">P176*W176</f>
        <v>0</v>
      </c>
      <c r="Y176" s="119" t="s">
        <v>101</v>
      </c>
      <c r="Z176" s="117" t="n">
        <f aca="false">IF(EXACT(O176;Y176);Q176;0)</f>
        <v>0</v>
      </c>
      <c r="AA176" s="117" t="n">
        <f aca="false">IF(Z176=0;Q176;0)</f>
        <v>0</v>
      </c>
      <c r="AB176" s="118" t="str">
        <f aca="false">IF(U176=0;"";L176/U176-1)</f>
        <v/>
      </c>
      <c r="AC176" s="118" t="str">
        <f aca="false">IF(W176=0;"";L176/W176-1)</f>
        <v/>
      </c>
    </row>
    <row collapsed="false" customFormat="false" customHeight="true" hidden="false" ht="50.1" outlineLevel="0" r="177">
      <c r="A177" s="98"/>
      <c r="B177" s="98"/>
      <c r="C177" s="99"/>
      <c r="D177" s="99"/>
      <c r="E177" s="100"/>
      <c r="F177" s="145"/>
      <c r="G177" s="102"/>
      <c r="H177" s="103"/>
      <c r="I177" s="146"/>
      <c r="J177" s="104"/>
      <c r="K177" s="105"/>
      <c r="L177" s="106"/>
      <c r="M177" s="106"/>
      <c r="N177" s="120"/>
      <c r="O177" s="109"/>
      <c r="P177" s="110"/>
      <c r="Q177" s="106" t="n">
        <f aca="false">P177*M177</f>
        <v>0</v>
      </c>
      <c r="R177" s="120"/>
      <c r="S177" s="112"/>
      <c r="T177" s="121"/>
      <c r="U177" s="114" t="n">
        <f aca="false">IF(EXACT(O177,Y177),M177,M177*(1-'Расчет ПРЕДЗАКАЗ'!$D$10))</f>
        <v>0</v>
      </c>
      <c r="V177" s="114" t="n">
        <f aca="false">P177*U177</f>
        <v>0</v>
      </c>
      <c r="W177" s="114" t="n">
        <f aca="false">IF(EXACT(O177,Y177),M177,M177*(1-'Расчет Прайс'!$D$10))</f>
        <v>0</v>
      </c>
      <c r="X177" s="114" t="n">
        <f aca="false">P177*W177</f>
        <v>0</v>
      </c>
      <c r="Y177" s="119" t="s">
        <v>101</v>
      </c>
      <c r="Z177" s="117" t="n">
        <f aca="false">IF(EXACT(O177;Y177);Q177;0)</f>
        <v>0</v>
      </c>
      <c r="AA177" s="117" t="n">
        <f aca="false">IF(Z177=0;Q177;0)</f>
        <v>0</v>
      </c>
      <c r="AB177" s="118" t="str">
        <f aca="false">IF(U177=0;"";L177/U177-1)</f>
        <v/>
      </c>
      <c r="AC177" s="118" t="str">
        <f aca="false">IF(W177=0;"";L177/W177-1)</f>
        <v/>
      </c>
    </row>
    <row collapsed="false" customFormat="false" customHeight="true" hidden="false" ht="50.1" outlineLevel="0" r="178">
      <c r="A178" s="98"/>
      <c r="B178" s="98"/>
      <c r="C178" s="99"/>
      <c r="D178" s="99"/>
      <c r="E178" s="100"/>
      <c r="F178" s="145"/>
      <c r="G178" s="102"/>
      <c r="H178" s="103"/>
      <c r="I178" s="146"/>
      <c r="J178" s="104"/>
      <c r="K178" s="105"/>
      <c r="L178" s="106"/>
      <c r="M178" s="106"/>
      <c r="N178" s="120"/>
      <c r="O178" s="109"/>
      <c r="P178" s="110"/>
      <c r="Q178" s="106" t="n">
        <f aca="false">P178*M178</f>
        <v>0</v>
      </c>
      <c r="R178" s="120"/>
      <c r="S178" s="112"/>
      <c r="T178" s="121"/>
      <c r="U178" s="114" t="n">
        <f aca="false">IF(EXACT(O178,Y178),M178,M178*(1-'Расчет ПРЕДЗАКАЗ'!$D$10))</f>
        <v>0</v>
      </c>
      <c r="V178" s="114" t="n">
        <f aca="false">P178*U178</f>
        <v>0</v>
      </c>
      <c r="W178" s="114" t="n">
        <f aca="false">IF(EXACT(O178,Y178),M178,M178*(1-'Расчет Прайс'!$D$10))</f>
        <v>0</v>
      </c>
      <c r="X178" s="114" t="n">
        <f aca="false">P178*W178</f>
        <v>0</v>
      </c>
      <c r="Y178" s="119" t="s">
        <v>101</v>
      </c>
      <c r="Z178" s="117" t="n">
        <f aca="false">IF(EXACT(O178;Y178);Q178;0)</f>
        <v>0</v>
      </c>
      <c r="AA178" s="117" t="n">
        <f aca="false">IF(Z178=0;Q178;0)</f>
        <v>0</v>
      </c>
      <c r="AB178" s="118" t="str">
        <f aca="false">IF(U178=0;"";L178/U178-1)</f>
        <v/>
      </c>
      <c r="AC178" s="118" t="str">
        <f aca="false">IF(W178=0;"";L178/W178-1)</f>
        <v/>
      </c>
    </row>
    <row collapsed="false" customFormat="false" customHeight="true" hidden="false" ht="50.1" outlineLevel="0" r="179">
      <c r="A179" s="98"/>
      <c r="B179" s="98"/>
      <c r="C179" s="99"/>
      <c r="D179" s="99"/>
      <c r="E179" s="100"/>
      <c r="F179" s="145"/>
      <c r="G179" s="102"/>
      <c r="H179" s="103"/>
      <c r="I179" s="146"/>
      <c r="J179" s="104"/>
      <c r="K179" s="105"/>
      <c r="L179" s="106"/>
      <c r="M179" s="106"/>
      <c r="N179" s="120"/>
      <c r="O179" s="109"/>
      <c r="P179" s="110"/>
      <c r="Q179" s="106" t="n">
        <f aca="false">P179*M179</f>
        <v>0</v>
      </c>
      <c r="R179" s="120"/>
      <c r="S179" s="112"/>
      <c r="T179" s="121"/>
      <c r="U179" s="114" t="n">
        <f aca="false">IF(EXACT(O179,Y179),M179,M179*(1-'Расчет ПРЕДЗАКАЗ'!$D$10))</f>
        <v>0</v>
      </c>
      <c r="V179" s="114" t="n">
        <f aca="false">P179*U179</f>
        <v>0</v>
      </c>
      <c r="W179" s="114" t="n">
        <f aca="false">IF(EXACT(O179,Y179),M179,M179*(1-'Расчет Прайс'!$D$10))</f>
        <v>0</v>
      </c>
      <c r="X179" s="114" t="n">
        <f aca="false">P179*W179</f>
        <v>0</v>
      </c>
      <c r="Y179" s="119" t="s">
        <v>101</v>
      </c>
      <c r="Z179" s="117" t="n">
        <f aca="false">IF(EXACT(O179;Y179);Q179;0)</f>
        <v>0</v>
      </c>
      <c r="AA179" s="117" t="n">
        <f aca="false">IF(Z179=0;Q179;0)</f>
        <v>0</v>
      </c>
      <c r="AB179" s="118" t="str">
        <f aca="false">IF(U179=0;"";L179/U179-1)</f>
        <v/>
      </c>
      <c r="AC179" s="118" t="str">
        <f aca="false">IF(W179=0;"";L179/W179-1)</f>
        <v/>
      </c>
    </row>
    <row collapsed="false" customFormat="false" customHeight="true" hidden="false" ht="50.1" outlineLevel="0" r="180">
      <c r="A180" s="98"/>
      <c r="B180" s="98"/>
      <c r="C180" s="99"/>
      <c r="D180" s="99"/>
      <c r="E180" s="100"/>
      <c r="F180" s="145"/>
      <c r="G180" s="102"/>
      <c r="H180" s="103"/>
      <c r="I180" s="146"/>
      <c r="J180" s="104"/>
      <c r="K180" s="105"/>
      <c r="L180" s="106"/>
      <c r="M180" s="106"/>
      <c r="N180" s="120"/>
      <c r="O180" s="109"/>
      <c r="P180" s="110"/>
      <c r="Q180" s="106" t="n">
        <f aca="false">P180*M180</f>
        <v>0</v>
      </c>
      <c r="R180" s="120"/>
      <c r="S180" s="112"/>
      <c r="T180" s="121"/>
      <c r="U180" s="114" t="n">
        <f aca="false">IF(EXACT(O180,Y180),M180,M180*(1-'Расчет ПРЕДЗАКАЗ'!$D$10))</f>
        <v>0</v>
      </c>
      <c r="V180" s="114" t="n">
        <f aca="false">P180*U180</f>
        <v>0</v>
      </c>
      <c r="W180" s="114" t="n">
        <f aca="false">IF(EXACT(O180,Y180),M180,M180*(1-'Расчет Прайс'!$D$10))</f>
        <v>0</v>
      </c>
      <c r="X180" s="114" t="n">
        <f aca="false">P180*W180</f>
        <v>0</v>
      </c>
      <c r="Y180" s="119" t="s">
        <v>101</v>
      </c>
      <c r="Z180" s="117" t="n">
        <f aca="false">IF(EXACT(O180;Y180);Q180;0)</f>
        <v>0</v>
      </c>
      <c r="AA180" s="117" t="n">
        <f aca="false">IF(Z180=0;Q180;0)</f>
        <v>0</v>
      </c>
      <c r="AB180" s="118" t="str">
        <f aca="false">IF(U180=0;"";L180/U180-1)</f>
        <v/>
      </c>
      <c r="AC180" s="118" t="str">
        <f aca="false">IF(W180=0;"";L180/W180-1)</f>
        <v/>
      </c>
    </row>
    <row collapsed="false" customFormat="false" customHeight="true" hidden="false" ht="50.1" outlineLevel="0" r="181">
      <c r="A181" s="98"/>
      <c r="B181" s="98"/>
      <c r="C181" s="99"/>
      <c r="D181" s="99"/>
      <c r="E181" s="100"/>
      <c r="F181" s="145"/>
      <c r="G181" s="102"/>
      <c r="H181" s="103"/>
      <c r="I181" s="146"/>
      <c r="J181" s="104"/>
      <c r="K181" s="105"/>
      <c r="L181" s="106"/>
      <c r="M181" s="106"/>
      <c r="N181" s="120"/>
      <c r="O181" s="109"/>
      <c r="P181" s="110"/>
      <c r="Q181" s="106" t="n">
        <f aca="false">P181*M181</f>
        <v>0</v>
      </c>
      <c r="R181" s="120"/>
      <c r="S181" s="112"/>
      <c r="T181" s="121"/>
      <c r="U181" s="114" t="n">
        <f aca="false">IF(EXACT(O181,Y181),M181,M181*(1-'Расчет ПРЕДЗАКАЗ'!$D$10))</f>
        <v>0</v>
      </c>
      <c r="V181" s="114" t="n">
        <f aca="false">P181*U181</f>
        <v>0</v>
      </c>
      <c r="W181" s="114" t="n">
        <f aca="false">IF(EXACT(O181,Y181),M181,M181*(1-'Расчет Прайс'!$D$10))</f>
        <v>0</v>
      </c>
      <c r="X181" s="114" t="n">
        <f aca="false">P181*W181</f>
        <v>0</v>
      </c>
      <c r="Y181" s="119" t="s">
        <v>101</v>
      </c>
      <c r="Z181" s="117" t="n">
        <f aca="false">IF(EXACT(O181;Y181);Q181;0)</f>
        <v>0</v>
      </c>
      <c r="AA181" s="117" t="n">
        <f aca="false">IF(Z181=0;Q181;0)</f>
        <v>0</v>
      </c>
      <c r="AB181" s="118" t="str">
        <f aca="false">IF(U181=0;"";L181/U181-1)</f>
        <v/>
      </c>
      <c r="AC181" s="118" t="str">
        <f aca="false">IF(W181=0;"";L181/W181-1)</f>
        <v/>
      </c>
    </row>
    <row collapsed="false" customFormat="false" customHeight="true" hidden="false" ht="50.1" outlineLevel="0" r="182">
      <c r="A182" s="98"/>
      <c r="B182" s="98"/>
      <c r="C182" s="99"/>
      <c r="D182" s="99"/>
      <c r="E182" s="100"/>
      <c r="F182" s="145"/>
      <c r="G182" s="102"/>
      <c r="H182" s="103"/>
      <c r="I182" s="146"/>
      <c r="J182" s="104"/>
      <c r="K182" s="105"/>
      <c r="L182" s="106"/>
      <c r="M182" s="106"/>
      <c r="N182" s="120"/>
      <c r="O182" s="109"/>
      <c r="P182" s="110"/>
      <c r="Q182" s="106" t="n">
        <f aca="false">P182*M182</f>
        <v>0</v>
      </c>
      <c r="R182" s="120"/>
      <c r="S182" s="111"/>
      <c r="T182" s="121"/>
      <c r="U182" s="114" t="n">
        <f aca="false">IF(EXACT(O182,Y182),M182,M182*(1-'Расчет ПРЕДЗАКАЗ'!$D$10))</f>
        <v>0</v>
      </c>
      <c r="V182" s="114" t="n">
        <f aca="false">P182*U182</f>
        <v>0</v>
      </c>
      <c r="W182" s="114" t="n">
        <f aca="false">IF(EXACT(O182,Y182),M182,M182*(1-'Расчет Прайс'!$D$10))</f>
        <v>0</v>
      </c>
      <c r="X182" s="114" t="n">
        <f aca="false">P182*W182</f>
        <v>0</v>
      </c>
      <c r="Y182" s="119" t="s">
        <v>101</v>
      </c>
      <c r="Z182" s="117" t="n">
        <f aca="false">IF(EXACT(O182;Y182);Q182;0)</f>
        <v>0</v>
      </c>
      <c r="AA182" s="117" t="n">
        <f aca="false">IF(Z182=0;Q182;0)</f>
        <v>0</v>
      </c>
      <c r="AB182" s="118" t="str">
        <f aca="false">IF(U182=0;"";L182/U182-1)</f>
        <v/>
      </c>
      <c r="AC182" s="118" t="str">
        <f aca="false">IF(W182=0;"";L182/W182-1)</f>
        <v/>
      </c>
    </row>
    <row collapsed="false" customFormat="false" customHeight="true" hidden="false" ht="11.25" outlineLevel="0" r="183"/>
    <row collapsed="false" customFormat="false" customHeight="true" hidden="false" ht="50.1" outlineLevel="0" r="184">
      <c r="A184" s="98" t="n">
        <v>30</v>
      </c>
      <c r="B184" s="98" t="s">
        <v>407</v>
      </c>
      <c r="C184" s="99" t="s">
        <v>408</v>
      </c>
      <c r="D184" s="99" t="s">
        <v>93</v>
      </c>
      <c r="E184" s="100" t="s">
        <v>93</v>
      </c>
      <c r="F184" s="145" t="s">
        <v>359</v>
      </c>
      <c r="G184" s="102" t="s">
        <v>95</v>
      </c>
      <c r="H184" s="103" t="s">
        <v>389</v>
      </c>
      <c r="I184" s="146" t="s">
        <v>409</v>
      </c>
      <c r="J184" s="104" t="s">
        <v>98</v>
      </c>
      <c r="K184" s="105" t="s">
        <v>99</v>
      </c>
      <c r="L184" s="106" t="n">
        <v>8070</v>
      </c>
      <c r="M184" s="106" t="n">
        <v>5040</v>
      </c>
      <c r="N184" s="108" t="s">
        <v>410</v>
      </c>
      <c r="O184" s="109"/>
      <c r="P184" s="110"/>
      <c r="Q184" s="106" t="n">
        <f aca="false">P184*M184</f>
        <v>0</v>
      </c>
      <c r="R184" s="111"/>
      <c r="S184" s="112" t="n">
        <v>35</v>
      </c>
      <c r="T184" s="147"/>
      <c r="U184" s="114" t="n">
        <f aca="false">IF(EXACT(O184,Y184),M184,M184*(1-'Расчет ПРЕДЗАКАЗ'!$D$10))</f>
        <v>4939.2</v>
      </c>
      <c r="V184" s="114" t="n">
        <f aca="false">P184*U184</f>
        <v>0</v>
      </c>
      <c r="W184" s="114" t="n">
        <f aca="false">IF(EXACT(O184,Y184),M184,M184*(1-'Расчет Прайс'!$D$10))</f>
        <v>5040</v>
      </c>
      <c r="X184" s="114" t="n">
        <f aca="false">P184*W184</f>
        <v>0</v>
      </c>
      <c r="Y184" s="119" t="s">
        <v>101</v>
      </c>
      <c r="Z184" s="117" t="n">
        <f aca="false">IF(EXACT(O184;Y184);Q184;0)</f>
        <v>0</v>
      </c>
      <c r="AA184" s="117" t="n">
        <f aca="false">IF(Z184=0;Q184;0)</f>
        <v>0</v>
      </c>
      <c r="AB184" s="118" t="n">
        <f aca="false">IF(U184=0,"",L184/U184-1)</f>
        <v>0.633867832847425</v>
      </c>
      <c r="AC184" s="118" t="n">
        <f aca="false">IF(W184=0,"",L184/W184-1)</f>
        <v>0.601190476190476</v>
      </c>
    </row>
    <row collapsed="false" customFormat="false" customHeight="true" hidden="false" ht="50.1" outlineLevel="0" r="185">
      <c r="A185" s="98"/>
      <c r="B185" s="98"/>
      <c r="C185" s="99"/>
      <c r="D185" s="99"/>
      <c r="E185" s="100"/>
      <c r="F185" s="145"/>
      <c r="G185" s="102"/>
      <c r="H185" s="103"/>
      <c r="I185" s="146"/>
      <c r="J185" s="104"/>
      <c r="K185" s="105" t="s">
        <v>102</v>
      </c>
      <c r="L185" s="106" t="n">
        <v>8070</v>
      </c>
      <c r="M185" s="106" t="n">
        <v>5040</v>
      </c>
      <c r="N185" s="108" t="s">
        <v>411</v>
      </c>
      <c r="O185" s="109"/>
      <c r="P185" s="110"/>
      <c r="Q185" s="106" t="n">
        <f aca="false">P185*M185</f>
        <v>0</v>
      </c>
      <c r="R185" s="111"/>
      <c r="S185" s="112" t="n">
        <v>82</v>
      </c>
      <c r="T185" s="138"/>
      <c r="U185" s="114" t="n">
        <f aca="false">IF(EXACT(O185,Y185),M185,M185*(1-'Расчет ПРЕДЗАКАЗ'!$D$10))</f>
        <v>4939.2</v>
      </c>
      <c r="V185" s="114" t="n">
        <f aca="false">P185*U185</f>
        <v>0</v>
      </c>
      <c r="W185" s="114" t="n">
        <f aca="false">IF(EXACT(O185,Y185),M185,M185*(1-'Расчет Прайс'!$D$10))</f>
        <v>5040</v>
      </c>
      <c r="X185" s="114" t="n">
        <f aca="false">P185*W185</f>
        <v>0</v>
      </c>
      <c r="Y185" s="119" t="s">
        <v>101</v>
      </c>
      <c r="Z185" s="117" t="n">
        <f aca="false">IF(EXACT(O185;Y185);Q185;0)</f>
        <v>0</v>
      </c>
      <c r="AA185" s="117" t="n">
        <f aca="false">IF(Z185=0;Q185;0)</f>
        <v>0</v>
      </c>
      <c r="AB185" s="118" t="n">
        <f aca="false">IF(U185=0;"";L185/U185-1)</f>
        <v>0.633867832847425</v>
      </c>
      <c r="AC185" s="118" t="n">
        <f aca="false">IF(W185=0;"";L185/W185-1)</f>
        <v>0.601190476190476</v>
      </c>
    </row>
    <row collapsed="false" customFormat="false" customHeight="true" hidden="false" ht="50.1" outlineLevel="0" r="186">
      <c r="A186" s="98"/>
      <c r="B186" s="98"/>
      <c r="C186" s="99"/>
      <c r="D186" s="99"/>
      <c r="E186" s="100"/>
      <c r="F186" s="145"/>
      <c r="G186" s="102"/>
      <c r="H186" s="103"/>
      <c r="I186" s="146"/>
      <c r="J186" s="104"/>
      <c r="K186" s="105" t="s">
        <v>104</v>
      </c>
      <c r="L186" s="106" t="n">
        <v>8070</v>
      </c>
      <c r="M186" s="106" t="n">
        <v>5040</v>
      </c>
      <c r="N186" s="108" t="s">
        <v>412</v>
      </c>
      <c r="O186" s="109"/>
      <c r="P186" s="110"/>
      <c r="Q186" s="106" t="n">
        <f aca="false">P186*M186</f>
        <v>0</v>
      </c>
      <c r="R186" s="111"/>
      <c r="S186" s="112" t="n">
        <v>67</v>
      </c>
      <c r="T186" s="138"/>
      <c r="U186" s="114" t="n">
        <f aca="false">IF(EXACT(O186,Y186),M186,M186*(1-'Расчет ПРЕДЗАКАЗ'!$D$10))</f>
        <v>4939.2</v>
      </c>
      <c r="V186" s="114" t="n">
        <f aca="false">P186*U186</f>
        <v>0</v>
      </c>
      <c r="W186" s="114" t="n">
        <f aca="false">IF(EXACT(O186,Y186),M186,M186*(1-'Расчет Прайс'!$D$10))</f>
        <v>5040</v>
      </c>
      <c r="X186" s="114" t="n">
        <f aca="false">P186*W186</f>
        <v>0</v>
      </c>
      <c r="Y186" s="119" t="s">
        <v>101</v>
      </c>
      <c r="Z186" s="117" t="n">
        <f aca="false">IF(EXACT(O186;Y186);Q186;0)</f>
        <v>0</v>
      </c>
      <c r="AA186" s="117" t="n">
        <f aca="false">IF(Z186=0;Q186;0)</f>
        <v>0</v>
      </c>
      <c r="AB186" s="118" t="n">
        <f aca="false">IF(U186=0;"";L186/U186-1)</f>
        <v>0.633867832847425</v>
      </c>
      <c r="AC186" s="118" t="n">
        <f aca="false">IF(W186=0;"";L186/W186-1)</f>
        <v>0.601190476190476</v>
      </c>
    </row>
    <row collapsed="false" customFormat="false" customHeight="true" hidden="false" ht="50.1" outlineLevel="0" r="187">
      <c r="A187" s="98"/>
      <c r="B187" s="98"/>
      <c r="C187" s="99"/>
      <c r="D187" s="99"/>
      <c r="E187" s="100"/>
      <c r="F187" s="145"/>
      <c r="G187" s="102"/>
      <c r="H187" s="103"/>
      <c r="I187" s="146"/>
      <c r="J187" s="104"/>
      <c r="K187" s="105" t="s">
        <v>106</v>
      </c>
      <c r="L187" s="106" t="n">
        <v>8070</v>
      </c>
      <c r="M187" s="106" t="n">
        <v>5040</v>
      </c>
      <c r="N187" s="108" t="s">
        <v>413</v>
      </c>
      <c r="O187" s="109"/>
      <c r="P187" s="110"/>
      <c r="Q187" s="106" t="n">
        <f aca="false">P187*M187</f>
        <v>0</v>
      </c>
      <c r="R187" s="111"/>
      <c r="S187" s="112" t="n">
        <v>49</v>
      </c>
      <c r="T187" s="138"/>
      <c r="U187" s="114" t="n">
        <f aca="false">IF(EXACT(O187,Y187),M187,M187*(1-'Расчет ПРЕДЗАКАЗ'!$D$10))</f>
        <v>4939.2</v>
      </c>
      <c r="V187" s="114" t="n">
        <f aca="false">P187*U187</f>
        <v>0</v>
      </c>
      <c r="W187" s="114" t="n">
        <f aca="false">IF(EXACT(O187,Y187),M187,M187*(1-'Расчет Прайс'!$D$10))</f>
        <v>5040</v>
      </c>
      <c r="X187" s="114" t="n">
        <f aca="false">P187*W187</f>
        <v>0</v>
      </c>
      <c r="Y187" s="119" t="s">
        <v>101</v>
      </c>
      <c r="Z187" s="117" t="n">
        <f aca="false">IF(EXACT(O187;Y187);Q187;0)</f>
        <v>0</v>
      </c>
      <c r="AA187" s="117" t="n">
        <f aca="false">IF(Z187=0;Q187;0)</f>
        <v>0</v>
      </c>
      <c r="AB187" s="118" t="n">
        <f aca="false">IF(U187=0;"";L187/U187-1)</f>
        <v>0.633867832847425</v>
      </c>
      <c r="AC187" s="118" t="n">
        <f aca="false">IF(W187=0;"";L187/W187-1)</f>
        <v>0.601190476190476</v>
      </c>
    </row>
    <row collapsed="false" customFormat="false" customHeight="true" hidden="false" ht="50.1" outlineLevel="0" r="188">
      <c r="A188" s="98"/>
      <c r="B188" s="98"/>
      <c r="C188" s="99"/>
      <c r="D188" s="99"/>
      <c r="E188" s="100"/>
      <c r="F188" s="145"/>
      <c r="G188" s="102"/>
      <c r="H188" s="103"/>
      <c r="I188" s="146"/>
      <c r="J188" s="104"/>
      <c r="K188" s="105" t="s">
        <v>108</v>
      </c>
      <c r="L188" s="106" t="n">
        <v>8070</v>
      </c>
      <c r="M188" s="106" t="n">
        <v>5040</v>
      </c>
      <c r="N188" s="108" t="s">
        <v>414</v>
      </c>
      <c r="O188" s="109"/>
      <c r="P188" s="110"/>
      <c r="Q188" s="106" t="n">
        <f aca="false">P188*M188</f>
        <v>0</v>
      </c>
      <c r="R188" s="111"/>
      <c r="S188" s="112" t="n">
        <v>66</v>
      </c>
      <c r="T188" s="138"/>
      <c r="U188" s="114" t="n">
        <f aca="false">IF(EXACT(O188,Y188),M188,M188*(1-'Расчет ПРЕДЗАКАЗ'!$D$10))</f>
        <v>4939.2</v>
      </c>
      <c r="V188" s="114" t="n">
        <f aca="false">P188*U188</f>
        <v>0</v>
      </c>
      <c r="W188" s="114" t="n">
        <f aca="false">IF(EXACT(O188,Y188),M188,M188*(1-'Расчет Прайс'!$D$10))</f>
        <v>5040</v>
      </c>
      <c r="X188" s="114" t="n">
        <f aca="false">P188*W188</f>
        <v>0</v>
      </c>
      <c r="Y188" s="119" t="s">
        <v>101</v>
      </c>
      <c r="Z188" s="117" t="n">
        <f aca="false">IF(EXACT(O188;Y188);Q188;0)</f>
        <v>0</v>
      </c>
      <c r="AA188" s="117" t="n">
        <f aca="false">IF(Z188=0;Q188;0)</f>
        <v>0</v>
      </c>
      <c r="AB188" s="118" t="n">
        <f aca="false">IF(U188=0;"";L188/U188-1)</f>
        <v>0.633867832847425</v>
      </c>
      <c r="AC188" s="118" t="n">
        <f aca="false">IF(W188=0;"";L188/W188-1)</f>
        <v>0.601190476190476</v>
      </c>
    </row>
    <row collapsed="false" customFormat="false" customHeight="true" hidden="false" ht="50.1" outlineLevel="0" r="189">
      <c r="A189" s="98"/>
      <c r="B189" s="98"/>
      <c r="C189" s="99"/>
      <c r="D189" s="99"/>
      <c r="E189" s="100"/>
      <c r="F189" s="145"/>
      <c r="G189" s="102"/>
      <c r="H189" s="103"/>
      <c r="I189" s="146"/>
      <c r="J189" s="104"/>
      <c r="K189" s="105" t="s">
        <v>110</v>
      </c>
      <c r="L189" s="106" t="n">
        <v>8070</v>
      </c>
      <c r="M189" s="106" t="n">
        <v>5040</v>
      </c>
      <c r="N189" s="108" t="s">
        <v>415</v>
      </c>
      <c r="O189" s="109"/>
      <c r="P189" s="110"/>
      <c r="Q189" s="106" t="n">
        <f aca="false">P189*M189</f>
        <v>0</v>
      </c>
      <c r="R189" s="111"/>
      <c r="S189" s="112" t="n">
        <v>38</v>
      </c>
      <c r="T189" s="138"/>
      <c r="U189" s="114" t="n">
        <f aca="false">IF(EXACT(O189,Y189),M189,M189*(1-'Расчет ПРЕДЗАКАЗ'!$D$10))</f>
        <v>4939.2</v>
      </c>
      <c r="V189" s="114" t="n">
        <f aca="false">P189*U189</f>
        <v>0</v>
      </c>
      <c r="W189" s="114" t="n">
        <f aca="false">IF(EXACT(O189,Y189),M189,M189*(1-'Расчет Прайс'!$D$10))</f>
        <v>5040</v>
      </c>
      <c r="X189" s="114" t="n">
        <f aca="false">P189*W189</f>
        <v>0</v>
      </c>
      <c r="Y189" s="119" t="s">
        <v>101</v>
      </c>
      <c r="Z189" s="117" t="n">
        <f aca="false">IF(EXACT(O189;Y189);Q189;0)</f>
        <v>0</v>
      </c>
      <c r="AA189" s="117" t="n">
        <f aca="false">IF(Z189=0;Q189;0)</f>
        <v>0</v>
      </c>
      <c r="AB189" s="118" t="n">
        <f aca="false">IF(U189=0;"";L189/U189-1)</f>
        <v>0.633867832847425</v>
      </c>
      <c r="AC189" s="118" t="n">
        <f aca="false">IF(W189=0;"";L189/W189-1)</f>
        <v>0.601190476190476</v>
      </c>
    </row>
    <row collapsed="false" customFormat="false" customHeight="true" hidden="false" ht="50.1" outlineLevel="0" r="190">
      <c r="A190" s="98"/>
      <c r="B190" s="98"/>
      <c r="C190" s="99"/>
      <c r="D190" s="99"/>
      <c r="E190" s="100"/>
      <c r="F190" s="145"/>
      <c r="G190" s="102"/>
      <c r="H190" s="103"/>
      <c r="I190" s="146"/>
      <c r="J190" s="104"/>
      <c r="K190" s="105"/>
      <c r="L190" s="106"/>
      <c r="M190" s="106"/>
      <c r="N190" s="106"/>
      <c r="O190" s="109"/>
      <c r="P190" s="110"/>
      <c r="Q190" s="106" t="n">
        <f aca="false">P190*M190</f>
        <v>0</v>
      </c>
      <c r="R190" s="111"/>
      <c r="S190" s="112"/>
      <c r="T190" s="138"/>
      <c r="U190" s="114" t="n">
        <f aca="false">IF(EXACT(O190,Y190),M190,M190*(1-'Расчет ПРЕДЗАКАЗ'!$D$10))</f>
        <v>0</v>
      </c>
      <c r="V190" s="114" t="n">
        <f aca="false">P190*U190</f>
        <v>0</v>
      </c>
      <c r="W190" s="114" t="n">
        <f aca="false">IF(EXACT(O190,Y190),M190,M190*(1-'Расчет Прайс'!$D$10))</f>
        <v>0</v>
      </c>
      <c r="X190" s="114" t="n">
        <f aca="false">P190*W190</f>
        <v>0</v>
      </c>
      <c r="Y190" s="119" t="s">
        <v>101</v>
      </c>
      <c r="Z190" s="117" t="n">
        <f aca="false">IF(EXACT(O190;Y190);Q190;0)</f>
        <v>0</v>
      </c>
      <c r="AA190" s="117" t="n">
        <f aca="false">IF(Z190=0;Q190;0)</f>
        <v>0</v>
      </c>
      <c r="AB190" s="118" t="str">
        <f aca="false">IF(U190=0;"";L190/U190-1)</f>
        <v/>
      </c>
      <c r="AC190" s="118" t="str">
        <f aca="false">IF(W190=0;"";L190/W190-1)</f>
        <v/>
      </c>
    </row>
    <row collapsed="false" customFormat="false" customHeight="true" hidden="false" ht="50.1" outlineLevel="0" r="191">
      <c r="A191" s="98"/>
      <c r="B191" s="98"/>
      <c r="C191" s="99"/>
      <c r="D191" s="99"/>
      <c r="E191" s="100"/>
      <c r="F191" s="145"/>
      <c r="G191" s="102"/>
      <c r="H191" s="103"/>
      <c r="I191" s="146"/>
      <c r="J191" s="104"/>
      <c r="K191" s="105"/>
      <c r="L191" s="106"/>
      <c r="M191" s="106"/>
      <c r="N191" s="106"/>
      <c r="O191" s="109"/>
      <c r="P191" s="110"/>
      <c r="Q191" s="106" t="n">
        <f aca="false">P191*M191</f>
        <v>0</v>
      </c>
      <c r="R191" s="111"/>
      <c r="S191" s="112"/>
      <c r="T191" s="138"/>
      <c r="U191" s="114" t="n">
        <f aca="false">IF(EXACT(O191,Y191),M191,M191*(1-'Расчет ПРЕДЗАКАЗ'!$D$10))</f>
        <v>0</v>
      </c>
      <c r="V191" s="114" t="n">
        <f aca="false">P191*U191</f>
        <v>0</v>
      </c>
      <c r="W191" s="114" t="n">
        <f aca="false">IF(EXACT(O191,Y191),M191,M191*(1-'Расчет Прайс'!$D$10))</f>
        <v>0</v>
      </c>
      <c r="X191" s="114" t="n">
        <f aca="false">P191*W191</f>
        <v>0</v>
      </c>
      <c r="Y191" s="119" t="s">
        <v>101</v>
      </c>
      <c r="Z191" s="117" t="n">
        <f aca="false">IF(EXACT(O191;Y191);Q191;0)</f>
        <v>0</v>
      </c>
      <c r="AA191" s="117" t="n">
        <f aca="false">IF(Z191=0;Q191;0)</f>
        <v>0</v>
      </c>
      <c r="AB191" s="118" t="str">
        <f aca="false">IF(U191=0;"";L191/U191-1)</f>
        <v/>
      </c>
      <c r="AC191" s="118" t="str">
        <f aca="false">IF(W191=0;"";L191/W191-1)</f>
        <v/>
      </c>
    </row>
    <row collapsed="false" customFormat="false" customHeight="true" hidden="false" ht="50.1" outlineLevel="0" r="192">
      <c r="A192" s="98"/>
      <c r="B192" s="98"/>
      <c r="C192" s="99"/>
      <c r="D192" s="99"/>
      <c r="E192" s="100"/>
      <c r="F192" s="145"/>
      <c r="G192" s="102"/>
      <c r="H192" s="103"/>
      <c r="I192" s="146"/>
      <c r="J192" s="104"/>
      <c r="K192" s="105"/>
      <c r="L192" s="106"/>
      <c r="M192" s="106"/>
      <c r="N192" s="106"/>
      <c r="O192" s="109"/>
      <c r="P192" s="110"/>
      <c r="Q192" s="106" t="n">
        <f aca="false">P192*M192</f>
        <v>0</v>
      </c>
      <c r="R192" s="111"/>
      <c r="S192" s="112"/>
      <c r="T192" s="138"/>
      <c r="U192" s="114" t="n">
        <f aca="false">IF(EXACT(O192,Y192),M192,M192*(1-'Расчет ПРЕДЗАКАЗ'!$D$10))</f>
        <v>0</v>
      </c>
      <c r="V192" s="114" t="n">
        <f aca="false">P192*U192</f>
        <v>0</v>
      </c>
      <c r="W192" s="114" t="n">
        <f aca="false">IF(EXACT(O192,Y192),M192,M192*(1-'Расчет Прайс'!$D$10))</f>
        <v>0</v>
      </c>
      <c r="X192" s="114" t="n">
        <f aca="false">P192*W192</f>
        <v>0</v>
      </c>
      <c r="Y192" s="119" t="s">
        <v>101</v>
      </c>
      <c r="Z192" s="117" t="n">
        <f aca="false">IF(EXACT(O192;Y192);Q192;0)</f>
        <v>0</v>
      </c>
      <c r="AA192" s="117" t="n">
        <f aca="false">IF(Z192=0;Q192;0)</f>
        <v>0</v>
      </c>
      <c r="AB192" s="118" t="str">
        <f aca="false">IF(U192=0;"";L192/U192-1)</f>
        <v/>
      </c>
      <c r="AC192" s="118" t="str">
        <f aca="false">IF(W192=0;"";L192/W192-1)</f>
        <v/>
      </c>
    </row>
    <row collapsed="false" customFormat="false" customHeight="true" hidden="false" ht="50.1" outlineLevel="0" r="193">
      <c r="A193" s="98"/>
      <c r="B193" s="98"/>
      <c r="C193" s="99"/>
      <c r="D193" s="99"/>
      <c r="E193" s="100"/>
      <c r="F193" s="145"/>
      <c r="G193" s="102"/>
      <c r="H193" s="103"/>
      <c r="I193" s="146"/>
      <c r="J193" s="104"/>
      <c r="K193" s="105"/>
      <c r="L193" s="106"/>
      <c r="M193" s="106"/>
      <c r="N193" s="120"/>
      <c r="O193" s="109"/>
      <c r="P193" s="110"/>
      <c r="Q193" s="106" t="n">
        <f aca="false">P193*M193</f>
        <v>0</v>
      </c>
      <c r="R193" s="120"/>
      <c r="S193" s="112"/>
      <c r="T193" s="121"/>
      <c r="U193" s="114" t="n">
        <f aca="false">IF(EXACT(O193,Y193),M193,M193*(1-'Расчет ПРЕДЗАКАЗ'!$D$10))</f>
        <v>0</v>
      </c>
      <c r="V193" s="114" t="n">
        <f aca="false">P193*U193</f>
        <v>0</v>
      </c>
      <c r="W193" s="114" t="n">
        <f aca="false">IF(EXACT(O193,Y193),M193,M193*(1-'Расчет Прайс'!$D$10))</f>
        <v>0</v>
      </c>
      <c r="X193" s="114" t="n">
        <f aca="false">P193*W193</f>
        <v>0</v>
      </c>
      <c r="Y193" s="119" t="s">
        <v>101</v>
      </c>
      <c r="Z193" s="117" t="n">
        <f aca="false">IF(EXACT(O193;Y193);Q193;0)</f>
        <v>0</v>
      </c>
      <c r="AA193" s="117" t="n">
        <f aca="false">IF(Z193=0;Q193;0)</f>
        <v>0</v>
      </c>
      <c r="AB193" s="118" t="str">
        <f aca="false">IF(U193=0;"";L193/U193-1)</f>
        <v/>
      </c>
      <c r="AC193" s="118" t="str">
        <f aca="false">IF(W193=0;"";L193/W193-1)</f>
        <v/>
      </c>
    </row>
    <row collapsed="false" customFormat="false" customHeight="true" hidden="false" ht="50.1" outlineLevel="0" r="194">
      <c r="A194" s="98"/>
      <c r="B194" s="98"/>
      <c r="C194" s="99"/>
      <c r="D194" s="99"/>
      <c r="E194" s="100"/>
      <c r="F194" s="145"/>
      <c r="G194" s="102"/>
      <c r="H194" s="103"/>
      <c r="I194" s="146"/>
      <c r="J194" s="104"/>
      <c r="K194" s="105"/>
      <c r="L194" s="106"/>
      <c r="M194" s="106"/>
      <c r="N194" s="120"/>
      <c r="O194" s="109"/>
      <c r="P194" s="110"/>
      <c r="Q194" s="106" t="n">
        <f aca="false">P194*M194</f>
        <v>0</v>
      </c>
      <c r="R194" s="120"/>
      <c r="S194" s="112"/>
      <c r="T194" s="121"/>
      <c r="U194" s="114" t="n">
        <f aca="false">IF(EXACT(O194,Y194),M194,M194*(1-'Расчет ПРЕДЗАКАЗ'!$D$10))</f>
        <v>0</v>
      </c>
      <c r="V194" s="114" t="n">
        <f aca="false">P194*U194</f>
        <v>0</v>
      </c>
      <c r="W194" s="114" t="n">
        <f aca="false">IF(EXACT(O194,Y194),M194,M194*(1-'Расчет Прайс'!$D$10))</f>
        <v>0</v>
      </c>
      <c r="X194" s="114" t="n">
        <f aca="false">P194*W194</f>
        <v>0</v>
      </c>
      <c r="Y194" s="119" t="s">
        <v>101</v>
      </c>
      <c r="Z194" s="117" t="n">
        <f aca="false">IF(EXACT(O194;Y194);Q194;0)</f>
        <v>0</v>
      </c>
      <c r="AA194" s="117" t="n">
        <f aca="false">IF(Z194=0;Q194;0)</f>
        <v>0</v>
      </c>
      <c r="AB194" s="118" t="str">
        <f aca="false">IF(U194=0;"";L194/U194-1)</f>
        <v/>
      </c>
      <c r="AC194" s="118" t="str">
        <f aca="false">IF(W194=0;"";L194/W194-1)</f>
        <v/>
      </c>
    </row>
    <row collapsed="false" customFormat="false" customHeight="true" hidden="false" ht="50.1" outlineLevel="0" r="195">
      <c r="A195" s="98"/>
      <c r="B195" s="98"/>
      <c r="C195" s="99"/>
      <c r="D195" s="99"/>
      <c r="E195" s="100"/>
      <c r="F195" s="145"/>
      <c r="G195" s="102"/>
      <c r="H195" s="103"/>
      <c r="I195" s="146"/>
      <c r="J195" s="104"/>
      <c r="K195" s="105"/>
      <c r="L195" s="106"/>
      <c r="M195" s="106"/>
      <c r="N195" s="120"/>
      <c r="O195" s="109"/>
      <c r="P195" s="110"/>
      <c r="Q195" s="106" t="n">
        <f aca="false">P195*M195</f>
        <v>0</v>
      </c>
      <c r="R195" s="120"/>
      <c r="S195" s="112"/>
      <c r="T195" s="121"/>
      <c r="U195" s="114" t="n">
        <f aca="false">IF(EXACT(O195,Y195),M195,M195*(1-'Расчет ПРЕДЗАКАЗ'!$D$10))</f>
        <v>0</v>
      </c>
      <c r="V195" s="114" t="n">
        <f aca="false">P195*U195</f>
        <v>0</v>
      </c>
      <c r="W195" s="114" t="n">
        <f aca="false">IF(EXACT(O195,Y195),M195,M195*(1-'Расчет Прайс'!$D$10))</f>
        <v>0</v>
      </c>
      <c r="X195" s="114" t="n">
        <f aca="false">P195*W195</f>
        <v>0</v>
      </c>
      <c r="Y195" s="119" t="s">
        <v>101</v>
      </c>
      <c r="Z195" s="117" t="n">
        <f aca="false">IF(EXACT(O195;Y195);Q195;0)</f>
        <v>0</v>
      </c>
      <c r="AA195" s="117" t="n">
        <f aca="false">IF(Z195=0;Q195;0)</f>
        <v>0</v>
      </c>
      <c r="AB195" s="118" t="str">
        <f aca="false">IF(U195=0;"";L195/U195-1)</f>
        <v/>
      </c>
      <c r="AC195" s="118" t="str">
        <f aca="false">IF(W195=0;"";L195/W195-1)</f>
        <v/>
      </c>
    </row>
    <row collapsed="false" customFormat="false" customHeight="true" hidden="false" ht="50.1" outlineLevel="0" r="196">
      <c r="A196" s="98"/>
      <c r="B196" s="98"/>
      <c r="C196" s="99"/>
      <c r="D196" s="99"/>
      <c r="E196" s="100"/>
      <c r="F196" s="145"/>
      <c r="G196" s="102"/>
      <c r="H196" s="103"/>
      <c r="I196" s="146"/>
      <c r="J196" s="104"/>
      <c r="K196" s="105"/>
      <c r="L196" s="106"/>
      <c r="M196" s="106"/>
      <c r="N196" s="120"/>
      <c r="O196" s="109"/>
      <c r="P196" s="110"/>
      <c r="Q196" s="106" t="n">
        <f aca="false">P196*M196</f>
        <v>0</v>
      </c>
      <c r="R196" s="120"/>
      <c r="S196" s="112"/>
      <c r="T196" s="121"/>
      <c r="U196" s="114" t="n">
        <f aca="false">IF(EXACT(O196,Y196),M196,M196*(1-'Расчет ПРЕДЗАКАЗ'!$D$10))</f>
        <v>0</v>
      </c>
      <c r="V196" s="114" t="n">
        <f aca="false">P196*U196</f>
        <v>0</v>
      </c>
      <c r="W196" s="114" t="n">
        <f aca="false">IF(EXACT(O196,Y196),M196,M196*(1-'Расчет Прайс'!$D$10))</f>
        <v>0</v>
      </c>
      <c r="X196" s="114" t="n">
        <f aca="false">P196*W196</f>
        <v>0</v>
      </c>
      <c r="Y196" s="119" t="s">
        <v>101</v>
      </c>
      <c r="Z196" s="117" t="n">
        <f aca="false">IF(EXACT(O196;Y196);Q196;0)</f>
        <v>0</v>
      </c>
      <c r="AA196" s="117" t="n">
        <f aca="false">IF(Z196=0;Q196;0)</f>
        <v>0</v>
      </c>
      <c r="AB196" s="118" t="str">
        <f aca="false">IF(U196=0;"";L196/U196-1)</f>
        <v/>
      </c>
      <c r="AC196" s="118" t="str">
        <f aca="false">IF(W196=0;"";L196/W196-1)</f>
        <v/>
      </c>
    </row>
    <row collapsed="false" customFormat="false" customHeight="true" hidden="false" ht="50.1" outlineLevel="0" r="197">
      <c r="A197" s="98"/>
      <c r="B197" s="98"/>
      <c r="C197" s="99"/>
      <c r="D197" s="99"/>
      <c r="E197" s="100"/>
      <c r="F197" s="145"/>
      <c r="G197" s="102"/>
      <c r="H197" s="103"/>
      <c r="I197" s="146"/>
      <c r="J197" s="104"/>
      <c r="K197" s="105"/>
      <c r="L197" s="106"/>
      <c r="M197" s="106"/>
      <c r="N197" s="120"/>
      <c r="O197" s="109"/>
      <c r="P197" s="110"/>
      <c r="Q197" s="106" t="n">
        <f aca="false">P197*M197</f>
        <v>0</v>
      </c>
      <c r="R197" s="120"/>
      <c r="S197" s="112"/>
      <c r="T197" s="121"/>
      <c r="U197" s="114" t="n">
        <f aca="false">IF(EXACT(O197,Y197),M197,M197*(1-'Расчет ПРЕДЗАКАЗ'!$D$10))</f>
        <v>0</v>
      </c>
      <c r="V197" s="114" t="n">
        <f aca="false">P197*U197</f>
        <v>0</v>
      </c>
      <c r="W197" s="114" t="n">
        <f aca="false">IF(EXACT(O197,Y197),M197,M197*(1-'Расчет Прайс'!$D$10))</f>
        <v>0</v>
      </c>
      <c r="X197" s="114" t="n">
        <f aca="false">P197*W197</f>
        <v>0</v>
      </c>
      <c r="Y197" s="119" t="s">
        <v>101</v>
      </c>
      <c r="Z197" s="117" t="n">
        <f aca="false">IF(EXACT(O197;Y197);Q197;0)</f>
        <v>0</v>
      </c>
      <c r="AA197" s="117" t="n">
        <f aca="false">IF(Z197=0;Q197;0)</f>
        <v>0</v>
      </c>
      <c r="AB197" s="118" t="str">
        <f aca="false">IF(U197=0;"";L197/U197-1)</f>
        <v/>
      </c>
      <c r="AC197" s="118" t="str">
        <f aca="false">IF(W197=0;"";L197/W197-1)</f>
        <v/>
      </c>
    </row>
    <row collapsed="false" customFormat="false" customHeight="true" hidden="false" ht="50.1" outlineLevel="0" r="198">
      <c r="A198" s="98"/>
      <c r="B198" s="98"/>
      <c r="C198" s="99"/>
      <c r="D198" s="99"/>
      <c r="E198" s="100"/>
      <c r="F198" s="145"/>
      <c r="G198" s="102"/>
      <c r="H198" s="103"/>
      <c r="I198" s="146"/>
      <c r="J198" s="104"/>
      <c r="K198" s="105"/>
      <c r="L198" s="106"/>
      <c r="M198" s="106"/>
      <c r="N198" s="120"/>
      <c r="O198" s="109"/>
      <c r="P198" s="110"/>
      <c r="Q198" s="106" t="n">
        <f aca="false">P198*M198</f>
        <v>0</v>
      </c>
      <c r="R198" s="120"/>
      <c r="S198" s="111"/>
      <c r="T198" s="121"/>
      <c r="U198" s="114" t="n">
        <f aca="false">IF(EXACT(O198,Y198),M198,M198*(1-'Расчет ПРЕДЗАКАЗ'!$D$10))</f>
        <v>0</v>
      </c>
      <c r="V198" s="114" t="n">
        <f aca="false">P198*U198</f>
        <v>0</v>
      </c>
      <c r="W198" s="114" t="n">
        <f aca="false">IF(EXACT(O198,Y198),M198,M198*(1-'Расчет Прайс'!$D$10))</f>
        <v>0</v>
      </c>
      <c r="X198" s="114" t="n">
        <f aca="false">P198*W198</f>
        <v>0</v>
      </c>
      <c r="Y198" s="119" t="s">
        <v>101</v>
      </c>
      <c r="Z198" s="117" t="n">
        <f aca="false">IF(EXACT(O198;Y198);Q198;0)</f>
        <v>0</v>
      </c>
      <c r="AA198" s="117" t="n">
        <f aca="false">IF(Z198=0;Q198;0)</f>
        <v>0</v>
      </c>
      <c r="AB198" s="118" t="str">
        <f aca="false">IF(U198=0;"";L198/U198-1)</f>
        <v/>
      </c>
      <c r="AC198" s="118" t="str">
        <f aca="false">IF(W198=0;"";L198/W198-1)</f>
        <v/>
      </c>
    </row>
    <row collapsed="false" customFormat="false" customHeight="true" hidden="false" ht="11.25" outlineLevel="0" r="199"/>
    <row collapsed="false" customFormat="false" customHeight="true" hidden="false" ht="50.1" outlineLevel="0" r="200">
      <c r="A200" s="98" t="n">
        <v>31</v>
      </c>
      <c r="B200" s="98" t="s">
        <v>416</v>
      </c>
      <c r="C200" s="99" t="s">
        <v>417</v>
      </c>
      <c r="D200" s="99" t="s">
        <v>93</v>
      </c>
      <c r="E200" s="100" t="s">
        <v>93</v>
      </c>
      <c r="F200" s="145" t="s">
        <v>418</v>
      </c>
      <c r="G200" s="102" t="s">
        <v>278</v>
      </c>
      <c r="H200" s="103"/>
      <c r="I200" s="146" t="s">
        <v>419</v>
      </c>
      <c r="J200" s="104" t="s">
        <v>98</v>
      </c>
      <c r="K200" s="105" t="s">
        <v>102</v>
      </c>
      <c r="L200" s="106" t="n">
        <v>4000</v>
      </c>
      <c r="M200" s="106" t="n">
        <v>2220</v>
      </c>
      <c r="N200" s="108" t="s">
        <v>420</v>
      </c>
      <c r="O200" s="109" t="s">
        <v>101</v>
      </c>
      <c r="P200" s="110"/>
      <c r="Q200" s="106" t="n">
        <f aca="false">P200*M200</f>
        <v>0</v>
      </c>
      <c r="R200" s="111"/>
      <c r="S200" s="112" t="n">
        <v>3</v>
      </c>
      <c r="T200" s="147"/>
      <c r="U200" s="114" t="n">
        <f aca="false">IF(EXACT(O200,Y200),M200,M200*(1-'Расчет ПРЕДЗАКАЗ'!$D$10))</f>
        <v>2220</v>
      </c>
      <c r="V200" s="114" t="n">
        <f aca="false">P200*U200</f>
        <v>0</v>
      </c>
      <c r="W200" s="114" t="n">
        <f aca="false">IF(EXACT(O200,Y200),M200,M200*(1-'Расчет Прайс'!$D$10))</f>
        <v>2220</v>
      </c>
      <c r="X200" s="114" t="n">
        <f aca="false">P200*W200</f>
        <v>0</v>
      </c>
      <c r="Y200" s="119" t="s">
        <v>101</v>
      </c>
      <c r="Z200" s="117" t="n">
        <f aca="false">IF(EXACT(O200;Y200);Q200;0)</f>
        <v>0</v>
      </c>
      <c r="AA200" s="117" t="n">
        <f aca="false">IF(Z200=0;Q200;0)</f>
        <v>0</v>
      </c>
      <c r="AB200" s="118" t="n">
        <f aca="false">IF(U200=0,"",L200/U200-1)</f>
        <v>0.801801801801802</v>
      </c>
      <c r="AC200" s="118" t="n">
        <f aca="false">IF(W200=0,"",L200/W200-1)</f>
        <v>0.801801801801802</v>
      </c>
    </row>
    <row collapsed="false" customFormat="false" customHeight="true" hidden="false" ht="50.1" outlineLevel="0" r="201">
      <c r="A201" s="98"/>
      <c r="B201" s="98"/>
      <c r="C201" s="99"/>
      <c r="D201" s="99"/>
      <c r="E201" s="100"/>
      <c r="F201" s="145"/>
      <c r="G201" s="102"/>
      <c r="H201" s="103"/>
      <c r="I201" s="146"/>
      <c r="J201" s="104"/>
      <c r="K201" s="105"/>
      <c r="L201" s="106"/>
      <c r="M201" s="106"/>
      <c r="N201" s="108"/>
      <c r="O201" s="109"/>
      <c r="P201" s="110"/>
      <c r="Q201" s="106" t="n">
        <f aca="false">P201*M201</f>
        <v>0</v>
      </c>
      <c r="R201" s="111"/>
      <c r="S201" s="112"/>
      <c r="T201" s="138"/>
      <c r="U201" s="114" t="n">
        <f aca="false">IF(EXACT(O201,Y201),M201,M201*(1-'Расчет ПРЕДЗАКАЗ'!$D$10))</f>
        <v>0</v>
      </c>
      <c r="V201" s="114" t="n">
        <f aca="false">P201*U201</f>
        <v>0</v>
      </c>
      <c r="W201" s="114" t="n">
        <f aca="false">IF(EXACT(O201,Y201),M201,M201*(1-'Расчет Прайс'!$D$10))</f>
        <v>0</v>
      </c>
      <c r="X201" s="114" t="n">
        <f aca="false">P201*W201</f>
        <v>0</v>
      </c>
      <c r="Y201" s="119" t="s">
        <v>101</v>
      </c>
      <c r="Z201" s="117" t="n">
        <f aca="false">IF(EXACT(O201;Y201);Q201;0)</f>
        <v>0</v>
      </c>
      <c r="AA201" s="117" t="n">
        <f aca="false">IF(Z201=0;Q201;0)</f>
        <v>0</v>
      </c>
      <c r="AB201" s="118" t="str">
        <f aca="false">IF(U201=0;"";L201/U201-1)</f>
        <v/>
      </c>
      <c r="AC201" s="118" t="str">
        <f aca="false">IF(W201=0;"";L201/W201-1)</f>
        <v/>
      </c>
    </row>
    <row collapsed="false" customFormat="false" customHeight="true" hidden="false" ht="50.1" outlineLevel="0" r="202">
      <c r="A202" s="98"/>
      <c r="B202" s="98"/>
      <c r="C202" s="99"/>
      <c r="D202" s="99"/>
      <c r="E202" s="100"/>
      <c r="F202" s="145"/>
      <c r="G202" s="102"/>
      <c r="H202" s="103"/>
      <c r="I202" s="146"/>
      <c r="J202" s="104"/>
      <c r="K202" s="105"/>
      <c r="L202" s="106"/>
      <c r="M202" s="106"/>
      <c r="N202" s="108"/>
      <c r="O202" s="109"/>
      <c r="P202" s="110"/>
      <c r="Q202" s="106" t="n">
        <f aca="false">P202*M202</f>
        <v>0</v>
      </c>
      <c r="R202" s="111"/>
      <c r="S202" s="112"/>
      <c r="T202" s="138"/>
      <c r="U202" s="114" t="n">
        <f aca="false">IF(EXACT(O202,Y202),M202,M202*(1-'Расчет ПРЕДЗАКАЗ'!$D$10))</f>
        <v>0</v>
      </c>
      <c r="V202" s="114" t="n">
        <f aca="false">P202*U202</f>
        <v>0</v>
      </c>
      <c r="W202" s="114" t="n">
        <f aca="false">IF(EXACT(O202,Y202),M202,M202*(1-'Расчет Прайс'!$D$10))</f>
        <v>0</v>
      </c>
      <c r="X202" s="114" t="n">
        <f aca="false">P202*W202</f>
        <v>0</v>
      </c>
      <c r="Y202" s="119" t="s">
        <v>101</v>
      </c>
      <c r="Z202" s="117" t="n">
        <f aca="false">IF(EXACT(O202;Y202);Q202;0)</f>
        <v>0</v>
      </c>
      <c r="AA202" s="117" t="n">
        <f aca="false">IF(Z202=0;Q202;0)</f>
        <v>0</v>
      </c>
      <c r="AB202" s="118" t="str">
        <f aca="false">IF(U202=0;"";L202/U202-1)</f>
        <v/>
      </c>
      <c r="AC202" s="118" t="str">
        <f aca="false">IF(W202=0;"";L202/W202-1)</f>
        <v/>
      </c>
    </row>
    <row collapsed="false" customFormat="false" customHeight="true" hidden="false" ht="50.1" outlineLevel="0" r="203">
      <c r="A203" s="98"/>
      <c r="B203" s="98"/>
      <c r="C203" s="99"/>
      <c r="D203" s="99"/>
      <c r="E203" s="100"/>
      <c r="F203" s="145"/>
      <c r="G203" s="102"/>
      <c r="H203" s="103"/>
      <c r="I203" s="146"/>
      <c r="J203" s="104"/>
      <c r="K203" s="105"/>
      <c r="L203" s="106"/>
      <c r="M203" s="106"/>
      <c r="N203" s="108"/>
      <c r="O203" s="109"/>
      <c r="P203" s="110"/>
      <c r="Q203" s="106" t="n">
        <f aca="false">P203*M203</f>
        <v>0</v>
      </c>
      <c r="R203" s="111"/>
      <c r="S203" s="112"/>
      <c r="T203" s="138"/>
      <c r="U203" s="114" t="n">
        <f aca="false">IF(EXACT(O203,Y203),M203,M203*(1-'Расчет ПРЕДЗАКАЗ'!$D$10))</f>
        <v>0</v>
      </c>
      <c r="V203" s="114" t="n">
        <f aca="false">P203*U203</f>
        <v>0</v>
      </c>
      <c r="W203" s="114" t="n">
        <f aca="false">IF(EXACT(O203,Y203),M203,M203*(1-'Расчет Прайс'!$D$10))</f>
        <v>0</v>
      </c>
      <c r="X203" s="114" t="n">
        <f aca="false">P203*W203</f>
        <v>0</v>
      </c>
      <c r="Y203" s="119" t="s">
        <v>101</v>
      </c>
      <c r="Z203" s="117" t="n">
        <f aca="false">IF(EXACT(O203;Y203);Q203;0)</f>
        <v>0</v>
      </c>
      <c r="AA203" s="117" t="n">
        <f aca="false">IF(Z203=0;Q203;0)</f>
        <v>0</v>
      </c>
      <c r="AB203" s="118" t="str">
        <f aca="false">IF(U203=0;"";L203/U203-1)</f>
        <v/>
      </c>
      <c r="AC203" s="118" t="str">
        <f aca="false">IF(W203=0;"";L203/W203-1)</f>
        <v/>
      </c>
    </row>
    <row collapsed="false" customFormat="false" customHeight="true" hidden="false" ht="50.1" outlineLevel="0" r="204">
      <c r="A204" s="98"/>
      <c r="B204" s="98"/>
      <c r="C204" s="99"/>
      <c r="D204" s="99"/>
      <c r="E204" s="100"/>
      <c r="F204" s="145"/>
      <c r="G204" s="102"/>
      <c r="H204" s="103"/>
      <c r="I204" s="146"/>
      <c r="J204" s="104"/>
      <c r="K204" s="105"/>
      <c r="L204" s="106"/>
      <c r="M204" s="106"/>
      <c r="N204" s="108"/>
      <c r="O204" s="109"/>
      <c r="P204" s="110"/>
      <c r="Q204" s="106" t="n">
        <f aca="false">P204*M204</f>
        <v>0</v>
      </c>
      <c r="R204" s="111"/>
      <c r="S204" s="112"/>
      <c r="T204" s="138"/>
      <c r="U204" s="114" t="n">
        <f aca="false">IF(EXACT(O204,Y204),M204,M204*(1-'Расчет ПРЕДЗАКАЗ'!$D$10))</f>
        <v>0</v>
      </c>
      <c r="V204" s="114" t="n">
        <f aca="false">P204*U204</f>
        <v>0</v>
      </c>
      <c r="W204" s="114" t="n">
        <f aca="false">IF(EXACT(O204,Y204),M204,M204*(1-'Расчет Прайс'!$D$10))</f>
        <v>0</v>
      </c>
      <c r="X204" s="114" t="n">
        <f aca="false">P204*W204</f>
        <v>0</v>
      </c>
      <c r="Y204" s="119" t="s">
        <v>101</v>
      </c>
      <c r="Z204" s="117" t="n">
        <f aca="false">IF(EXACT(O204;Y204);Q204;0)</f>
        <v>0</v>
      </c>
      <c r="AA204" s="117" t="n">
        <f aca="false">IF(Z204=0;Q204;0)</f>
        <v>0</v>
      </c>
      <c r="AB204" s="118" t="str">
        <f aca="false">IF(U204=0;"";L204/U204-1)</f>
        <v/>
      </c>
      <c r="AC204" s="118" t="str">
        <f aca="false">IF(W204=0;"";L204/W204-1)</f>
        <v/>
      </c>
    </row>
    <row collapsed="false" customFormat="false" customHeight="true" hidden="false" ht="50.1" outlineLevel="0" r="205">
      <c r="A205" s="98"/>
      <c r="B205" s="98"/>
      <c r="C205" s="99"/>
      <c r="D205" s="99"/>
      <c r="E205" s="100"/>
      <c r="F205" s="145"/>
      <c r="G205" s="102"/>
      <c r="H205" s="103"/>
      <c r="I205" s="146"/>
      <c r="J205" s="104"/>
      <c r="K205" s="105"/>
      <c r="L205" s="106"/>
      <c r="M205" s="106"/>
      <c r="N205" s="108"/>
      <c r="O205" s="109"/>
      <c r="P205" s="110"/>
      <c r="Q205" s="106" t="n">
        <f aca="false">P205*M205</f>
        <v>0</v>
      </c>
      <c r="R205" s="111"/>
      <c r="S205" s="112"/>
      <c r="T205" s="138"/>
      <c r="U205" s="114" t="n">
        <f aca="false">IF(EXACT(O205,Y205),M205,M205*(1-'Расчет ПРЕДЗАКАЗ'!$D$10))</f>
        <v>0</v>
      </c>
      <c r="V205" s="114" t="n">
        <f aca="false">P205*U205</f>
        <v>0</v>
      </c>
      <c r="W205" s="114" t="n">
        <f aca="false">IF(EXACT(O205,Y205),M205,M205*(1-'Расчет Прайс'!$D$10))</f>
        <v>0</v>
      </c>
      <c r="X205" s="114" t="n">
        <f aca="false">P205*W205</f>
        <v>0</v>
      </c>
      <c r="Y205" s="119" t="s">
        <v>101</v>
      </c>
      <c r="Z205" s="117" t="n">
        <f aca="false">IF(EXACT(O205;Y205);Q205;0)</f>
        <v>0</v>
      </c>
      <c r="AA205" s="117" t="n">
        <f aca="false">IF(Z205=0;Q205;0)</f>
        <v>0</v>
      </c>
      <c r="AB205" s="118" t="str">
        <f aca="false">IF(U205=0;"";L205/U205-1)</f>
        <v/>
      </c>
      <c r="AC205" s="118" t="str">
        <f aca="false">IF(W205=0;"";L205/W205-1)</f>
        <v/>
      </c>
    </row>
    <row collapsed="false" customFormat="false" customHeight="true" hidden="false" ht="50.1" outlineLevel="0" r="206">
      <c r="A206" s="98"/>
      <c r="B206" s="98"/>
      <c r="C206" s="99"/>
      <c r="D206" s="99"/>
      <c r="E206" s="100"/>
      <c r="F206" s="145"/>
      <c r="G206" s="102"/>
      <c r="H206" s="103"/>
      <c r="I206" s="146"/>
      <c r="J206" s="104"/>
      <c r="K206" s="105"/>
      <c r="L206" s="106"/>
      <c r="M206" s="106"/>
      <c r="N206" s="106"/>
      <c r="O206" s="109"/>
      <c r="P206" s="110"/>
      <c r="Q206" s="106" t="n">
        <f aca="false">P206*M206</f>
        <v>0</v>
      </c>
      <c r="R206" s="111"/>
      <c r="S206" s="112"/>
      <c r="T206" s="138"/>
      <c r="U206" s="114" t="n">
        <f aca="false">IF(EXACT(O206,Y206),M206,M206*(1-'Расчет ПРЕДЗАКАЗ'!$D$10))</f>
        <v>0</v>
      </c>
      <c r="V206" s="114" t="n">
        <f aca="false">P206*U206</f>
        <v>0</v>
      </c>
      <c r="W206" s="114" t="n">
        <f aca="false">IF(EXACT(O206,Y206),M206,M206*(1-'Расчет Прайс'!$D$10))</f>
        <v>0</v>
      </c>
      <c r="X206" s="114" t="n">
        <f aca="false">P206*W206</f>
        <v>0</v>
      </c>
      <c r="Y206" s="119" t="s">
        <v>101</v>
      </c>
      <c r="Z206" s="117" t="n">
        <f aca="false">IF(EXACT(O206;Y206);Q206;0)</f>
        <v>0</v>
      </c>
      <c r="AA206" s="117" t="n">
        <f aca="false">IF(Z206=0;Q206;0)</f>
        <v>0</v>
      </c>
      <c r="AB206" s="118" t="str">
        <f aca="false">IF(U206=0;"";L206/U206-1)</f>
        <v/>
      </c>
      <c r="AC206" s="118" t="str">
        <f aca="false">IF(W206=0;"";L206/W206-1)</f>
        <v/>
      </c>
    </row>
    <row collapsed="false" customFormat="false" customHeight="true" hidden="false" ht="50.1" outlineLevel="0" r="207">
      <c r="A207" s="98"/>
      <c r="B207" s="98"/>
      <c r="C207" s="99"/>
      <c r="D207" s="99"/>
      <c r="E207" s="100"/>
      <c r="F207" s="145"/>
      <c r="G207" s="102"/>
      <c r="H207" s="103"/>
      <c r="I207" s="146"/>
      <c r="J207" s="104"/>
      <c r="K207" s="105"/>
      <c r="L207" s="106"/>
      <c r="M207" s="106"/>
      <c r="N207" s="106"/>
      <c r="O207" s="109"/>
      <c r="P207" s="110"/>
      <c r="Q207" s="106" t="n">
        <f aca="false">P207*M207</f>
        <v>0</v>
      </c>
      <c r="R207" s="111"/>
      <c r="S207" s="112"/>
      <c r="T207" s="138"/>
      <c r="U207" s="114" t="n">
        <f aca="false">IF(EXACT(O207,Y207),M207,M207*(1-'Расчет ПРЕДЗАКАЗ'!$D$10))</f>
        <v>0</v>
      </c>
      <c r="V207" s="114" t="n">
        <f aca="false">P207*U207</f>
        <v>0</v>
      </c>
      <c r="W207" s="114" t="n">
        <f aca="false">IF(EXACT(O207,Y207),M207,M207*(1-'Расчет Прайс'!$D$10))</f>
        <v>0</v>
      </c>
      <c r="X207" s="114" t="n">
        <f aca="false">P207*W207</f>
        <v>0</v>
      </c>
      <c r="Y207" s="119" t="s">
        <v>101</v>
      </c>
      <c r="Z207" s="117" t="n">
        <f aca="false">IF(EXACT(O207;Y207);Q207;0)</f>
        <v>0</v>
      </c>
      <c r="AA207" s="117" t="n">
        <f aca="false">IF(Z207=0;Q207;0)</f>
        <v>0</v>
      </c>
      <c r="AB207" s="118" t="str">
        <f aca="false">IF(U207=0;"";L207/U207-1)</f>
        <v/>
      </c>
      <c r="AC207" s="118" t="str">
        <f aca="false">IF(W207=0;"";L207/W207-1)</f>
        <v/>
      </c>
    </row>
    <row collapsed="false" customFormat="false" customHeight="true" hidden="false" ht="50.1" outlineLevel="0" r="208">
      <c r="A208" s="98"/>
      <c r="B208" s="98"/>
      <c r="C208" s="99"/>
      <c r="D208" s="99"/>
      <c r="E208" s="100"/>
      <c r="F208" s="145"/>
      <c r="G208" s="102"/>
      <c r="H208" s="103"/>
      <c r="I208" s="146"/>
      <c r="J208" s="104"/>
      <c r="K208" s="105"/>
      <c r="L208" s="106"/>
      <c r="M208" s="106"/>
      <c r="N208" s="106"/>
      <c r="O208" s="109"/>
      <c r="P208" s="110"/>
      <c r="Q208" s="106" t="n">
        <f aca="false">P208*M208</f>
        <v>0</v>
      </c>
      <c r="R208" s="111"/>
      <c r="S208" s="112"/>
      <c r="T208" s="138"/>
      <c r="U208" s="114" t="n">
        <f aca="false">IF(EXACT(O208,Y208),M208,M208*(1-'Расчет ПРЕДЗАКАЗ'!$D$10))</f>
        <v>0</v>
      </c>
      <c r="V208" s="114" t="n">
        <f aca="false">P208*U208</f>
        <v>0</v>
      </c>
      <c r="W208" s="114" t="n">
        <f aca="false">IF(EXACT(O208,Y208),M208,M208*(1-'Расчет Прайс'!$D$10))</f>
        <v>0</v>
      </c>
      <c r="X208" s="114" t="n">
        <f aca="false">P208*W208</f>
        <v>0</v>
      </c>
      <c r="Y208" s="119" t="s">
        <v>101</v>
      </c>
      <c r="Z208" s="117" t="n">
        <f aca="false">IF(EXACT(O208;Y208);Q208;0)</f>
        <v>0</v>
      </c>
      <c r="AA208" s="117" t="n">
        <f aca="false">IF(Z208=0;Q208;0)</f>
        <v>0</v>
      </c>
      <c r="AB208" s="118" t="str">
        <f aca="false">IF(U208=0;"";L208/U208-1)</f>
        <v/>
      </c>
      <c r="AC208" s="118" t="str">
        <f aca="false">IF(W208=0;"";L208/W208-1)</f>
        <v/>
      </c>
    </row>
    <row collapsed="false" customFormat="false" customHeight="true" hidden="false" ht="50.1" outlineLevel="0" r="209">
      <c r="A209" s="98"/>
      <c r="B209" s="98"/>
      <c r="C209" s="99"/>
      <c r="D209" s="99"/>
      <c r="E209" s="100"/>
      <c r="F209" s="145"/>
      <c r="G209" s="102"/>
      <c r="H209" s="103"/>
      <c r="I209" s="146"/>
      <c r="J209" s="104"/>
      <c r="K209" s="105"/>
      <c r="L209" s="106"/>
      <c r="M209" s="106"/>
      <c r="N209" s="120"/>
      <c r="O209" s="109"/>
      <c r="P209" s="110"/>
      <c r="Q209" s="106" t="n">
        <f aca="false">P209*M209</f>
        <v>0</v>
      </c>
      <c r="R209" s="120"/>
      <c r="S209" s="112"/>
      <c r="T209" s="121"/>
      <c r="U209" s="114" t="n">
        <f aca="false">IF(EXACT(O209,Y209),M209,M209*(1-'Расчет ПРЕДЗАКАЗ'!$D$10))</f>
        <v>0</v>
      </c>
      <c r="V209" s="114" t="n">
        <f aca="false">P209*U209</f>
        <v>0</v>
      </c>
      <c r="W209" s="114" t="n">
        <f aca="false">IF(EXACT(O209,Y209),M209,M209*(1-'Расчет Прайс'!$D$10))</f>
        <v>0</v>
      </c>
      <c r="X209" s="114" t="n">
        <f aca="false">P209*W209</f>
        <v>0</v>
      </c>
      <c r="Y209" s="119" t="s">
        <v>101</v>
      </c>
      <c r="Z209" s="117" t="n">
        <f aca="false">IF(EXACT(O209;Y209);Q209;0)</f>
        <v>0</v>
      </c>
      <c r="AA209" s="117" t="n">
        <f aca="false">IF(Z209=0;Q209;0)</f>
        <v>0</v>
      </c>
      <c r="AB209" s="118" t="str">
        <f aca="false">IF(U209=0;"";L209/U209-1)</f>
        <v/>
      </c>
      <c r="AC209" s="118" t="str">
        <f aca="false">IF(W209=0;"";L209/W209-1)</f>
        <v/>
      </c>
    </row>
    <row collapsed="false" customFormat="false" customHeight="true" hidden="false" ht="50.1" outlineLevel="0" r="210">
      <c r="A210" s="98"/>
      <c r="B210" s="98"/>
      <c r="C210" s="99"/>
      <c r="D210" s="99"/>
      <c r="E210" s="100"/>
      <c r="F210" s="145"/>
      <c r="G210" s="102"/>
      <c r="H210" s="103"/>
      <c r="I210" s="146"/>
      <c r="J210" s="104"/>
      <c r="K210" s="105"/>
      <c r="L210" s="106"/>
      <c r="M210" s="106"/>
      <c r="N210" s="120"/>
      <c r="O210" s="109"/>
      <c r="P210" s="110"/>
      <c r="Q210" s="106" t="n">
        <f aca="false">P210*M210</f>
        <v>0</v>
      </c>
      <c r="R210" s="120"/>
      <c r="S210" s="112"/>
      <c r="T210" s="121"/>
      <c r="U210" s="114" t="n">
        <f aca="false">IF(EXACT(O210,Y210),M210,M210*(1-'Расчет ПРЕДЗАКАЗ'!$D$10))</f>
        <v>0</v>
      </c>
      <c r="V210" s="114" t="n">
        <f aca="false">P210*U210</f>
        <v>0</v>
      </c>
      <c r="W210" s="114" t="n">
        <f aca="false">IF(EXACT(O210,Y210),M210,M210*(1-'Расчет Прайс'!$D$10))</f>
        <v>0</v>
      </c>
      <c r="X210" s="114" t="n">
        <f aca="false">P210*W210</f>
        <v>0</v>
      </c>
      <c r="Y210" s="119" t="s">
        <v>101</v>
      </c>
      <c r="Z210" s="117" t="n">
        <f aca="false">IF(EXACT(O210;Y210);Q210;0)</f>
        <v>0</v>
      </c>
      <c r="AA210" s="117" t="n">
        <f aca="false">IF(Z210=0;Q210;0)</f>
        <v>0</v>
      </c>
      <c r="AB210" s="118" t="str">
        <f aca="false">IF(U210=0;"";L210/U210-1)</f>
        <v/>
      </c>
      <c r="AC210" s="118" t="str">
        <f aca="false">IF(W210=0;"";L210/W210-1)</f>
        <v/>
      </c>
    </row>
    <row collapsed="false" customFormat="false" customHeight="true" hidden="false" ht="50.1" outlineLevel="0" r="211">
      <c r="A211" s="98"/>
      <c r="B211" s="98"/>
      <c r="C211" s="99"/>
      <c r="D211" s="99"/>
      <c r="E211" s="100"/>
      <c r="F211" s="145"/>
      <c r="G211" s="102"/>
      <c r="H211" s="103"/>
      <c r="I211" s="146"/>
      <c r="J211" s="104"/>
      <c r="K211" s="105"/>
      <c r="L211" s="106"/>
      <c r="M211" s="106"/>
      <c r="N211" s="120"/>
      <c r="O211" s="109"/>
      <c r="P211" s="110"/>
      <c r="Q211" s="106" t="n">
        <f aca="false">P211*M211</f>
        <v>0</v>
      </c>
      <c r="R211" s="120"/>
      <c r="S211" s="112"/>
      <c r="T211" s="121"/>
      <c r="U211" s="114" t="n">
        <f aca="false">IF(EXACT(O211,Y211),M211,M211*(1-'Расчет ПРЕДЗАКАЗ'!$D$10))</f>
        <v>0</v>
      </c>
      <c r="V211" s="114" t="n">
        <f aca="false">P211*U211</f>
        <v>0</v>
      </c>
      <c r="W211" s="114" t="n">
        <f aca="false">IF(EXACT(O211,Y211),M211,M211*(1-'Расчет Прайс'!$D$10))</f>
        <v>0</v>
      </c>
      <c r="X211" s="114" t="n">
        <f aca="false">P211*W211</f>
        <v>0</v>
      </c>
      <c r="Y211" s="119" t="s">
        <v>101</v>
      </c>
      <c r="Z211" s="117" t="n">
        <f aca="false">IF(EXACT(O211;Y211);Q211;0)</f>
        <v>0</v>
      </c>
      <c r="AA211" s="117" t="n">
        <f aca="false">IF(Z211=0;Q211;0)</f>
        <v>0</v>
      </c>
      <c r="AB211" s="118" t="str">
        <f aca="false">IF(U211=0;"";L211/U211-1)</f>
        <v/>
      </c>
      <c r="AC211" s="118" t="str">
        <f aca="false">IF(W211=0;"";L211/W211-1)</f>
        <v/>
      </c>
    </row>
    <row collapsed="false" customFormat="false" customHeight="true" hidden="false" ht="50.1" outlineLevel="0" r="212">
      <c r="A212" s="98"/>
      <c r="B212" s="98"/>
      <c r="C212" s="99"/>
      <c r="D212" s="99"/>
      <c r="E212" s="100"/>
      <c r="F212" s="145"/>
      <c r="G212" s="102"/>
      <c r="H212" s="103"/>
      <c r="I212" s="146"/>
      <c r="J212" s="104"/>
      <c r="K212" s="105"/>
      <c r="L212" s="106"/>
      <c r="M212" s="106"/>
      <c r="N212" s="120"/>
      <c r="O212" s="109"/>
      <c r="P212" s="110"/>
      <c r="Q212" s="106" t="n">
        <f aca="false">P212*M212</f>
        <v>0</v>
      </c>
      <c r="R212" s="120"/>
      <c r="S212" s="112"/>
      <c r="T212" s="121"/>
      <c r="U212" s="114" t="n">
        <f aca="false">IF(EXACT(O212,Y212),M212,M212*(1-'Расчет ПРЕДЗАКАЗ'!$D$10))</f>
        <v>0</v>
      </c>
      <c r="V212" s="114" t="n">
        <f aca="false">P212*U212</f>
        <v>0</v>
      </c>
      <c r="W212" s="114" t="n">
        <f aca="false">IF(EXACT(O212,Y212),M212,M212*(1-'Расчет Прайс'!$D$10))</f>
        <v>0</v>
      </c>
      <c r="X212" s="114" t="n">
        <f aca="false">P212*W212</f>
        <v>0</v>
      </c>
      <c r="Y212" s="119" t="s">
        <v>101</v>
      </c>
      <c r="Z212" s="117" t="n">
        <f aca="false">IF(EXACT(O212;Y212);Q212;0)</f>
        <v>0</v>
      </c>
      <c r="AA212" s="117" t="n">
        <f aca="false">IF(Z212=0;Q212;0)</f>
        <v>0</v>
      </c>
      <c r="AB212" s="118" t="str">
        <f aca="false">IF(U212=0;"";L212/U212-1)</f>
        <v/>
      </c>
      <c r="AC212" s="118" t="str">
        <f aca="false">IF(W212=0;"";L212/W212-1)</f>
        <v/>
      </c>
    </row>
    <row collapsed="false" customFormat="false" customHeight="true" hidden="false" ht="50.1" outlineLevel="0" r="213">
      <c r="A213" s="98"/>
      <c r="B213" s="98"/>
      <c r="C213" s="99"/>
      <c r="D213" s="99"/>
      <c r="E213" s="100"/>
      <c r="F213" s="145"/>
      <c r="G213" s="102"/>
      <c r="H213" s="103"/>
      <c r="I213" s="146"/>
      <c r="J213" s="104"/>
      <c r="K213" s="105"/>
      <c r="L213" s="106"/>
      <c r="M213" s="106"/>
      <c r="N213" s="120"/>
      <c r="O213" s="109"/>
      <c r="P213" s="110"/>
      <c r="Q213" s="106" t="n">
        <f aca="false">P213*M213</f>
        <v>0</v>
      </c>
      <c r="R213" s="120"/>
      <c r="S213" s="112"/>
      <c r="T213" s="121"/>
      <c r="U213" s="114" t="n">
        <f aca="false">IF(EXACT(O213,Y213),M213,M213*(1-'Расчет ПРЕДЗАКАЗ'!$D$10))</f>
        <v>0</v>
      </c>
      <c r="V213" s="114" t="n">
        <f aca="false">P213*U213</f>
        <v>0</v>
      </c>
      <c r="W213" s="114" t="n">
        <f aca="false">IF(EXACT(O213,Y213),M213,M213*(1-'Расчет Прайс'!$D$10))</f>
        <v>0</v>
      </c>
      <c r="X213" s="114" t="n">
        <f aca="false">P213*W213</f>
        <v>0</v>
      </c>
      <c r="Y213" s="119" t="s">
        <v>101</v>
      </c>
      <c r="Z213" s="117" t="n">
        <f aca="false">IF(EXACT(O213;Y213);Q213;0)</f>
        <v>0</v>
      </c>
      <c r="AA213" s="117" t="n">
        <f aca="false">IF(Z213=0;Q213;0)</f>
        <v>0</v>
      </c>
      <c r="AB213" s="118" t="str">
        <f aca="false">IF(U213=0;"";L213/U213-1)</f>
        <v/>
      </c>
      <c r="AC213" s="118" t="str">
        <f aca="false">IF(W213=0;"";L213/W213-1)</f>
        <v/>
      </c>
    </row>
    <row collapsed="false" customFormat="false" customHeight="true" hidden="false" ht="50.1" outlineLevel="0" r="214">
      <c r="A214" s="98"/>
      <c r="B214" s="98"/>
      <c r="C214" s="99"/>
      <c r="D214" s="99"/>
      <c r="E214" s="100"/>
      <c r="F214" s="145"/>
      <c r="G214" s="102"/>
      <c r="H214" s="103"/>
      <c r="I214" s="146"/>
      <c r="J214" s="104"/>
      <c r="K214" s="105"/>
      <c r="L214" s="106"/>
      <c r="M214" s="106"/>
      <c r="N214" s="120"/>
      <c r="O214" s="109"/>
      <c r="P214" s="110"/>
      <c r="Q214" s="106" t="n">
        <f aca="false">P214*M214</f>
        <v>0</v>
      </c>
      <c r="R214" s="120"/>
      <c r="S214" s="111"/>
      <c r="T214" s="121"/>
      <c r="U214" s="114" t="n">
        <f aca="false">IF(EXACT(O214,Y214),M214,M214*(1-'Расчет ПРЕДЗАКАЗ'!$D$10))</f>
        <v>0</v>
      </c>
      <c r="V214" s="114" t="n">
        <f aca="false">P214*U214</f>
        <v>0</v>
      </c>
      <c r="W214" s="114" t="n">
        <f aca="false">IF(EXACT(O214,Y214),M214,M214*(1-'Расчет Прайс'!$D$10))</f>
        <v>0</v>
      </c>
      <c r="X214" s="114" t="n">
        <f aca="false">P214*W214</f>
        <v>0</v>
      </c>
      <c r="Y214" s="119" t="s">
        <v>101</v>
      </c>
      <c r="Z214" s="117" t="n">
        <f aca="false">IF(EXACT(O214;Y214);Q214;0)</f>
        <v>0</v>
      </c>
      <c r="AA214" s="117" t="n">
        <f aca="false">IF(Z214=0;Q214;0)</f>
        <v>0</v>
      </c>
      <c r="AB214" s="118" t="str">
        <f aca="false">IF(U214=0;"";L214/U214-1)</f>
        <v/>
      </c>
      <c r="AC214" s="118" t="str">
        <f aca="false">IF(W214=0;"";L214/W214-1)</f>
        <v/>
      </c>
    </row>
    <row collapsed="false" customFormat="false" customHeight="true" hidden="false" ht="11.25" outlineLevel="0" r="215"/>
    <row collapsed="false" customFormat="false" customHeight="true" hidden="false" ht="50.1" outlineLevel="0" r="216">
      <c r="A216" s="98" t="n">
        <v>32</v>
      </c>
      <c r="B216" s="98" t="s">
        <v>421</v>
      </c>
      <c r="C216" s="99" t="s">
        <v>422</v>
      </c>
      <c r="D216" s="99" t="s">
        <v>93</v>
      </c>
      <c r="E216" s="100" t="s">
        <v>93</v>
      </c>
      <c r="F216" s="145" t="s">
        <v>271</v>
      </c>
      <c r="G216" s="102" t="s">
        <v>423</v>
      </c>
      <c r="H216" s="103" t="s">
        <v>424</v>
      </c>
      <c r="I216" s="146" t="s">
        <v>425</v>
      </c>
      <c r="J216" s="104" t="s">
        <v>98</v>
      </c>
      <c r="K216" s="105" t="s">
        <v>151</v>
      </c>
      <c r="L216" s="106" t="n">
        <v>7230</v>
      </c>
      <c r="M216" s="106" t="n">
        <v>4514</v>
      </c>
      <c r="N216" s="108" t="s">
        <v>426</v>
      </c>
      <c r="O216" s="109" t="s">
        <v>101</v>
      </c>
      <c r="P216" s="110"/>
      <c r="Q216" s="106" t="n">
        <f aca="false">P216*M216</f>
        <v>0</v>
      </c>
      <c r="R216" s="111"/>
      <c r="S216" s="112" t="n">
        <v>22</v>
      </c>
      <c r="T216" s="147"/>
      <c r="U216" s="114" t="n">
        <f aca="false">IF(EXACT(O216,Y216),M216,M216*(1-'Расчет ПРЕДЗАКАЗ'!$D$10))</f>
        <v>4514</v>
      </c>
      <c r="V216" s="114" t="n">
        <f aca="false">P216*U216</f>
        <v>0</v>
      </c>
      <c r="W216" s="114" t="n">
        <f aca="false">IF(EXACT(O216,Y216),M216,M216*(1-'Расчет Прайс'!$D$10))</f>
        <v>4514</v>
      </c>
      <c r="X216" s="114" t="n">
        <f aca="false">P216*W216</f>
        <v>0</v>
      </c>
      <c r="Y216" s="119" t="s">
        <v>101</v>
      </c>
      <c r="Z216" s="117" t="n">
        <f aca="false">IF(EXACT(O216;Y216);Q216;0)</f>
        <v>0</v>
      </c>
      <c r="AA216" s="117" t="n">
        <f aca="false">IF(Z216=0;Q216;0)</f>
        <v>0</v>
      </c>
      <c r="AB216" s="118" t="n">
        <f aca="false">IF(U216=0,"",L216/U216-1)</f>
        <v>0.601683650863979</v>
      </c>
      <c r="AC216" s="118" t="n">
        <f aca="false">IF(W216=0,"",L216/W216-1)</f>
        <v>0.601683650863979</v>
      </c>
    </row>
    <row collapsed="false" customFormat="false" customHeight="true" hidden="false" ht="50.1" outlineLevel="0" r="217">
      <c r="A217" s="98"/>
      <c r="B217" s="98"/>
      <c r="C217" s="99"/>
      <c r="D217" s="99"/>
      <c r="E217" s="100"/>
      <c r="F217" s="145"/>
      <c r="G217" s="102"/>
      <c r="H217" s="103"/>
      <c r="I217" s="146"/>
      <c r="J217" s="104"/>
      <c r="K217" s="105" t="s">
        <v>153</v>
      </c>
      <c r="L217" s="106" t="n">
        <v>7230</v>
      </c>
      <c r="M217" s="106" t="n">
        <v>4514</v>
      </c>
      <c r="N217" s="108" t="s">
        <v>427</v>
      </c>
      <c r="O217" s="109" t="s">
        <v>101</v>
      </c>
      <c r="P217" s="110"/>
      <c r="Q217" s="106" t="n">
        <f aca="false">P217*M217</f>
        <v>0</v>
      </c>
      <c r="R217" s="111"/>
      <c r="S217" s="112" t="n">
        <v>42</v>
      </c>
      <c r="T217" s="138"/>
      <c r="U217" s="114" t="n">
        <f aca="false">IF(EXACT(O217,Y217),M217,M217*(1-'Расчет ПРЕДЗАКАЗ'!$D$10))</f>
        <v>4514</v>
      </c>
      <c r="V217" s="114" t="n">
        <f aca="false">P217*U217</f>
        <v>0</v>
      </c>
      <c r="W217" s="114" t="n">
        <f aca="false">IF(EXACT(O217,Y217),M217,M217*(1-'Расчет Прайс'!$D$10))</f>
        <v>4514</v>
      </c>
      <c r="X217" s="114" t="n">
        <f aca="false">P217*W217</f>
        <v>0</v>
      </c>
      <c r="Y217" s="119" t="s">
        <v>101</v>
      </c>
      <c r="Z217" s="117" t="n">
        <f aca="false">IF(EXACT(O217;Y217);Q217;0)</f>
        <v>0</v>
      </c>
      <c r="AA217" s="117" t="n">
        <f aca="false">IF(Z217=0;Q217;0)</f>
        <v>0</v>
      </c>
      <c r="AB217" s="118" t="n">
        <f aca="false">IF(U217=0;"";L217/U217-1)</f>
        <v>0.601683650863979</v>
      </c>
      <c r="AC217" s="118" t="n">
        <f aca="false">IF(W217=0;"";L217/W217-1)</f>
        <v>0.601683650863979</v>
      </c>
    </row>
    <row collapsed="false" customFormat="false" customHeight="true" hidden="false" ht="50.1" outlineLevel="0" r="218">
      <c r="A218" s="98"/>
      <c r="B218" s="98"/>
      <c r="C218" s="99"/>
      <c r="D218" s="99"/>
      <c r="E218" s="100"/>
      <c r="F218" s="145"/>
      <c r="G218" s="102"/>
      <c r="H218" s="103"/>
      <c r="I218" s="146"/>
      <c r="J218" s="104"/>
      <c r="K218" s="105" t="s">
        <v>157</v>
      </c>
      <c r="L218" s="106" t="n">
        <v>7230</v>
      </c>
      <c r="M218" s="106" t="n">
        <v>4514</v>
      </c>
      <c r="N218" s="108" t="s">
        <v>428</v>
      </c>
      <c r="O218" s="109" t="s">
        <v>101</v>
      </c>
      <c r="P218" s="110"/>
      <c r="Q218" s="106" t="n">
        <f aca="false">P218*M218</f>
        <v>0</v>
      </c>
      <c r="R218" s="111"/>
      <c r="S218" s="112" t="n">
        <v>1</v>
      </c>
      <c r="T218" s="138"/>
      <c r="U218" s="114" t="n">
        <f aca="false">IF(EXACT(O218,Y218),M218,M218*(1-'Расчет ПРЕДЗАКАЗ'!$D$10))</f>
        <v>4514</v>
      </c>
      <c r="V218" s="114" t="n">
        <f aca="false">P218*U218</f>
        <v>0</v>
      </c>
      <c r="W218" s="114" t="n">
        <f aca="false">IF(EXACT(O218,Y218),M218,M218*(1-'Расчет Прайс'!$D$10))</f>
        <v>4514</v>
      </c>
      <c r="X218" s="114" t="n">
        <f aca="false">P218*W218</f>
        <v>0</v>
      </c>
      <c r="Y218" s="119" t="s">
        <v>101</v>
      </c>
      <c r="Z218" s="117" t="n">
        <f aca="false">IF(EXACT(O218;Y218);Q218;0)</f>
        <v>0</v>
      </c>
      <c r="AA218" s="117" t="n">
        <f aca="false">IF(Z218=0;Q218;0)</f>
        <v>0</v>
      </c>
      <c r="AB218" s="118" t="n">
        <f aca="false">IF(U218=0;"";L218/U218-1)</f>
        <v>0.601683650863979</v>
      </c>
      <c r="AC218" s="118" t="n">
        <f aca="false">IF(W218=0;"";L218/W218-1)</f>
        <v>0.601683650863979</v>
      </c>
    </row>
    <row collapsed="false" customFormat="false" customHeight="true" hidden="false" ht="50.1" outlineLevel="0" r="219">
      <c r="A219" s="98"/>
      <c r="B219" s="98"/>
      <c r="C219" s="99"/>
      <c r="D219" s="99"/>
      <c r="E219" s="100"/>
      <c r="F219" s="145"/>
      <c r="G219" s="102"/>
      <c r="H219" s="103"/>
      <c r="I219" s="146"/>
      <c r="J219" s="104"/>
      <c r="K219" s="105"/>
      <c r="L219" s="106"/>
      <c r="M219" s="106"/>
      <c r="N219" s="108"/>
      <c r="O219" s="109"/>
      <c r="P219" s="110"/>
      <c r="Q219" s="106" t="n">
        <f aca="false">P219*M219</f>
        <v>0</v>
      </c>
      <c r="R219" s="111"/>
      <c r="S219" s="112"/>
      <c r="T219" s="138"/>
      <c r="U219" s="114" t="n">
        <f aca="false">IF(EXACT(O219,Y219),M219,M219*(1-'Расчет ПРЕДЗАКАЗ'!$D$10))</f>
        <v>0</v>
      </c>
      <c r="V219" s="114" t="n">
        <f aca="false">P219*U219</f>
        <v>0</v>
      </c>
      <c r="W219" s="114" t="n">
        <f aca="false">IF(EXACT(O219,Y219),M219,M219*(1-'Расчет Прайс'!$D$10))</f>
        <v>0</v>
      </c>
      <c r="X219" s="114" t="n">
        <f aca="false">P219*W219</f>
        <v>0</v>
      </c>
      <c r="Y219" s="119" t="s">
        <v>101</v>
      </c>
      <c r="Z219" s="117" t="n">
        <f aca="false">IF(EXACT(O219;Y219);Q219;0)</f>
        <v>0</v>
      </c>
      <c r="AA219" s="117" t="n">
        <f aca="false">IF(Z219=0;Q219;0)</f>
        <v>0</v>
      </c>
      <c r="AB219" s="118" t="str">
        <f aca="false">IF(U219=0;"";L219/U219-1)</f>
        <v/>
      </c>
      <c r="AC219" s="118" t="str">
        <f aca="false">IF(W219=0;"";L219/W219-1)</f>
        <v/>
      </c>
    </row>
    <row collapsed="false" customFormat="false" customHeight="true" hidden="false" ht="50.1" outlineLevel="0" r="220">
      <c r="A220" s="98"/>
      <c r="B220" s="98"/>
      <c r="C220" s="99"/>
      <c r="D220" s="99"/>
      <c r="E220" s="100"/>
      <c r="F220" s="145"/>
      <c r="G220" s="102"/>
      <c r="H220" s="103"/>
      <c r="I220" s="146"/>
      <c r="J220" s="104"/>
      <c r="K220" s="105"/>
      <c r="L220" s="106"/>
      <c r="M220" s="106"/>
      <c r="N220" s="108"/>
      <c r="O220" s="109"/>
      <c r="P220" s="110"/>
      <c r="Q220" s="106" t="n">
        <f aca="false">P220*M220</f>
        <v>0</v>
      </c>
      <c r="R220" s="111"/>
      <c r="S220" s="112"/>
      <c r="T220" s="138"/>
      <c r="U220" s="114" t="n">
        <f aca="false">IF(EXACT(O220,Y220),M220,M220*(1-'Расчет ПРЕДЗАКАЗ'!$D$10))</f>
        <v>0</v>
      </c>
      <c r="V220" s="114" t="n">
        <f aca="false">P220*U220</f>
        <v>0</v>
      </c>
      <c r="W220" s="114" t="n">
        <f aca="false">IF(EXACT(O220,Y220),M220,M220*(1-'Расчет Прайс'!$D$10))</f>
        <v>0</v>
      </c>
      <c r="X220" s="114" t="n">
        <f aca="false">P220*W220</f>
        <v>0</v>
      </c>
      <c r="Y220" s="119" t="s">
        <v>101</v>
      </c>
      <c r="Z220" s="117" t="n">
        <f aca="false">IF(EXACT(O220;Y220);Q220;0)</f>
        <v>0</v>
      </c>
      <c r="AA220" s="117" t="n">
        <f aca="false">IF(Z220=0;Q220;0)</f>
        <v>0</v>
      </c>
      <c r="AB220" s="118" t="str">
        <f aca="false">IF(U220=0;"";L220/U220-1)</f>
        <v/>
      </c>
      <c r="AC220" s="118" t="str">
        <f aca="false">IF(W220=0;"";L220/W220-1)</f>
        <v/>
      </c>
    </row>
    <row collapsed="false" customFormat="false" customHeight="true" hidden="false" ht="50.1" outlineLevel="0" r="221">
      <c r="A221" s="98"/>
      <c r="B221" s="98"/>
      <c r="C221" s="99"/>
      <c r="D221" s="99"/>
      <c r="E221" s="100"/>
      <c r="F221" s="145"/>
      <c r="G221" s="102"/>
      <c r="H221" s="103"/>
      <c r="I221" s="146"/>
      <c r="J221" s="104"/>
      <c r="K221" s="105"/>
      <c r="L221" s="106"/>
      <c r="M221" s="106"/>
      <c r="N221" s="108"/>
      <c r="O221" s="109"/>
      <c r="P221" s="110"/>
      <c r="Q221" s="106" t="n">
        <f aca="false">P221*M221</f>
        <v>0</v>
      </c>
      <c r="R221" s="111"/>
      <c r="S221" s="112"/>
      <c r="T221" s="138"/>
      <c r="U221" s="114" t="n">
        <f aca="false">IF(EXACT(O221,Y221),M221,M221*(1-'Расчет ПРЕДЗАКАЗ'!$D$10))</f>
        <v>0</v>
      </c>
      <c r="V221" s="114" t="n">
        <f aca="false">P221*U221</f>
        <v>0</v>
      </c>
      <c r="W221" s="114" t="n">
        <f aca="false">IF(EXACT(O221,Y221),M221,M221*(1-'Расчет Прайс'!$D$10))</f>
        <v>0</v>
      </c>
      <c r="X221" s="114" t="n">
        <f aca="false">P221*W221</f>
        <v>0</v>
      </c>
      <c r="Y221" s="119" t="s">
        <v>101</v>
      </c>
      <c r="Z221" s="117" t="n">
        <f aca="false">IF(EXACT(O221;Y221);Q221;0)</f>
        <v>0</v>
      </c>
      <c r="AA221" s="117" t="n">
        <f aca="false">IF(Z221=0;Q221;0)</f>
        <v>0</v>
      </c>
      <c r="AB221" s="118" t="str">
        <f aca="false">IF(U221=0;"";L221/U221-1)</f>
        <v/>
      </c>
      <c r="AC221" s="118" t="str">
        <f aca="false">IF(W221=0;"";L221/W221-1)</f>
        <v/>
      </c>
    </row>
    <row collapsed="false" customFormat="false" customHeight="true" hidden="false" ht="50.1" outlineLevel="0" r="222">
      <c r="A222" s="98"/>
      <c r="B222" s="98"/>
      <c r="C222" s="99"/>
      <c r="D222" s="99"/>
      <c r="E222" s="100"/>
      <c r="F222" s="145"/>
      <c r="G222" s="102"/>
      <c r="H222" s="103"/>
      <c r="I222" s="146"/>
      <c r="J222" s="104"/>
      <c r="K222" s="105"/>
      <c r="L222" s="106"/>
      <c r="M222" s="106"/>
      <c r="N222" s="106"/>
      <c r="O222" s="109"/>
      <c r="P222" s="110"/>
      <c r="Q222" s="106" t="n">
        <f aca="false">P222*M222</f>
        <v>0</v>
      </c>
      <c r="R222" s="111"/>
      <c r="S222" s="112"/>
      <c r="T222" s="138"/>
      <c r="U222" s="114" t="n">
        <f aca="false">IF(EXACT(O222,Y222),M222,M222*(1-'Расчет ПРЕДЗАКАЗ'!$D$10))</f>
        <v>0</v>
      </c>
      <c r="V222" s="114" t="n">
        <f aca="false">P222*U222</f>
        <v>0</v>
      </c>
      <c r="W222" s="114" t="n">
        <f aca="false">IF(EXACT(O222,Y222),M222,M222*(1-'Расчет Прайс'!$D$10))</f>
        <v>0</v>
      </c>
      <c r="X222" s="114" t="n">
        <f aca="false">P222*W222</f>
        <v>0</v>
      </c>
      <c r="Y222" s="119" t="s">
        <v>101</v>
      </c>
      <c r="Z222" s="117" t="n">
        <f aca="false">IF(EXACT(O222;Y222);Q222;0)</f>
        <v>0</v>
      </c>
      <c r="AA222" s="117" t="n">
        <f aca="false">IF(Z222=0;Q222;0)</f>
        <v>0</v>
      </c>
      <c r="AB222" s="118" t="str">
        <f aca="false">IF(U222=0;"";L222/U222-1)</f>
        <v/>
      </c>
      <c r="AC222" s="118" t="str">
        <f aca="false">IF(W222=0;"";L222/W222-1)</f>
        <v/>
      </c>
    </row>
    <row collapsed="false" customFormat="false" customHeight="true" hidden="false" ht="50.1" outlineLevel="0" r="223">
      <c r="A223" s="98"/>
      <c r="B223" s="98"/>
      <c r="C223" s="99"/>
      <c r="D223" s="99"/>
      <c r="E223" s="100"/>
      <c r="F223" s="145"/>
      <c r="G223" s="102"/>
      <c r="H223" s="103"/>
      <c r="I223" s="146"/>
      <c r="J223" s="104"/>
      <c r="K223" s="105"/>
      <c r="L223" s="106"/>
      <c r="M223" s="106"/>
      <c r="N223" s="106"/>
      <c r="O223" s="109"/>
      <c r="P223" s="110"/>
      <c r="Q223" s="106" t="n">
        <f aca="false">P223*M223</f>
        <v>0</v>
      </c>
      <c r="R223" s="111"/>
      <c r="S223" s="112"/>
      <c r="T223" s="138"/>
      <c r="U223" s="114" t="n">
        <f aca="false">IF(EXACT(O223,Y223),M223,M223*(1-'Расчет ПРЕДЗАКАЗ'!$D$10))</f>
        <v>0</v>
      </c>
      <c r="V223" s="114" t="n">
        <f aca="false">P223*U223</f>
        <v>0</v>
      </c>
      <c r="W223" s="114" t="n">
        <f aca="false">IF(EXACT(O223,Y223),M223,M223*(1-'Расчет Прайс'!$D$10))</f>
        <v>0</v>
      </c>
      <c r="X223" s="114" t="n">
        <f aca="false">P223*W223</f>
        <v>0</v>
      </c>
      <c r="Y223" s="119" t="s">
        <v>101</v>
      </c>
      <c r="Z223" s="117" t="n">
        <f aca="false">IF(EXACT(O223;Y223);Q223;0)</f>
        <v>0</v>
      </c>
      <c r="AA223" s="117" t="n">
        <f aca="false">IF(Z223=0;Q223;0)</f>
        <v>0</v>
      </c>
      <c r="AB223" s="118" t="str">
        <f aca="false">IF(U223=0;"";L223/U223-1)</f>
        <v/>
      </c>
      <c r="AC223" s="118" t="str">
        <f aca="false">IF(W223=0;"";L223/W223-1)</f>
        <v/>
      </c>
    </row>
    <row collapsed="false" customFormat="false" customHeight="true" hidden="false" ht="50.1" outlineLevel="0" r="224">
      <c r="A224" s="98"/>
      <c r="B224" s="98"/>
      <c r="C224" s="99"/>
      <c r="D224" s="99"/>
      <c r="E224" s="100"/>
      <c r="F224" s="145"/>
      <c r="G224" s="102"/>
      <c r="H224" s="103"/>
      <c r="I224" s="146"/>
      <c r="J224" s="104"/>
      <c r="K224" s="105"/>
      <c r="L224" s="106"/>
      <c r="M224" s="106"/>
      <c r="N224" s="106"/>
      <c r="O224" s="109"/>
      <c r="P224" s="110"/>
      <c r="Q224" s="106" t="n">
        <f aca="false">P224*M224</f>
        <v>0</v>
      </c>
      <c r="R224" s="111"/>
      <c r="S224" s="112"/>
      <c r="T224" s="138"/>
      <c r="U224" s="114" t="n">
        <f aca="false">IF(EXACT(O224,Y224),M224,M224*(1-'Расчет ПРЕДЗАКАЗ'!$D$10))</f>
        <v>0</v>
      </c>
      <c r="V224" s="114" t="n">
        <f aca="false">P224*U224</f>
        <v>0</v>
      </c>
      <c r="W224" s="114" t="n">
        <f aca="false">IF(EXACT(O224,Y224),M224,M224*(1-'Расчет Прайс'!$D$10))</f>
        <v>0</v>
      </c>
      <c r="X224" s="114" t="n">
        <f aca="false">P224*W224</f>
        <v>0</v>
      </c>
      <c r="Y224" s="119" t="s">
        <v>101</v>
      </c>
      <c r="Z224" s="117" t="n">
        <f aca="false">IF(EXACT(O224;Y224);Q224;0)</f>
        <v>0</v>
      </c>
      <c r="AA224" s="117" t="n">
        <f aca="false">IF(Z224=0;Q224;0)</f>
        <v>0</v>
      </c>
      <c r="AB224" s="118" t="str">
        <f aca="false">IF(U224=0;"";L224/U224-1)</f>
        <v/>
      </c>
      <c r="AC224" s="118" t="str">
        <f aca="false">IF(W224=0;"";L224/W224-1)</f>
        <v/>
      </c>
    </row>
    <row collapsed="false" customFormat="false" customHeight="true" hidden="false" ht="50.1" outlineLevel="0" r="225">
      <c r="A225" s="98"/>
      <c r="B225" s="98"/>
      <c r="C225" s="99"/>
      <c r="D225" s="99"/>
      <c r="E225" s="100"/>
      <c r="F225" s="145"/>
      <c r="G225" s="102"/>
      <c r="H225" s="103"/>
      <c r="I225" s="146"/>
      <c r="J225" s="104"/>
      <c r="K225" s="105"/>
      <c r="L225" s="106"/>
      <c r="M225" s="106"/>
      <c r="N225" s="120"/>
      <c r="O225" s="109"/>
      <c r="P225" s="110"/>
      <c r="Q225" s="106" t="n">
        <f aca="false">P225*M225</f>
        <v>0</v>
      </c>
      <c r="R225" s="120"/>
      <c r="S225" s="112"/>
      <c r="T225" s="121"/>
      <c r="U225" s="114" t="n">
        <f aca="false">IF(EXACT(O225,Y225),M225,M225*(1-'Расчет ПРЕДЗАКАЗ'!$D$10))</f>
        <v>0</v>
      </c>
      <c r="V225" s="114" t="n">
        <f aca="false">P225*U225</f>
        <v>0</v>
      </c>
      <c r="W225" s="114" t="n">
        <f aca="false">IF(EXACT(O225,Y225),M225,M225*(1-'Расчет Прайс'!$D$10))</f>
        <v>0</v>
      </c>
      <c r="X225" s="114" t="n">
        <f aca="false">P225*W225</f>
        <v>0</v>
      </c>
      <c r="Y225" s="119" t="s">
        <v>101</v>
      </c>
      <c r="Z225" s="117" t="n">
        <f aca="false">IF(EXACT(O225;Y225);Q225;0)</f>
        <v>0</v>
      </c>
      <c r="AA225" s="117" t="n">
        <f aca="false">IF(Z225=0;Q225;0)</f>
        <v>0</v>
      </c>
      <c r="AB225" s="118" t="str">
        <f aca="false">IF(U225=0;"";L225/U225-1)</f>
        <v/>
      </c>
      <c r="AC225" s="118" t="str">
        <f aca="false">IF(W225=0;"";L225/W225-1)</f>
        <v/>
      </c>
    </row>
    <row collapsed="false" customFormat="false" customHeight="true" hidden="false" ht="50.1" outlineLevel="0" r="226">
      <c r="A226" s="98"/>
      <c r="B226" s="98"/>
      <c r="C226" s="99"/>
      <c r="D226" s="99"/>
      <c r="E226" s="100"/>
      <c r="F226" s="145"/>
      <c r="G226" s="102"/>
      <c r="H226" s="103"/>
      <c r="I226" s="146"/>
      <c r="J226" s="104"/>
      <c r="K226" s="105"/>
      <c r="L226" s="106"/>
      <c r="M226" s="106"/>
      <c r="N226" s="120"/>
      <c r="O226" s="109"/>
      <c r="P226" s="110"/>
      <c r="Q226" s="106" t="n">
        <f aca="false">P226*M226</f>
        <v>0</v>
      </c>
      <c r="R226" s="120"/>
      <c r="S226" s="112"/>
      <c r="T226" s="121"/>
      <c r="U226" s="114" t="n">
        <f aca="false">IF(EXACT(O226,Y226),M226,M226*(1-'Расчет ПРЕДЗАКАЗ'!$D$10))</f>
        <v>0</v>
      </c>
      <c r="V226" s="114" t="n">
        <f aca="false">P226*U226</f>
        <v>0</v>
      </c>
      <c r="W226" s="114" t="n">
        <f aca="false">IF(EXACT(O226,Y226),M226,M226*(1-'Расчет Прайс'!$D$10))</f>
        <v>0</v>
      </c>
      <c r="X226" s="114" t="n">
        <f aca="false">P226*W226</f>
        <v>0</v>
      </c>
      <c r="Y226" s="119" t="s">
        <v>101</v>
      </c>
      <c r="Z226" s="117" t="n">
        <f aca="false">IF(EXACT(O226;Y226);Q226;0)</f>
        <v>0</v>
      </c>
      <c r="AA226" s="117" t="n">
        <f aca="false">IF(Z226=0;Q226;0)</f>
        <v>0</v>
      </c>
      <c r="AB226" s="118" t="str">
        <f aca="false">IF(U226=0;"";L226/U226-1)</f>
        <v/>
      </c>
      <c r="AC226" s="118" t="str">
        <f aca="false">IF(W226=0;"";L226/W226-1)</f>
        <v/>
      </c>
    </row>
    <row collapsed="false" customFormat="false" customHeight="true" hidden="false" ht="50.1" outlineLevel="0" r="227">
      <c r="A227" s="98"/>
      <c r="B227" s="98"/>
      <c r="C227" s="99"/>
      <c r="D227" s="99"/>
      <c r="E227" s="100"/>
      <c r="F227" s="145"/>
      <c r="G227" s="102"/>
      <c r="H227" s="103"/>
      <c r="I227" s="146"/>
      <c r="J227" s="104"/>
      <c r="K227" s="105"/>
      <c r="L227" s="106"/>
      <c r="M227" s="106"/>
      <c r="N227" s="120"/>
      <c r="O227" s="109"/>
      <c r="P227" s="110"/>
      <c r="Q227" s="106" t="n">
        <f aca="false">P227*M227</f>
        <v>0</v>
      </c>
      <c r="R227" s="120"/>
      <c r="S227" s="112"/>
      <c r="T227" s="121"/>
      <c r="U227" s="114" t="n">
        <f aca="false">IF(EXACT(O227,Y227),M227,M227*(1-'Расчет ПРЕДЗАКАЗ'!$D$10))</f>
        <v>0</v>
      </c>
      <c r="V227" s="114" t="n">
        <f aca="false">P227*U227</f>
        <v>0</v>
      </c>
      <c r="W227" s="114" t="n">
        <f aca="false">IF(EXACT(O227,Y227),M227,M227*(1-'Расчет Прайс'!$D$10))</f>
        <v>0</v>
      </c>
      <c r="X227" s="114" t="n">
        <f aca="false">P227*W227</f>
        <v>0</v>
      </c>
      <c r="Y227" s="119" t="s">
        <v>101</v>
      </c>
      <c r="Z227" s="117" t="n">
        <f aca="false">IF(EXACT(O227;Y227);Q227;0)</f>
        <v>0</v>
      </c>
      <c r="AA227" s="117" t="n">
        <f aca="false">IF(Z227=0;Q227;0)</f>
        <v>0</v>
      </c>
      <c r="AB227" s="118" t="str">
        <f aca="false">IF(U227=0;"";L227/U227-1)</f>
        <v/>
      </c>
      <c r="AC227" s="118" t="str">
        <f aca="false">IF(W227=0;"";L227/W227-1)</f>
        <v/>
      </c>
    </row>
    <row collapsed="false" customFormat="false" customHeight="true" hidden="false" ht="50.1" outlineLevel="0" r="228">
      <c r="A228" s="98"/>
      <c r="B228" s="98"/>
      <c r="C228" s="99"/>
      <c r="D228" s="99"/>
      <c r="E228" s="100"/>
      <c r="F228" s="145"/>
      <c r="G228" s="102"/>
      <c r="H228" s="103"/>
      <c r="I228" s="146"/>
      <c r="J228" s="104"/>
      <c r="K228" s="105"/>
      <c r="L228" s="106"/>
      <c r="M228" s="106"/>
      <c r="N228" s="120"/>
      <c r="O228" s="109"/>
      <c r="P228" s="110"/>
      <c r="Q228" s="106" t="n">
        <f aca="false">P228*M228</f>
        <v>0</v>
      </c>
      <c r="R228" s="120"/>
      <c r="S228" s="112"/>
      <c r="T228" s="121"/>
      <c r="U228" s="114" t="n">
        <f aca="false">IF(EXACT(O228,Y228),M228,M228*(1-'Расчет ПРЕДЗАКАЗ'!$D$10))</f>
        <v>0</v>
      </c>
      <c r="V228" s="114" t="n">
        <f aca="false">P228*U228</f>
        <v>0</v>
      </c>
      <c r="W228" s="114" t="n">
        <f aca="false">IF(EXACT(O228,Y228),M228,M228*(1-'Расчет Прайс'!$D$10))</f>
        <v>0</v>
      </c>
      <c r="X228" s="114" t="n">
        <f aca="false">P228*W228</f>
        <v>0</v>
      </c>
      <c r="Y228" s="119" t="s">
        <v>101</v>
      </c>
      <c r="Z228" s="117" t="n">
        <f aca="false">IF(EXACT(O228;Y228);Q228;0)</f>
        <v>0</v>
      </c>
      <c r="AA228" s="117" t="n">
        <f aca="false">IF(Z228=0;Q228;0)</f>
        <v>0</v>
      </c>
      <c r="AB228" s="118" t="str">
        <f aca="false">IF(U228=0;"";L228/U228-1)</f>
        <v/>
      </c>
      <c r="AC228" s="118" t="str">
        <f aca="false">IF(W228=0;"";L228/W228-1)</f>
        <v/>
      </c>
    </row>
    <row collapsed="false" customFormat="false" customHeight="true" hidden="false" ht="50.1" outlineLevel="0" r="229">
      <c r="A229" s="98"/>
      <c r="B229" s="98"/>
      <c r="C229" s="99"/>
      <c r="D229" s="99"/>
      <c r="E229" s="100"/>
      <c r="F229" s="145"/>
      <c r="G229" s="102"/>
      <c r="H229" s="103"/>
      <c r="I229" s="146"/>
      <c r="J229" s="104"/>
      <c r="K229" s="105"/>
      <c r="L229" s="106"/>
      <c r="M229" s="106"/>
      <c r="N229" s="120"/>
      <c r="O229" s="109"/>
      <c r="P229" s="110"/>
      <c r="Q229" s="106" t="n">
        <f aca="false">P229*M229</f>
        <v>0</v>
      </c>
      <c r="R229" s="120"/>
      <c r="S229" s="112"/>
      <c r="T229" s="121"/>
      <c r="U229" s="114" t="n">
        <f aca="false">IF(EXACT(O229,Y229),M229,M229*(1-'Расчет ПРЕДЗАКАЗ'!$D$10))</f>
        <v>0</v>
      </c>
      <c r="V229" s="114" t="n">
        <f aca="false">P229*U229</f>
        <v>0</v>
      </c>
      <c r="W229" s="114" t="n">
        <f aca="false">IF(EXACT(O229,Y229),M229,M229*(1-'Расчет Прайс'!$D$10))</f>
        <v>0</v>
      </c>
      <c r="X229" s="114" t="n">
        <f aca="false">P229*W229</f>
        <v>0</v>
      </c>
      <c r="Y229" s="119" t="s">
        <v>101</v>
      </c>
      <c r="Z229" s="117" t="n">
        <f aca="false">IF(EXACT(O229;Y229);Q229;0)</f>
        <v>0</v>
      </c>
      <c r="AA229" s="117" t="n">
        <f aca="false">IF(Z229=0;Q229;0)</f>
        <v>0</v>
      </c>
      <c r="AB229" s="118" t="str">
        <f aca="false">IF(U229=0;"";L229/U229-1)</f>
        <v/>
      </c>
      <c r="AC229" s="118" t="str">
        <f aca="false">IF(W229=0;"";L229/W229-1)</f>
        <v/>
      </c>
    </row>
    <row collapsed="false" customFormat="false" customHeight="true" hidden="false" ht="50.1" outlineLevel="0" r="230">
      <c r="A230" s="98"/>
      <c r="B230" s="98"/>
      <c r="C230" s="99"/>
      <c r="D230" s="99"/>
      <c r="E230" s="100"/>
      <c r="F230" s="145"/>
      <c r="G230" s="102"/>
      <c r="H230" s="103"/>
      <c r="I230" s="146"/>
      <c r="J230" s="104"/>
      <c r="K230" s="105"/>
      <c r="L230" s="106"/>
      <c r="M230" s="106"/>
      <c r="N230" s="120"/>
      <c r="O230" s="109"/>
      <c r="P230" s="110"/>
      <c r="Q230" s="106" t="n">
        <f aca="false">P230*M230</f>
        <v>0</v>
      </c>
      <c r="R230" s="120"/>
      <c r="S230" s="111"/>
      <c r="T230" s="121"/>
      <c r="U230" s="114" t="n">
        <f aca="false">IF(EXACT(O230,Y230),M230,M230*(1-'Расчет ПРЕДЗАКАЗ'!$D$10))</f>
        <v>0</v>
      </c>
      <c r="V230" s="114" t="n">
        <f aca="false">P230*U230</f>
        <v>0</v>
      </c>
      <c r="W230" s="114" t="n">
        <f aca="false">IF(EXACT(O230,Y230),M230,M230*(1-'Расчет Прайс'!$D$10))</f>
        <v>0</v>
      </c>
      <c r="X230" s="114" t="n">
        <f aca="false">P230*W230</f>
        <v>0</v>
      </c>
      <c r="Y230" s="119" t="s">
        <v>101</v>
      </c>
      <c r="Z230" s="117" t="n">
        <f aca="false">IF(EXACT(O230;Y230);Q230;0)</f>
        <v>0</v>
      </c>
      <c r="AA230" s="117" t="n">
        <f aca="false">IF(Z230=0;Q230;0)</f>
        <v>0</v>
      </c>
      <c r="AB230" s="118" t="str">
        <f aca="false">IF(U230=0;"";L230/U230-1)</f>
        <v/>
      </c>
      <c r="AC230" s="118" t="str">
        <f aca="false">IF(W230=0;"";L230/W230-1)</f>
        <v/>
      </c>
    </row>
    <row collapsed="false" customFormat="false" customHeight="true" hidden="false" ht="11.25" outlineLevel="0" r="231"/>
    <row collapsed="false" customFormat="false" customHeight="true" hidden="false" ht="50.1" outlineLevel="0" r="232">
      <c r="A232" s="98" t="n">
        <v>33</v>
      </c>
      <c r="B232" s="98" t="s">
        <v>429</v>
      </c>
      <c r="C232" s="99" t="s">
        <v>430</v>
      </c>
      <c r="D232" s="99" t="s">
        <v>93</v>
      </c>
      <c r="E232" s="100" t="s">
        <v>93</v>
      </c>
      <c r="F232" s="145" t="s">
        <v>271</v>
      </c>
      <c r="G232" s="102" t="s">
        <v>431</v>
      </c>
      <c r="H232" s="103" t="s">
        <v>424</v>
      </c>
      <c r="I232" s="146" t="s">
        <v>432</v>
      </c>
      <c r="J232" s="104" t="s">
        <v>98</v>
      </c>
      <c r="K232" s="105" t="s">
        <v>151</v>
      </c>
      <c r="L232" s="106" t="n">
        <v>7230</v>
      </c>
      <c r="M232" s="106" t="n">
        <v>4514</v>
      </c>
      <c r="N232" s="108" t="s">
        <v>433</v>
      </c>
      <c r="O232" s="109" t="s">
        <v>101</v>
      </c>
      <c r="P232" s="110"/>
      <c r="Q232" s="106" t="n">
        <f aca="false">P232*M232</f>
        <v>0</v>
      </c>
      <c r="R232" s="111"/>
      <c r="S232" s="112" t="n">
        <v>30</v>
      </c>
      <c r="T232" s="147"/>
      <c r="U232" s="114" t="n">
        <f aca="false">IF(EXACT(O232,Y232),M232,M232*(1-'Расчет ПРЕДЗАКАЗ'!$D$10))</f>
        <v>4514</v>
      </c>
      <c r="V232" s="114" t="n">
        <f aca="false">P232*U232</f>
        <v>0</v>
      </c>
      <c r="W232" s="114" t="n">
        <f aca="false">IF(EXACT(O232,Y232),M232,M232*(1-'Расчет Прайс'!$D$10))</f>
        <v>4514</v>
      </c>
      <c r="X232" s="114" t="n">
        <f aca="false">P232*W232</f>
        <v>0</v>
      </c>
      <c r="Y232" s="119" t="s">
        <v>101</v>
      </c>
      <c r="Z232" s="117" t="n">
        <f aca="false">IF(EXACT(O232;Y232);Q232;0)</f>
        <v>0</v>
      </c>
      <c r="AA232" s="117" t="n">
        <f aca="false">IF(Z232=0;Q232;0)</f>
        <v>0</v>
      </c>
      <c r="AB232" s="118" t="n">
        <f aca="false">IF(U232=0,"",L232/U232-1)</f>
        <v>0.601683650863979</v>
      </c>
      <c r="AC232" s="118" t="n">
        <f aca="false">IF(W232=0,"",L232/W232-1)</f>
        <v>0.601683650863979</v>
      </c>
    </row>
    <row collapsed="false" customFormat="false" customHeight="true" hidden="false" ht="50.1" outlineLevel="0" r="233">
      <c r="A233" s="98"/>
      <c r="B233" s="98"/>
      <c r="C233" s="99"/>
      <c r="D233" s="99"/>
      <c r="E233" s="100"/>
      <c r="F233" s="145"/>
      <c r="G233" s="102"/>
      <c r="H233" s="103"/>
      <c r="I233" s="146"/>
      <c r="J233" s="104"/>
      <c r="K233" s="105" t="s">
        <v>153</v>
      </c>
      <c r="L233" s="106" t="n">
        <v>7230</v>
      </c>
      <c r="M233" s="106" t="n">
        <v>4514</v>
      </c>
      <c r="N233" s="108" t="s">
        <v>434</v>
      </c>
      <c r="O233" s="109" t="s">
        <v>101</v>
      </c>
      <c r="P233" s="110"/>
      <c r="Q233" s="106" t="n">
        <f aca="false">P233*M233</f>
        <v>0</v>
      </c>
      <c r="R233" s="111"/>
      <c r="S233" s="112" t="n">
        <v>49</v>
      </c>
      <c r="T233" s="138"/>
      <c r="U233" s="114" t="n">
        <f aca="false">IF(EXACT(O233,Y233),M233,M233*(1-'Расчет ПРЕДЗАКАЗ'!$D$10))</f>
        <v>4514</v>
      </c>
      <c r="V233" s="114" t="n">
        <f aca="false">P233*U233</f>
        <v>0</v>
      </c>
      <c r="W233" s="114" t="n">
        <f aca="false">IF(EXACT(O233,Y233),M233,M233*(1-'Расчет Прайс'!$D$10))</f>
        <v>4514</v>
      </c>
      <c r="X233" s="114" t="n">
        <f aca="false">P233*W233</f>
        <v>0</v>
      </c>
      <c r="Y233" s="119" t="s">
        <v>101</v>
      </c>
      <c r="Z233" s="117" t="n">
        <f aca="false">IF(EXACT(O233;Y233);Q233;0)</f>
        <v>0</v>
      </c>
      <c r="AA233" s="117" t="n">
        <f aca="false">IF(Z233=0;Q233;0)</f>
        <v>0</v>
      </c>
      <c r="AB233" s="118" t="n">
        <f aca="false">IF(U233=0;"";L233/U233-1)</f>
        <v>0.601683650863979</v>
      </c>
      <c r="AC233" s="118" t="n">
        <f aca="false">IF(W233=0;"";L233/W233-1)</f>
        <v>0.601683650863979</v>
      </c>
    </row>
    <row collapsed="false" customFormat="false" customHeight="true" hidden="false" ht="50.1" outlineLevel="0" r="234">
      <c r="A234" s="98"/>
      <c r="B234" s="98"/>
      <c r="C234" s="99"/>
      <c r="D234" s="99"/>
      <c r="E234" s="100"/>
      <c r="F234" s="145"/>
      <c r="G234" s="102"/>
      <c r="H234" s="103"/>
      <c r="I234" s="146"/>
      <c r="J234" s="104"/>
      <c r="K234" s="105"/>
      <c r="L234" s="106"/>
      <c r="M234" s="106"/>
      <c r="N234" s="108"/>
      <c r="O234" s="109"/>
      <c r="P234" s="110"/>
      <c r="Q234" s="106" t="n">
        <f aca="false">P234*M234</f>
        <v>0</v>
      </c>
      <c r="R234" s="111"/>
      <c r="S234" s="112"/>
      <c r="T234" s="138"/>
      <c r="U234" s="114" t="n">
        <f aca="false">IF(EXACT(O234,Y234),M234,M234*(1-'Расчет ПРЕДЗАКАЗ'!$D$10))</f>
        <v>0</v>
      </c>
      <c r="V234" s="114" t="n">
        <f aca="false">P234*U234</f>
        <v>0</v>
      </c>
      <c r="W234" s="114" t="n">
        <f aca="false">IF(EXACT(O234,Y234),M234,M234*(1-'Расчет Прайс'!$D$10))</f>
        <v>0</v>
      </c>
      <c r="X234" s="114" t="n">
        <f aca="false">P234*W234</f>
        <v>0</v>
      </c>
      <c r="Y234" s="119" t="s">
        <v>101</v>
      </c>
      <c r="Z234" s="117" t="n">
        <f aca="false">IF(EXACT(O234;Y234);Q234;0)</f>
        <v>0</v>
      </c>
      <c r="AA234" s="117" t="n">
        <f aca="false">IF(Z234=0;Q234;0)</f>
        <v>0</v>
      </c>
      <c r="AB234" s="118" t="str">
        <f aca="false">IF(U234=0;"";L234/U234-1)</f>
        <v/>
      </c>
      <c r="AC234" s="118" t="str">
        <f aca="false">IF(W234=0;"";L234/W234-1)</f>
        <v/>
      </c>
    </row>
    <row collapsed="false" customFormat="false" customHeight="true" hidden="false" ht="50.1" outlineLevel="0" r="235">
      <c r="A235" s="98"/>
      <c r="B235" s="98"/>
      <c r="C235" s="99"/>
      <c r="D235" s="99"/>
      <c r="E235" s="100"/>
      <c r="F235" s="145"/>
      <c r="G235" s="102"/>
      <c r="H235" s="103"/>
      <c r="I235" s="146"/>
      <c r="J235" s="104"/>
      <c r="K235" s="105"/>
      <c r="L235" s="106"/>
      <c r="M235" s="106"/>
      <c r="N235" s="108"/>
      <c r="O235" s="109"/>
      <c r="P235" s="110"/>
      <c r="Q235" s="106" t="n">
        <f aca="false">P235*M235</f>
        <v>0</v>
      </c>
      <c r="R235" s="111"/>
      <c r="S235" s="112"/>
      <c r="T235" s="138"/>
      <c r="U235" s="114" t="n">
        <f aca="false">IF(EXACT(O235,Y235),M235,M235*(1-'Расчет ПРЕДЗАКАЗ'!$D$10))</f>
        <v>0</v>
      </c>
      <c r="V235" s="114" t="n">
        <f aca="false">P235*U235</f>
        <v>0</v>
      </c>
      <c r="W235" s="114" t="n">
        <f aca="false">IF(EXACT(O235,Y235),M235,M235*(1-'Расчет Прайс'!$D$10))</f>
        <v>0</v>
      </c>
      <c r="X235" s="114" t="n">
        <f aca="false">P235*W235</f>
        <v>0</v>
      </c>
      <c r="Y235" s="119" t="s">
        <v>101</v>
      </c>
      <c r="Z235" s="117" t="n">
        <f aca="false">IF(EXACT(O235;Y235);Q235;0)</f>
        <v>0</v>
      </c>
      <c r="AA235" s="117" t="n">
        <f aca="false">IF(Z235=0;Q235;0)</f>
        <v>0</v>
      </c>
      <c r="AB235" s="118" t="str">
        <f aca="false">IF(U235=0;"";L235/U235-1)</f>
        <v/>
      </c>
      <c r="AC235" s="118" t="str">
        <f aca="false">IF(W235=0;"";L235/W235-1)</f>
        <v/>
      </c>
    </row>
    <row collapsed="false" customFormat="false" customHeight="true" hidden="false" ht="50.1" outlineLevel="0" r="236">
      <c r="A236" s="98"/>
      <c r="B236" s="98"/>
      <c r="C236" s="99"/>
      <c r="D236" s="99"/>
      <c r="E236" s="100"/>
      <c r="F236" s="145"/>
      <c r="G236" s="102"/>
      <c r="H236" s="103"/>
      <c r="I236" s="146"/>
      <c r="J236" s="104"/>
      <c r="K236" s="105"/>
      <c r="L236" s="106"/>
      <c r="M236" s="106"/>
      <c r="N236" s="108"/>
      <c r="O236" s="109"/>
      <c r="P236" s="110"/>
      <c r="Q236" s="106" t="n">
        <f aca="false">P236*M236</f>
        <v>0</v>
      </c>
      <c r="R236" s="111"/>
      <c r="S236" s="112"/>
      <c r="T236" s="138"/>
      <c r="U236" s="114" t="n">
        <f aca="false">IF(EXACT(O236,Y236),M236,M236*(1-'Расчет ПРЕДЗАКАЗ'!$D$10))</f>
        <v>0</v>
      </c>
      <c r="V236" s="114" t="n">
        <f aca="false">P236*U236</f>
        <v>0</v>
      </c>
      <c r="W236" s="114" t="n">
        <f aca="false">IF(EXACT(O236,Y236),M236,M236*(1-'Расчет Прайс'!$D$10))</f>
        <v>0</v>
      </c>
      <c r="X236" s="114" t="n">
        <f aca="false">P236*W236</f>
        <v>0</v>
      </c>
      <c r="Y236" s="119" t="s">
        <v>101</v>
      </c>
      <c r="Z236" s="117" t="n">
        <f aca="false">IF(EXACT(O236;Y236);Q236;0)</f>
        <v>0</v>
      </c>
      <c r="AA236" s="117" t="n">
        <f aca="false">IF(Z236=0;Q236;0)</f>
        <v>0</v>
      </c>
      <c r="AB236" s="118" t="str">
        <f aca="false">IF(U236=0;"";L236/U236-1)</f>
        <v/>
      </c>
      <c r="AC236" s="118" t="str">
        <f aca="false">IF(W236=0;"";L236/W236-1)</f>
        <v/>
      </c>
    </row>
    <row collapsed="false" customFormat="false" customHeight="true" hidden="false" ht="50.1" outlineLevel="0" r="237">
      <c r="A237" s="98"/>
      <c r="B237" s="98"/>
      <c r="C237" s="99"/>
      <c r="D237" s="99"/>
      <c r="E237" s="100"/>
      <c r="F237" s="145"/>
      <c r="G237" s="102"/>
      <c r="H237" s="103"/>
      <c r="I237" s="146"/>
      <c r="J237" s="104"/>
      <c r="K237" s="105"/>
      <c r="L237" s="106"/>
      <c r="M237" s="106"/>
      <c r="N237" s="108"/>
      <c r="O237" s="109"/>
      <c r="P237" s="110"/>
      <c r="Q237" s="106" t="n">
        <f aca="false">P237*M237</f>
        <v>0</v>
      </c>
      <c r="R237" s="111"/>
      <c r="S237" s="112"/>
      <c r="T237" s="138"/>
      <c r="U237" s="114" t="n">
        <f aca="false">IF(EXACT(O237,Y237),M237,M237*(1-'Расчет ПРЕДЗАКАЗ'!$D$10))</f>
        <v>0</v>
      </c>
      <c r="V237" s="114" t="n">
        <f aca="false">P237*U237</f>
        <v>0</v>
      </c>
      <c r="W237" s="114" t="n">
        <f aca="false">IF(EXACT(O237,Y237),M237,M237*(1-'Расчет Прайс'!$D$10))</f>
        <v>0</v>
      </c>
      <c r="X237" s="114" t="n">
        <f aca="false">P237*W237</f>
        <v>0</v>
      </c>
      <c r="Y237" s="119" t="s">
        <v>101</v>
      </c>
      <c r="Z237" s="117" t="n">
        <f aca="false">IF(EXACT(O237;Y237);Q237;0)</f>
        <v>0</v>
      </c>
      <c r="AA237" s="117" t="n">
        <f aca="false">IF(Z237=0;Q237;0)</f>
        <v>0</v>
      </c>
      <c r="AB237" s="118" t="str">
        <f aca="false">IF(U237=0;"";L237/U237-1)</f>
        <v/>
      </c>
      <c r="AC237" s="118" t="str">
        <f aca="false">IF(W237=0;"";L237/W237-1)</f>
        <v/>
      </c>
    </row>
    <row collapsed="false" customFormat="false" customHeight="true" hidden="false" ht="50.1" outlineLevel="0" r="238">
      <c r="A238" s="98"/>
      <c r="B238" s="98"/>
      <c r="C238" s="99"/>
      <c r="D238" s="99"/>
      <c r="E238" s="100"/>
      <c r="F238" s="145"/>
      <c r="G238" s="102"/>
      <c r="H238" s="103"/>
      <c r="I238" s="146"/>
      <c r="J238" s="104"/>
      <c r="K238" s="105"/>
      <c r="L238" s="106"/>
      <c r="M238" s="106"/>
      <c r="N238" s="106"/>
      <c r="O238" s="109"/>
      <c r="P238" s="110"/>
      <c r="Q238" s="106" t="n">
        <f aca="false">P238*M238</f>
        <v>0</v>
      </c>
      <c r="R238" s="111"/>
      <c r="S238" s="112"/>
      <c r="T238" s="138"/>
      <c r="U238" s="114" t="n">
        <f aca="false">IF(EXACT(O238,Y238),M238,M238*(1-'Расчет ПРЕДЗАКАЗ'!$D$10))</f>
        <v>0</v>
      </c>
      <c r="V238" s="114" t="n">
        <f aca="false">P238*U238</f>
        <v>0</v>
      </c>
      <c r="W238" s="114" t="n">
        <f aca="false">IF(EXACT(O238,Y238),M238,M238*(1-'Расчет Прайс'!$D$10))</f>
        <v>0</v>
      </c>
      <c r="X238" s="114" t="n">
        <f aca="false">P238*W238</f>
        <v>0</v>
      </c>
      <c r="Y238" s="119" t="s">
        <v>101</v>
      </c>
      <c r="Z238" s="117" t="n">
        <f aca="false">IF(EXACT(O238;Y238);Q238;0)</f>
        <v>0</v>
      </c>
      <c r="AA238" s="117" t="n">
        <f aca="false">IF(Z238=0;Q238;0)</f>
        <v>0</v>
      </c>
      <c r="AB238" s="118" t="str">
        <f aca="false">IF(U238=0;"";L238/U238-1)</f>
        <v/>
      </c>
      <c r="AC238" s="118" t="str">
        <f aca="false">IF(W238=0;"";L238/W238-1)</f>
        <v/>
      </c>
    </row>
    <row collapsed="false" customFormat="false" customHeight="true" hidden="false" ht="50.1" outlineLevel="0" r="239">
      <c r="A239" s="98"/>
      <c r="B239" s="98"/>
      <c r="C239" s="99"/>
      <c r="D239" s="99"/>
      <c r="E239" s="100"/>
      <c r="F239" s="145"/>
      <c r="G239" s="102"/>
      <c r="H239" s="103"/>
      <c r="I239" s="146"/>
      <c r="J239" s="104"/>
      <c r="K239" s="105"/>
      <c r="L239" s="106"/>
      <c r="M239" s="106"/>
      <c r="N239" s="106"/>
      <c r="O239" s="109"/>
      <c r="P239" s="110"/>
      <c r="Q239" s="106" t="n">
        <f aca="false">P239*M239</f>
        <v>0</v>
      </c>
      <c r="R239" s="111"/>
      <c r="S239" s="112"/>
      <c r="T239" s="138"/>
      <c r="U239" s="114" t="n">
        <f aca="false">IF(EXACT(O239,Y239),M239,M239*(1-'Расчет ПРЕДЗАКАЗ'!$D$10))</f>
        <v>0</v>
      </c>
      <c r="V239" s="114" t="n">
        <f aca="false">P239*U239</f>
        <v>0</v>
      </c>
      <c r="W239" s="114" t="n">
        <f aca="false">IF(EXACT(O239,Y239),M239,M239*(1-'Расчет Прайс'!$D$10))</f>
        <v>0</v>
      </c>
      <c r="X239" s="114" t="n">
        <f aca="false">P239*W239</f>
        <v>0</v>
      </c>
      <c r="Y239" s="119" t="s">
        <v>101</v>
      </c>
      <c r="Z239" s="117" t="n">
        <f aca="false">IF(EXACT(O239;Y239);Q239;0)</f>
        <v>0</v>
      </c>
      <c r="AA239" s="117" t="n">
        <f aca="false">IF(Z239=0;Q239;0)</f>
        <v>0</v>
      </c>
      <c r="AB239" s="118" t="str">
        <f aca="false">IF(U239=0;"";L239/U239-1)</f>
        <v/>
      </c>
      <c r="AC239" s="118" t="str">
        <f aca="false">IF(W239=0;"";L239/W239-1)</f>
        <v/>
      </c>
    </row>
    <row collapsed="false" customFormat="false" customHeight="true" hidden="false" ht="50.1" outlineLevel="0" r="240">
      <c r="A240" s="98"/>
      <c r="B240" s="98"/>
      <c r="C240" s="99"/>
      <c r="D240" s="99"/>
      <c r="E240" s="100"/>
      <c r="F240" s="145"/>
      <c r="G240" s="102"/>
      <c r="H240" s="103"/>
      <c r="I240" s="146"/>
      <c r="J240" s="104"/>
      <c r="K240" s="105"/>
      <c r="L240" s="106"/>
      <c r="M240" s="106"/>
      <c r="N240" s="106"/>
      <c r="O240" s="109"/>
      <c r="P240" s="110"/>
      <c r="Q240" s="106" t="n">
        <f aca="false">P240*M240</f>
        <v>0</v>
      </c>
      <c r="R240" s="111"/>
      <c r="S240" s="112"/>
      <c r="T240" s="138"/>
      <c r="U240" s="114" t="n">
        <f aca="false">IF(EXACT(O240,Y240),M240,M240*(1-'Расчет ПРЕДЗАКАЗ'!$D$10))</f>
        <v>0</v>
      </c>
      <c r="V240" s="114" t="n">
        <f aca="false">P240*U240</f>
        <v>0</v>
      </c>
      <c r="W240" s="114" t="n">
        <f aca="false">IF(EXACT(O240,Y240),M240,M240*(1-'Расчет Прайс'!$D$10))</f>
        <v>0</v>
      </c>
      <c r="X240" s="114" t="n">
        <f aca="false">P240*W240</f>
        <v>0</v>
      </c>
      <c r="Y240" s="119" t="s">
        <v>101</v>
      </c>
      <c r="Z240" s="117" t="n">
        <f aca="false">IF(EXACT(O240;Y240);Q240;0)</f>
        <v>0</v>
      </c>
      <c r="AA240" s="117" t="n">
        <f aca="false">IF(Z240=0;Q240;0)</f>
        <v>0</v>
      </c>
      <c r="AB240" s="118" t="str">
        <f aca="false">IF(U240=0;"";L240/U240-1)</f>
        <v/>
      </c>
      <c r="AC240" s="118" t="str">
        <f aca="false">IF(W240=0;"";L240/W240-1)</f>
        <v/>
      </c>
    </row>
    <row collapsed="false" customFormat="false" customHeight="true" hidden="false" ht="50.1" outlineLevel="0" r="241">
      <c r="A241" s="98"/>
      <c r="B241" s="98"/>
      <c r="C241" s="99"/>
      <c r="D241" s="99"/>
      <c r="E241" s="100"/>
      <c r="F241" s="145"/>
      <c r="G241" s="102"/>
      <c r="H241" s="103"/>
      <c r="I241" s="146"/>
      <c r="J241" s="104"/>
      <c r="K241" s="105"/>
      <c r="L241" s="106"/>
      <c r="M241" s="106"/>
      <c r="N241" s="120"/>
      <c r="O241" s="109"/>
      <c r="P241" s="110"/>
      <c r="Q241" s="106" t="n">
        <f aca="false">P241*M241</f>
        <v>0</v>
      </c>
      <c r="R241" s="120"/>
      <c r="S241" s="112"/>
      <c r="T241" s="121"/>
      <c r="U241" s="114" t="n">
        <f aca="false">IF(EXACT(O241,Y241),M241,M241*(1-'Расчет ПРЕДЗАКАЗ'!$D$10))</f>
        <v>0</v>
      </c>
      <c r="V241" s="114" t="n">
        <f aca="false">P241*U241</f>
        <v>0</v>
      </c>
      <c r="W241" s="114" t="n">
        <f aca="false">IF(EXACT(O241,Y241),M241,M241*(1-'Расчет Прайс'!$D$10))</f>
        <v>0</v>
      </c>
      <c r="X241" s="114" t="n">
        <f aca="false">P241*W241</f>
        <v>0</v>
      </c>
      <c r="Y241" s="119" t="s">
        <v>101</v>
      </c>
      <c r="Z241" s="117" t="n">
        <f aca="false">IF(EXACT(O241;Y241);Q241;0)</f>
        <v>0</v>
      </c>
      <c r="AA241" s="117" t="n">
        <f aca="false">IF(Z241=0;Q241;0)</f>
        <v>0</v>
      </c>
      <c r="AB241" s="118" t="str">
        <f aca="false">IF(U241=0;"";L241/U241-1)</f>
        <v/>
      </c>
      <c r="AC241" s="118" t="str">
        <f aca="false">IF(W241=0;"";L241/W241-1)</f>
        <v/>
      </c>
    </row>
    <row collapsed="false" customFormat="false" customHeight="true" hidden="false" ht="50.1" outlineLevel="0" r="242">
      <c r="A242" s="98"/>
      <c r="B242" s="98"/>
      <c r="C242" s="99"/>
      <c r="D242" s="99"/>
      <c r="E242" s="100"/>
      <c r="F242" s="145"/>
      <c r="G242" s="102"/>
      <c r="H242" s="103"/>
      <c r="I242" s="146"/>
      <c r="J242" s="104"/>
      <c r="K242" s="105"/>
      <c r="L242" s="106"/>
      <c r="M242" s="106"/>
      <c r="N242" s="120"/>
      <c r="O242" s="109"/>
      <c r="P242" s="110"/>
      <c r="Q242" s="106" t="n">
        <f aca="false">P242*M242</f>
        <v>0</v>
      </c>
      <c r="R242" s="120"/>
      <c r="S242" s="112"/>
      <c r="T242" s="121"/>
      <c r="U242" s="114" t="n">
        <f aca="false">IF(EXACT(O242,Y242),M242,M242*(1-'Расчет ПРЕДЗАКАЗ'!$D$10))</f>
        <v>0</v>
      </c>
      <c r="V242" s="114" t="n">
        <f aca="false">P242*U242</f>
        <v>0</v>
      </c>
      <c r="W242" s="114" t="n">
        <f aca="false">IF(EXACT(O242,Y242),M242,M242*(1-'Расчет Прайс'!$D$10))</f>
        <v>0</v>
      </c>
      <c r="X242" s="114" t="n">
        <f aca="false">P242*W242</f>
        <v>0</v>
      </c>
      <c r="Y242" s="119" t="s">
        <v>101</v>
      </c>
      <c r="Z242" s="117" t="n">
        <f aca="false">IF(EXACT(O242;Y242);Q242;0)</f>
        <v>0</v>
      </c>
      <c r="AA242" s="117" t="n">
        <f aca="false">IF(Z242=0;Q242;0)</f>
        <v>0</v>
      </c>
      <c r="AB242" s="118" t="str">
        <f aca="false">IF(U242=0;"";L242/U242-1)</f>
        <v/>
      </c>
      <c r="AC242" s="118" t="str">
        <f aca="false">IF(W242=0;"";L242/W242-1)</f>
        <v/>
      </c>
    </row>
    <row collapsed="false" customFormat="false" customHeight="true" hidden="false" ht="50.1" outlineLevel="0" r="243">
      <c r="A243" s="98"/>
      <c r="B243" s="98"/>
      <c r="C243" s="99"/>
      <c r="D243" s="99"/>
      <c r="E243" s="100"/>
      <c r="F243" s="145"/>
      <c r="G243" s="102"/>
      <c r="H243" s="103"/>
      <c r="I243" s="146"/>
      <c r="J243" s="104"/>
      <c r="K243" s="105"/>
      <c r="L243" s="106"/>
      <c r="M243" s="106"/>
      <c r="N243" s="120"/>
      <c r="O243" s="109"/>
      <c r="P243" s="110"/>
      <c r="Q243" s="106" t="n">
        <f aca="false">P243*M243</f>
        <v>0</v>
      </c>
      <c r="R243" s="120"/>
      <c r="S243" s="112"/>
      <c r="T243" s="121"/>
      <c r="U243" s="114" t="n">
        <f aca="false">IF(EXACT(O243,Y243),M243,M243*(1-'Расчет ПРЕДЗАКАЗ'!$D$10))</f>
        <v>0</v>
      </c>
      <c r="V243" s="114" t="n">
        <f aca="false">P243*U243</f>
        <v>0</v>
      </c>
      <c r="W243" s="114" t="n">
        <f aca="false">IF(EXACT(O243,Y243),M243,M243*(1-'Расчет Прайс'!$D$10))</f>
        <v>0</v>
      </c>
      <c r="X243" s="114" t="n">
        <f aca="false">P243*W243</f>
        <v>0</v>
      </c>
      <c r="Y243" s="119" t="s">
        <v>101</v>
      </c>
      <c r="Z243" s="117" t="n">
        <f aca="false">IF(EXACT(O243;Y243);Q243;0)</f>
        <v>0</v>
      </c>
      <c r="AA243" s="117" t="n">
        <f aca="false">IF(Z243=0;Q243;0)</f>
        <v>0</v>
      </c>
      <c r="AB243" s="118" t="str">
        <f aca="false">IF(U243=0;"";L243/U243-1)</f>
        <v/>
      </c>
      <c r="AC243" s="118" t="str">
        <f aca="false">IF(W243=0;"";L243/W243-1)</f>
        <v/>
      </c>
    </row>
    <row collapsed="false" customFormat="false" customHeight="true" hidden="false" ht="50.1" outlineLevel="0" r="244">
      <c r="A244" s="98"/>
      <c r="B244" s="98"/>
      <c r="C244" s="99"/>
      <c r="D244" s="99"/>
      <c r="E244" s="100"/>
      <c r="F244" s="145"/>
      <c r="G244" s="102"/>
      <c r="H244" s="103"/>
      <c r="I244" s="146"/>
      <c r="J244" s="104"/>
      <c r="K244" s="105"/>
      <c r="L244" s="106"/>
      <c r="M244" s="106"/>
      <c r="N244" s="120"/>
      <c r="O244" s="109"/>
      <c r="P244" s="110"/>
      <c r="Q244" s="106" t="n">
        <f aca="false">P244*M244</f>
        <v>0</v>
      </c>
      <c r="R244" s="120"/>
      <c r="S244" s="112"/>
      <c r="T244" s="121"/>
      <c r="U244" s="114" t="n">
        <f aca="false">IF(EXACT(O244,Y244),M244,M244*(1-'Расчет ПРЕДЗАКАЗ'!$D$10))</f>
        <v>0</v>
      </c>
      <c r="V244" s="114" t="n">
        <f aca="false">P244*U244</f>
        <v>0</v>
      </c>
      <c r="W244" s="114" t="n">
        <f aca="false">IF(EXACT(O244,Y244),M244,M244*(1-'Расчет Прайс'!$D$10))</f>
        <v>0</v>
      </c>
      <c r="X244" s="114" t="n">
        <f aca="false">P244*W244</f>
        <v>0</v>
      </c>
      <c r="Y244" s="119" t="s">
        <v>101</v>
      </c>
      <c r="Z244" s="117" t="n">
        <f aca="false">IF(EXACT(O244;Y244);Q244;0)</f>
        <v>0</v>
      </c>
      <c r="AA244" s="117" t="n">
        <f aca="false">IF(Z244=0;Q244;0)</f>
        <v>0</v>
      </c>
      <c r="AB244" s="118" t="str">
        <f aca="false">IF(U244=0;"";L244/U244-1)</f>
        <v/>
      </c>
      <c r="AC244" s="118" t="str">
        <f aca="false">IF(W244=0;"";L244/W244-1)</f>
        <v/>
      </c>
    </row>
    <row collapsed="false" customFormat="false" customHeight="true" hidden="false" ht="50.1" outlineLevel="0" r="245">
      <c r="A245" s="98"/>
      <c r="B245" s="98"/>
      <c r="C245" s="99"/>
      <c r="D245" s="99"/>
      <c r="E245" s="100"/>
      <c r="F245" s="145"/>
      <c r="G245" s="102"/>
      <c r="H245" s="103"/>
      <c r="I245" s="146"/>
      <c r="J245" s="104"/>
      <c r="K245" s="105"/>
      <c r="L245" s="106"/>
      <c r="M245" s="106"/>
      <c r="N245" s="120"/>
      <c r="O245" s="109"/>
      <c r="P245" s="110"/>
      <c r="Q245" s="106" t="n">
        <f aca="false">P245*M245</f>
        <v>0</v>
      </c>
      <c r="R245" s="120"/>
      <c r="S245" s="112"/>
      <c r="T245" s="121"/>
      <c r="U245" s="114" t="n">
        <f aca="false">IF(EXACT(O245,Y245),M245,M245*(1-'Расчет ПРЕДЗАКАЗ'!$D$10))</f>
        <v>0</v>
      </c>
      <c r="V245" s="114" t="n">
        <f aca="false">P245*U245</f>
        <v>0</v>
      </c>
      <c r="W245" s="114" t="n">
        <f aca="false">IF(EXACT(O245,Y245),M245,M245*(1-'Расчет Прайс'!$D$10))</f>
        <v>0</v>
      </c>
      <c r="X245" s="114" t="n">
        <f aca="false">P245*W245</f>
        <v>0</v>
      </c>
      <c r="Y245" s="119" t="s">
        <v>101</v>
      </c>
      <c r="Z245" s="117" t="n">
        <f aca="false">IF(EXACT(O245;Y245);Q245;0)</f>
        <v>0</v>
      </c>
      <c r="AA245" s="117" t="n">
        <f aca="false">IF(Z245=0;Q245;0)</f>
        <v>0</v>
      </c>
      <c r="AB245" s="118" t="str">
        <f aca="false">IF(U245=0;"";L245/U245-1)</f>
        <v/>
      </c>
      <c r="AC245" s="118" t="str">
        <f aca="false">IF(W245=0;"";L245/W245-1)</f>
        <v/>
      </c>
    </row>
    <row collapsed="false" customFormat="false" customHeight="true" hidden="false" ht="50.1" outlineLevel="0" r="246">
      <c r="A246" s="98"/>
      <c r="B246" s="98"/>
      <c r="C246" s="99"/>
      <c r="D246" s="99"/>
      <c r="E246" s="100"/>
      <c r="F246" s="145"/>
      <c r="G246" s="102"/>
      <c r="H246" s="103"/>
      <c r="I246" s="146"/>
      <c r="J246" s="104"/>
      <c r="K246" s="105"/>
      <c r="L246" s="106"/>
      <c r="M246" s="106"/>
      <c r="N246" s="120"/>
      <c r="O246" s="109"/>
      <c r="P246" s="110"/>
      <c r="Q246" s="106" t="n">
        <f aca="false">P246*M246</f>
        <v>0</v>
      </c>
      <c r="R246" s="120"/>
      <c r="S246" s="111"/>
      <c r="T246" s="121"/>
      <c r="U246" s="114" t="n">
        <f aca="false">IF(EXACT(O246,Y246),M246,M246*(1-'Расчет ПРЕДЗАКАЗ'!$D$10))</f>
        <v>0</v>
      </c>
      <c r="V246" s="114" t="n">
        <f aca="false">P246*U246</f>
        <v>0</v>
      </c>
      <c r="W246" s="114" t="n">
        <f aca="false">IF(EXACT(O246,Y246),M246,M246*(1-'Расчет Прайс'!$D$10))</f>
        <v>0</v>
      </c>
      <c r="X246" s="114" t="n">
        <f aca="false">P246*W246</f>
        <v>0</v>
      </c>
      <c r="Y246" s="119" t="s">
        <v>101</v>
      </c>
      <c r="Z246" s="117" t="n">
        <f aca="false">IF(EXACT(O246;Y246);Q246;0)</f>
        <v>0</v>
      </c>
      <c r="AA246" s="117" t="n">
        <f aca="false">IF(Z246=0;Q246;0)</f>
        <v>0</v>
      </c>
      <c r="AB246" s="118" t="str">
        <f aca="false">IF(U246=0;"";L246/U246-1)</f>
        <v/>
      </c>
      <c r="AC246" s="118" t="str">
        <f aca="false">IF(W246=0;"";L246/W246-1)</f>
        <v/>
      </c>
    </row>
    <row collapsed="false" customFormat="false" customHeight="true" hidden="false" ht="11.25" outlineLevel="0" r="247"/>
    <row collapsed="false" customFormat="false" customHeight="true" hidden="false" ht="50.1" outlineLevel="0" r="248">
      <c r="A248" s="98" t="n">
        <v>34</v>
      </c>
      <c r="B248" s="98"/>
      <c r="C248" s="99" t="s">
        <v>435</v>
      </c>
      <c r="D248" s="99" t="s">
        <v>93</v>
      </c>
      <c r="E248" s="100" t="s">
        <v>93</v>
      </c>
      <c r="F248" s="145" t="s">
        <v>359</v>
      </c>
      <c r="G248" s="102"/>
      <c r="H248" s="103" t="s">
        <v>436</v>
      </c>
      <c r="I248" s="146" t="s">
        <v>437</v>
      </c>
      <c r="J248" s="104" t="s">
        <v>98</v>
      </c>
      <c r="K248" s="105" t="s">
        <v>99</v>
      </c>
      <c r="L248" s="106" t="n">
        <v>6850</v>
      </c>
      <c r="M248" s="106" t="n">
        <v>4280</v>
      </c>
      <c r="N248" s="108" t="s">
        <v>438</v>
      </c>
      <c r="O248" s="109"/>
      <c r="P248" s="110"/>
      <c r="Q248" s="106" t="n">
        <f aca="false">P248*M248</f>
        <v>0</v>
      </c>
      <c r="R248" s="111"/>
      <c r="S248" s="112" t="n">
        <v>58</v>
      </c>
      <c r="T248" s="147"/>
      <c r="U248" s="114" t="n">
        <f aca="false">IF(EXACT(O248,Y248),M248,M248*(1-'Расчет ПРЕДЗАКАЗ'!$D$10))</f>
        <v>4194.4</v>
      </c>
      <c r="V248" s="114" t="n">
        <f aca="false">P248*U248</f>
        <v>0</v>
      </c>
      <c r="W248" s="114" t="n">
        <f aca="false">IF(EXACT(O248,Y248),M248,M248*(1-'Расчет Прайс'!$D$10))</f>
        <v>4280</v>
      </c>
      <c r="X248" s="114" t="n">
        <f aca="false">P248*W248</f>
        <v>0</v>
      </c>
      <c r="Y248" s="119" t="s">
        <v>101</v>
      </c>
      <c r="Z248" s="117" t="n">
        <f aca="false">IF(EXACT(O248;Y248);Q248;0)</f>
        <v>0</v>
      </c>
      <c r="AA248" s="117" t="n">
        <f aca="false">IF(Z248=0;Q248;0)</f>
        <v>0</v>
      </c>
      <c r="AB248" s="118" t="n">
        <f aca="false">IF(U248=0,"",L248/U248-1)</f>
        <v>0.633129887469006</v>
      </c>
      <c r="AC248" s="118" t="n">
        <f aca="false">IF(W248=0,"",L248/W248-1)</f>
        <v>0.600467289719626</v>
      </c>
    </row>
    <row collapsed="false" customFormat="false" customHeight="true" hidden="false" ht="50.1" outlineLevel="0" r="249">
      <c r="A249" s="98"/>
      <c r="B249" s="98"/>
      <c r="C249" s="99"/>
      <c r="D249" s="99"/>
      <c r="E249" s="100"/>
      <c r="F249" s="145"/>
      <c r="G249" s="102"/>
      <c r="H249" s="103"/>
      <c r="I249" s="146"/>
      <c r="J249" s="104"/>
      <c r="K249" s="105" t="s">
        <v>102</v>
      </c>
      <c r="L249" s="106" t="n">
        <v>6850</v>
      </c>
      <c r="M249" s="106" t="n">
        <v>4280</v>
      </c>
      <c r="N249" s="108" t="s">
        <v>439</v>
      </c>
      <c r="O249" s="109"/>
      <c r="P249" s="110"/>
      <c r="Q249" s="106" t="n">
        <f aca="false">P249*M249</f>
        <v>0</v>
      </c>
      <c r="R249" s="111"/>
      <c r="S249" s="112" t="n">
        <v>99</v>
      </c>
      <c r="T249" s="138"/>
      <c r="U249" s="114" t="n">
        <f aca="false">IF(EXACT(O249,Y249),M249,M249*(1-'Расчет ПРЕДЗАКАЗ'!$D$10))</f>
        <v>4194.4</v>
      </c>
      <c r="V249" s="114" t="n">
        <f aca="false">P249*U249</f>
        <v>0</v>
      </c>
      <c r="W249" s="114" t="n">
        <f aca="false">IF(EXACT(O249,Y249),M249,M249*(1-'Расчет Прайс'!$D$10))</f>
        <v>4280</v>
      </c>
      <c r="X249" s="114" t="n">
        <f aca="false">P249*W249</f>
        <v>0</v>
      </c>
      <c r="Y249" s="119" t="s">
        <v>101</v>
      </c>
      <c r="Z249" s="117" t="n">
        <f aca="false">IF(EXACT(O249;Y249);Q249;0)</f>
        <v>0</v>
      </c>
      <c r="AA249" s="117" t="n">
        <f aca="false">IF(Z249=0;Q249;0)</f>
        <v>0</v>
      </c>
      <c r="AB249" s="118" t="n">
        <f aca="false">IF(U249=0;"";L249/U249-1)</f>
        <v>0.633129887469006</v>
      </c>
      <c r="AC249" s="118" t="n">
        <f aca="false">IF(W249=0;"";L249/W249-1)</f>
        <v>0.600467289719626</v>
      </c>
    </row>
    <row collapsed="false" customFormat="false" customHeight="true" hidden="false" ht="50.1" outlineLevel="0" r="250">
      <c r="A250" s="98"/>
      <c r="B250" s="98"/>
      <c r="C250" s="99"/>
      <c r="D250" s="99"/>
      <c r="E250" s="100"/>
      <c r="F250" s="145"/>
      <c r="G250" s="102"/>
      <c r="H250" s="103"/>
      <c r="I250" s="146"/>
      <c r="J250" s="104"/>
      <c r="K250" s="105" t="s">
        <v>104</v>
      </c>
      <c r="L250" s="106" t="n">
        <v>6850</v>
      </c>
      <c r="M250" s="106" t="n">
        <v>4280</v>
      </c>
      <c r="N250" s="108" t="s">
        <v>440</v>
      </c>
      <c r="O250" s="109"/>
      <c r="P250" s="110"/>
      <c r="Q250" s="106" t="n">
        <f aca="false">P250*M250</f>
        <v>0</v>
      </c>
      <c r="R250" s="111"/>
      <c r="S250" s="112" t="n">
        <v>127</v>
      </c>
      <c r="T250" s="138"/>
      <c r="U250" s="114" t="n">
        <f aca="false">IF(EXACT(O250,Y250),M250,M250*(1-'Расчет ПРЕДЗАКАЗ'!$D$10))</f>
        <v>4194.4</v>
      </c>
      <c r="V250" s="114" t="n">
        <f aca="false">P250*U250</f>
        <v>0</v>
      </c>
      <c r="W250" s="114" t="n">
        <f aca="false">IF(EXACT(O250,Y250),M250,M250*(1-'Расчет Прайс'!$D$10))</f>
        <v>4280</v>
      </c>
      <c r="X250" s="114" t="n">
        <f aca="false">P250*W250</f>
        <v>0</v>
      </c>
      <c r="Y250" s="119" t="s">
        <v>101</v>
      </c>
      <c r="Z250" s="117" t="n">
        <f aca="false">IF(EXACT(O250;Y250);Q250;0)</f>
        <v>0</v>
      </c>
      <c r="AA250" s="117" t="n">
        <f aca="false">IF(Z250=0;Q250;0)</f>
        <v>0</v>
      </c>
      <c r="AB250" s="118" t="n">
        <f aca="false">IF(U250=0;"";L250/U250-1)</f>
        <v>0.633129887469006</v>
      </c>
      <c r="AC250" s="118" t="n">
        <f aca="false">IF(W250=0;"";L250/W250-1)</f>
        <v>0.600467289719626</v>
      </c>
    </row>
    <row collapsed="false" customFormat="false" customHeight="true" hidden="false" ht="50.1" outlineLevel="0" r="251">
      <c r="A251" s="98"/>
      <c r="B251" s="98"/>
      <c r="C251" s="99"/>
      <c r="D251" s="99"/>
      <c r="E251" s="100"/>
      <c r="F251" s="145"/>
      <c r="G251" s="102"/>
      <c r="H251" s="103"/>
      <c r="I251" s="146"/>
      <c r="J251" s="104"/>
      <c r="K251" s="105" t="s">
        <v>106</v>
      </c>
      <c r="L251" s="106" t="n">
        <v>6850</v>
      </c>
      <c r="M251" s="106" t="n">
        <v>4280</v>
      </c>
      <c r="N251" s="108" t="s">
        <v>441</v>
      </c>
      <c r="O251" s="109"/>
      <c r="P251" s="110"/>
      <c r="Q251" s="106" t="n">
        <f aca="false">P251*M251</f>
        <v>0</v>
      </c>
      <c r="R251" s="111"/>
      <c r="S251" s="112" t="n">
        <v>108</v>
      </c>
      <c r="T251" s="138"/>
      <c r="U251" s="114" t="n">
        <f aca="false">IF(EXACT(O251,Y251),M251,M251*(1-'Расчет ПРЕДЗАКАЗ'!$D$10))</f>
        <v>4194.4</v>
      </c>
      <c r="V251" s="114" t="n">
        <f aca="false">P251*U251</f>
        <v>0</v>
      </c>
      <c r="W251" s="114" t="n">
        <f aca="false">IF(EXACT(O251,Y251),M251,M251*(1-'Расчет Прайс'!$D$10))</f>
        <v>4280</v>
      </c>
      <c r="X251" s="114" t="n">
        <f aca="false">P251*W251</f>
        <v>0</v>
      </c>
      <c r="Y251" s="119" t="s">
        <v>101</v>
      </c>
      <c r="Z251" s="117" t="n">
        <f aca="false">IF(EXACT(O251;Y251);Q251;0)</f>
        <v>0</v>
      </c>
      <c r="AA251" s="117" t="n">
        <f aca="false">IF(Z251=0;Q251;0)</f>
        <v>0</v>
      </c>
      <c r="AB251" s="118" t="n">
        <f aca="false">IF(U251=0;"";L251/U251-1)</f>
        <v>0.633129887469006</v>
      </c>
      <c r="AC251" s="118" t="n">
        <f aca="false">IF(W251=0;"";L251/W251-1)</f>
        <v>0.600467289719626</v>
      </c>
    </row>
    <row collapsed="false" customFormat="false" customHeight="true" hidden="false" ht="50.1" outlineLevel="0" r="252">
      <c r="A252" s="98"/>
      <c r="B252" s="98"/>
      <c r="C252" s="99"/>
      <c r="D252" s="99"/>
      <c r="E252" s="100"/>
      <c r="F252" s="145"/>
      <c r="G252" s="102"/>
      <c r="H252" s="103"/>
      <c r="I252" s="146"/>
      <c r="J252" s="104"/>
      <c r="K252" s="105" t="s">
        <v>108</v>
      </c>
      <c r="L252" s="106" t="n">
        <v>6850</v>
      </c>
      <c r="M252" s="106" t="n">
        <v>4280</v>
      </c>
      <c r="N252" s="108" t="s">
        <v>442</v>
      </c>
      <c r="O252" s="109"/>
      <c r="P252" s="110"/>
      <c r="Q252" s="106" t="n">
        <f aca="false">P252*M252</f>
        <v>0</v>
      </c>
      <c r="R252" s="111"/>
      <c r="S252" s="112" t="n">
        <v>106</v>
      </c>
      <c r="T252" s="138"/>
      <c r="U252" s="114" t="n">
        <f aca="false">IF(EXACT(O252,Y252),M252,M252*(1-'Расчет ПРЕДЗАКАЗ'!$D$10))</f>
        <v>4194.4</v>
      </c>
      <c r="V252" s="114" t="n">
        <f aca="false">P252*U252</f>
        <v>0</v>
      </c>
      <c r="W252" s="114" t="n">
        <f aca="false">IF(EXACT(O252,Y252),M252,M252*(1-'Расчет Прайс'!$D$10))</f>
        <v>4280</v>
      </c>
      <c r="X252" s="114" t="n">
        <f aca="false">P252*W252</f>
        <v>0</v>
      </c>
      <c r="Y252" s="119" t="s">
        <v>101</v>
      </c>
      <c r="Z252" s="117" t="n">
        <f aca="false">IF(EXACT(O252;Y252);Q252;0)</f>
        <v>0</v>
      </c>
      <c r="AA252" s="117" t="n">
        <f aca="false">IF(Z252=0;Q252;0)</f>
        <v>0</v>
      </c>
      <c r="AB252" s="118" t="n">
        <f aca="false">IF(U252=0;"";L252/U252-1)</f>
        <v>0.633129887469006</v>
      </c>
      <c r="AC252" s="118" t="n">
        <f aca="false">IF(W252=0;"";L252/W252-1)</f>
        <v>0.600467289719626</v>
      </c>
    </row>
    <row collapsed="false" customFormat="false" customHeight="true" hidden="false" ht="50.1" outlineLevel="0" r="253">
      <c r="A253" s="98"/>
      <c r="B253" s="98"/>
      <c r="C253" s="99"/>
      <c r="D253" s="99"/>
      <c r="E253" s="100"/>
      <c r="F253" s="145"/>
      <c r="G253" s="102"/>
      <c r="H253" s="103"/>
      <c r="I253" s="146"/>
      <c r="J253" s="104"/>
      <c r="K253" s="105" t="s">
        <v>110</v>
      </c>
      <c r="L253" s="106" t="n">
        <v>6850</v>
      </c>
      <c r="M253" s="106" t="n">
        <v>4280</v>
      </c>
      <c r="N253" s="108" t="s">
        <v>443</v>
      </c>
      <c r="O253" s="109"/>
      <c r="P253" s="110"/>
      <c r="Q253" s="106" t="n">
        <f aca="false">P253*M253</f>
        <v>0</v>
      </c>
      <c r="R253" s="111"/>
      <c r="S253" s="112" t="n">
        <v>89</v>
      </c>
      <c r="T253" s="138"/>
      <c r="U253" s="114" t="n">
        <f aca="false">IF(EXACT(O253,Y253),M253,M253*(1-'Расчет ПРЕДЗАКАЗ'!$D$10))</f>
        <v>4194.4</v>
      </c>
      <c r="V253" s="114" t="n">
        <f aca="false">P253*U253</f>
        <v>0</v>
      </c>
      <c r="W253" s="114" t="n">
        <f aca="false">IF(EXACT(O253,Y253),M253,M253*(1-'Расчет Прайс'!$D$10))</f>
        <v>4280</v>
      </c>
      <c r="X253" s="114" t="n">
        <f aca="false">P253*W253</f>
        <v>0</v>
      </c>
      <c r="Y253" s="119" t="s">
        <v>101</v>
      </c>
      <c r="Z253" s="117" t="n">
        <f aca="false">IF(EXACT(O253;Y253);Q253;0)</f>
        <v>0</v>
      </c>
      <c r="AA253" s="117" t="n">
        <f aca="false">IF(Z253=0;Q253;0)</f>
        <v>0</v>
      </c>
      <c r="AB253" s="118" t="n">
        <f aca="false">IF(U253=0;"";L253/U253-1)</f>
        <v>0.633129887469006</v>
      </c>
      <c r="AC253" s="118" t="n">
        <f aca="false">IF(W253=0;"";L253/W253-1)</f>
        <v>0.600467289719626</v>
      </c>
    </row>
    <row collapsed="false" customFormat="false" customHeight="true" hidden="false" ht="50.1" outlineLevel="0" r="254">
      <c r="A254" s="98"/>
      <c r="B254" s="98"/>
      <c r="C254" s="99"/>
      <c r="D254" s="99"/>
      <c r="E254" s="100"/>
      <c r="F254" s="145"/>
      <c r="G254" s="102"/>
      <c r="H254" s="103"/>
      <c r="I254" s="146"/>
      <c r="J254" s="104"/>
      <c r="K254" s="105" t="s">
        <v>112</v>
      </c>
      <c r="L254" s="106" t="n">
        <v>6850</v>
      </c>
      <c r="M254" s="106" t="n">
        <v>4280</v>
      </c>
      <c r="N254" s="108" t="s">
        <v>444</v>
      </c>
      <c r="O254" s="109"/>
      <c r="P254" s="110"/>
      <c r="Q254" s="106" t="n">
        <f aca="false">P254*M254</f>
        <v>0</v>
      </c>
      <c r="R254" s="111"/>
      <c r="S254" s="112" t="n">
        <v>68</v>
      </c>
      <c r="T254" s="138"/>
      <c r="U254" s="114" t="n">
        <f aca="false">IF(EXACT(O254,Y254),M254,M254*(1-'Расчет ПРЕДЗАКАЗ'!$D$10))</f>
        <v>4194.4</v>
      </c>
      <c r="V254" s="114" t="n">
        <f aca="false">P254*U254</f>
        <v>0</v>
      </c>
      <c r="W254" s="114" t="n">
        <f aca="false">IF(EXACT(O254,Y254),M254,M254*(1-'Расчет Прайс'!$D$10))</f>
        <v>4280</v>
      </c>
      <c r="X254" s="114" t="n">
        <f aca="false">P254*W254</f>
        <v>0</v>
      </c>
      <c r="Y254" s="119" t="s">
        <v>101</v>
      </c>
      <c r="Z254" s="117" t="n">
        <f aca="false">IF(EXACT(O254;Y254);Q254;0)</f>
        <v>0</v>
      </c>
      <c r="AA254" s="117" t="n">
        <f aca="false">IF(Z254=0;Q254;0)</f>
        <v>0</v>
      </c>
      <c r="AB254" s="118" t="n">
        <f aca="false">IF(U254=0;"";L254/U254-1)</f>
        <v>0.633129887469006</v>
      </c>
      <c r="AC254" s="118" t="n">
        <f aca="false">IF(W254=0;"";L254/W254-1)</f>
        <v>0.600467289719626</v>
      </c>
    </row>
    <row collapsed="false" customFormat="false" customHeight="true" hidden="false" ht="50.1" outlineLevel="0" r="255">
      <c r="A255" s="98"/>
      <c r="B255" s="98"/>
      <c r="C255" s="99"/>
      <c r="D255" s="99"/>
      <c r="E255" s="100"/>
      <c r="F255" s="145"/>
      <c r="G255" s="102"/>
      <c r="H255" s="103"/>
      <c r="I255" s="146"/>
      <c r="J255" s="104"/>
      <c r="K255" s="105"/>
      <c r="L255" s="106"/>
      <c r="M255" s="106"/>
      <c r="N255" s="106"/>
      <c r="O255" s="109"/>
      <c r="P255" s="110"/>
      <c r="Q255" s="106" t="n">
        <f aca="false">P255*M255</f>
        <v>0</v>
      </c>
      <c r="R255" s="111"/>
      <c r="S255" s="112"/>
      <c r="T255" s="138"/>
      <c r="U255" s="114" t="n">
        <f aca="false">IF(EXACT(O255,Y255),M255,M255*(1-'Расчет ПРЕДЗАКАЗ'!$D$10))</f>
        <v>0</v>
      </c>
      <c r="V255" s="114" t="n">
        <f aca="false">P255*U255</f>
        <v>0</v>
      </c>
      <c r="W255" s="114" t="n">
        <f aca="false">IF(EXACT(O255,Y255),M255,M255*(1-'Расчет Прайс'!$D$10))</f>
        <v>0</v>
      </c>
      <c r="X255" s="114" t="n">
        <f aca="false">P255*W255</f>
        <v>0</v>
      </c>
      <c r="Y255" s="119" t="s">
        <v>101</v>
      </c>
      <c r="Z255" s="117" t="n">
        <f aca="false">IF(EXACT(O255;Y255);Q255;0)</f>
        <v>0</v>
      </c>
      <c r="AA255" s="117" t="n">
        <f aca="false">IF(Z255=0;Q255;0)</f>
        <v>0</v>
      </c>
      <c r="AB255" s="118" t="str">
        <f aca="false">IF(U255=0;"";L255/U255-1)</f>
        <v/>
      </c>
      <c r="AC255" s="118" t="str">
        <f aca="false">IF(W255=0;"";L255/W255-1)</f>
        <v/>
      </c>
    </row>
    <row collapsed="false" customFormat="false" customHeight="true" hidden="false" ht="50.1" outlineLevel="0" r="256">
      <c r="A256" s="98"/>
      <c r="B256" s="98"/>
      <c r="C256" s="99"/>
      <c r="D256" s="99"/>
      <c r="E256" s="100"/>
      <c r="F256" s="145"/>
      <c r="G256" s="102"/>
      <c r="H256" s="103"/>
      <c r="I256" s="146"/>
      <c r="J256" s="104"/>
      <c r="K256" s="105"/>
      <c r="L256" s="106"/>
      <c r="M256" s="106"/>
      <c r="N256" s="106"/>
      <c r="O256" s="109"/>
      <c r="P256" s="110"/>
      <c r="Q256" s="106" t="n">
        <f aca="false">P256*M256</f>
        <v>0</v>
      </c>
      <c r="R256" s="111"/>
      <c r="S256" s="112"/>
      <c r="T256" s="138"/>
      <c r="U256" s="114" t="n">
        <f aca="false">IF(EXACT(O256,Y256),M256,M256*(1-'Расчет ПРЕДЗАКАЗ'!$D$10))</f>
        <v>0</v>
      </c>
      <c r="V256" s="114" t="n">
        <f aca="false">P256*U256</f>
        <v>0</v>
      </c>
      <c r="W256" s="114" t="n">
        <f aca="false">IF(EXACT(O256,Y256),M256,M256*(1-'Расчет Прайс'!$D$10))</f>
        <v>0</v>
      </c>
      <c r="X256" s="114" t="n">
        <f aca="false">P256*W256</f>
        <v>0</v>
      </c>
      <c r="Y256" s="119" t="s">
        <v>101</v>
      </c>
      <c r="Z256" s="117" t="n">
        <f aca="false">IF(EXACT(O256;Y256);Q256;0)</f>
        <v>0</v>
      </c>
      <c r="AA256" s="117" t="n">
        <f aca="false">IF(Z256=0;Q256;0)</f>
        <v>0</v>
      </c>
      <c r="AB256" s="118" t="str">
        <f aca="false">IF(U256=0;"";L256/U256-1)</f>
        <v/>
      </c>
      <c r="AC256" s="118" t="str">
        <f aca="false">IF(W256=0;"";L256/W256-1)</f>
        <v/>
      </c>
    </row>
    <row collapsed="false" customFormat="false" customHeight="true" hidden="false" ht="50.1" outlineLevel="0" r="257">
      <c r="A257" s="98"/>
      <c r="B257" s="98"/>
      <c r="C257" s="99"/>
      <c r="D257" s="99"/>
      <c r="E257" s="100"/>
      <c r="F257" s="145"/>
      <c r="G257" s="102"/>
      <c r="H257" s="103"/>
      <c r="I257" s="146"/>
      <c r="J257" s="104"/>
      <c r="K257" s="105"/>
      <c r="L257" s="106"/>
      <c r="M257" s="106"/>
      <c r="N257" s="120"/>
      <c r="O257" s="109"/>
      <c r="P257" s="110"/>
      <c r="Q257" s="106" t="n">
        <f aca="false">P257*M257</f>
        <v>0</v>
      </c>
      <c r="R257" s="120"/>
      <c r="S257" s="112"/>
      <c r="T257" s="121"/>
      <c r="U257" s="114" t="n">
        <f aca="false">IF(EXACT(O257,Y257),M257,M257*(1-'Расчет ПРЕДЗАКАЗ'!$D$10))</f>
        <v>0</v>
      </c>
      <c r="V257" s="114" t="n">
        <f aca="false">P257*U257</f>
        <v>0</v>
      </c>
      <c r="W257" s="114" t="n">
        <f aca="false">IF(EXACT(O257,Y257),M257,M257*(1-'Расчет Прайс'!$D$10))</f>
        <v>0</v>
      </c>
      <c r="X257" s="114" t="n">
        <f aca="false">P257*W257</f>
        <v>0</v>
      </c>
      <c r="Y257" s="119" t="s">
        <v>101</v>
      </c>
      <c r="Z257" s="117" t="n">
        <f aca="false">IF(EXACT(O257;Y257);Q257;0)</f>
        <v>0</v>
      </c>
      <c r="AA257" s="117" t="n">
        <f aca="false">IF(Z257=0;Q257;0)</f>
        <v>0</v>
      </c>
      <c r="AB257" s="118" t="str">
        <f aca="false">IF(U257=0;"";L257/U257-1)</f>
        <v/>
      </c>
      <c r="AC257" s="118" t="str">
        <f aca="false">IF(W257=0;"";L257/W257-1)</f>
        <v/>
      </c>
    </row>
    <row collapsed="false" customFormat="false" customHeight="true" hidden="false" ht="50.1" outlineLevel="0" r="258">
      <c r="A258" s="98"/>
      <c r="B258" s="98"/>
      <c r="C258" s="99"/>
      <c r="D258" s="99"/>
      <c r="E258" s="100"/>
      <c r="F258" s="145"/>
      <c r="G258" s="102"/>
      <c r="H258" s="103"/>
      <c r="I258" s="146"/>
      <c r="J258" s="104"/>
      <c r="K258" s="105"/>
      <c r="L258" s="106"/>
      <c r="M258" s="106"/>
      <c r="N258" s="120"/>
      <c r="O258" s="109"/>
      <c r="P258" s="110"/>
      <c r="Q258" s="106" t="n">
        <f aca="false">P258*M258</f>
        <v>0</v>
      </c>
      <c r="R258" s="120"/>
      <c r="S258" s="112"/>
      <c r="T258" s="121"/>
      <c r="U258" s="114" t="n">
        <f aca="false">IF(EXACT(O258,Y258),M258,M258*(1-'Расчет ПРЕДЗАКАЗ'!$D$10))</f>
        <v>0</v>
      </c>
      <c r="V258" s="114" t="n">
        <f aca="false">P258*U258</f>
        <v>0</v>
      </c>
      <c r="W258" s="114" t="n">
        <f aca="false">IF(EXACT(O258,Y258),M258,M258*(1-'Расчет Прайс'!$D$10))</f>
        <v>0</v>
      </c>
      <c r="X258" s="114" t="n">
        <f aca="false">P258*W258</f>
        <v>0</v>
      </c>
      <c r="Y258" s="119" t="s">
        <v>101</v>
      </c>
      <c r="Z258" s="117" t="n">
        <f aca="false">IF(EXACT(O258;Y258);Q258;0)</f>
        <v>0</v>
      </c>
      <c r="AA258" s="117" t="n">
        <f aca="false">IF(Z258=0;Q258;0)</f>
        <v>0</v>
      </c>
      <c r="AB258" s="118" t="str">
        <f aca="false">IF(U258=0;"";L258/U258-1)</f>
        <v/>
      </c>
      <c r="AC258" s="118" t="str">
        <f aca="false">IF(W258=0;"";L258/W258-1)</f>
        <v/>
      </c>
    </row>
    <row collapsed="false" customFormat="false" customHeight="true" hidden="false" ht="50.1" outlineLevel="0" r="259">
      <c r="A259" s="98"/>
      <c r="B259" s="98"/>
      <c r="C259" s="99"/>
      <c r="D259" s="99"/>
      <c r="E259" s="100"/>
      <c r="F259" s="145"/>
      <c r="G259" s="102"/>
      <c r="H259" s="103"/>
      <c r="I259" s="146"/>
      <c r="J259" s="104"/>
      <c r="K259" s="105"/>
      <c r="L259" s="106"/>
      <c r="M259" s="106"/>
      <c r="N259" s="120"/>
      <c r="O259" s="109"/>
      <c r="P259" s="110"/>
      <c r="Q259" s="106" t="n">
        <f aca="false">P259*M259</f>
        <v>0</v>
      </c>
      <c r="R259" s="120"/>
      <c r="S259" s="112"/>
      <c r="T259" s="121"/>
      <c r="U259" s="114" t="n">
        <f aca="false">IF(EXACT(O259,Y259),M259,M259*(1-'Расчет ПРЕДЗАКАЗ'!$D$10))</f>
        <v>0</v>
      </c>
      <c r="V259" s="114" t="n">
        <f aca="false">P259*U259</f>
        <v>0</v>
      </c>
      <c r="W259" s="114" t="n">
        <f aca="false">IF(EXACT(O259,Y259),M259,M259*(1-'Расчет Прайс'!$D$10))</f>
        <v>0</v>
      </c>
      <c r="X259" s="114" t="n">
        <f aca="false">P259*W259</f>
        <v>0</v>
      </c>
      <c r="Y259" s="119" t="s">
        <v>101</v>
      </c>
      <c r="Z259" s="117" t="n">
        <f aca="false">IF(EXACT(O259;Y259);Q259;0)</f>
        <v>0</v>
      </c>
      <c r="AA259" s="117" t="n">
        <f aca="false">IF(Z259=0;Q259;0)</f>
        <v>0</v>
      </c>
      <c r="AB259" s="118" t="str">
        <f aca="false">IF(U259=0;"";L259/U259-1)</f>
        <v/>
      </c>
      <c r="AC259" s="118" t="str">
        <f aca="false">IF(W259=0;"";L259/W259-1)</f>
        <v/>
      </c>
    </row>
    <row collapsed="false" customFormat="false" customHeight="true" hidden="false" ht="50.1" outlineLevel="0" r="260">
      <c r="A260" s="98"/>
      <c r="B260" s="98"/>
      <c r="C260" s="99"/>
      <c r="D260" s="99"/>
      <c r="E260" s="100"/>
      <c r="F260" s="145"/>
      <c r="G260" s="102"/>
      <c r="H260" s="103"/>
      <c r="I260" s="146"/>
      <c r="J260" s="104"/>
      <c r="K260" s="105"/>
      <c r="L260" s="106"/>
      <c r="M260" s="106"/>
      <c r="N260" s="120"/>
      <c r="O260" s="109"/>
      <c r="P260" s="110"/>
      <c r="Q260" s="106" t="n">
        <f aca="false">P260*M260</f>
        <v>0</v>
      </c>
      <c r="R260" s="120"/>
      <c r="S260" s="112"/>
      <c r="T260" s="121"/>
      <c r="U260" s="114" t="n">
        <f aca="false">IF(EXACT(O260,Y260),M260,M260*(1-'Расчет ПРЕДЗАКАЗ'!$D$10))</f>
        <v>0</v>
      </c>
      <c r="V260" s="114" t="n">
        <f aca="false">P260*U260</f>
        <v>0</v>
      </c>
      <c r="W260" s="114" t="n">
        <f aca="false">IF(EXACT(O260,Y260),M260,M260*(1-'Расчет Прайс'!$D$10))</f>
        <v>0</v>
      </c>
      <c r="X260" s="114" t="n">
        <f aca="false">P260*W260</f>
        <v>0</v>
      </c>
      <c r="Y260" s="119" t="s">
        <v>101</v>
      </c>
      <c r="Z260" s="117" t="n">
        <f aca="false">IF(EXACT(O260;Y260);Q260;0)</f>
        <v>0</v>
      </c>
      <c r="AA260" s="117" t="n">
        <f aca="false">IF(Z260=0;Q260;0)</f>
        <v>0</v>
      </c>
      <c r="AB260" s="118" t="str">
        <f aca="false">IF(U260=0;"";L260/U260-1)</f>
        <v/>
      </c>
      <c r="AC260" s="118" t="str">
        <f aca="false">IF(W260=0;"";L260/W260-1)</f>
        <v/>
      </c>
    </row>
    <row collapsed="false" customFormat="false" customHeight="true" hidden="false" ht="50.1" outlineLevel="0" r="261">
      <c r="A261" s="98"/>
      <c r="B261" s="98"/>
      <c r="C261" s="99"/>
      <c r="D261" s="99"/>
      <c r="E261" s="100"/>
      <c r="F261" s="145"/>
      <c r="G261" s="102"/>
      <c r="H261" s="103"/>
      <c r="I261" s="146"/>
      <c r="J261" s="104"/>
      <c r="K261" s="105"/>
      <c r="L261" s="106"/>
      <c r="M261" s="106"/>
      <c r="N261" s="120"/>
      <c r="O261" s="109"/>
      <c r="P261" s="110"/>
      <c r="Q261" s="106" t="n">
        <f aca="false">P261*M261</f>
        <v>0</v>
      </c>
      <c r="R261" s="120"/>
      <c r="S261" s="112"/>
      <c r="T261" s="121"/>
      <c r="U261" s="114" t="n">
        <f aca="false">IF(EXACT(O261,Y261),M261,M261*(1-'Расчет ПРЕДЗАКАЗ'!$D$10))</f>
        <v>0</v>
      </c>
      <c r="V261" s="114" t="n">
        <f aca="false">P261*U261</f>
        <v>0</v>
      </c>
      <c r="W261" s="114" t="n">
        <f aca="false">IF(EXACT(O261,Y261),M261,M261*(1-'Расчет Прайс'!$D$10))</f>
        <v>0</v>
      </c>
      <c r="X261" s="114" t="n">
        <f aca="false">P261*W261</f>
        <v>0</v>
      </c>
      <c r="Y261" s="119" t="s">
        <v>101</v>
      </c>
      <c r="Z261" s="117" t="n">
        <f aca="false">IF(EXACT(O261;Y261);Q261;0)</f>
        <v>0</v>
      </c>
      <c r="AA261" s="117" t="n">
        <f aca="false">IF(Z261=0;Q261;0)</f>
        <v>0</v>
      </c>
      <c r="AB261" s="118" t="str">
        <f aca="false">IF(U261=0;"";L261/U261-1)</f>
        <v/>
      </c>
      <c r="AC261" s="118" t="str">
        <f aca="false">IF(W261=0;"";L261/W261-1)</f>
        <v/>
      </c>
    </row>
    <row collapsed="false" customFormat="false" customHeight="true" hidden="false" ht="50.1" outlineLevel="0" r="262">
      <c r="A262" s="98"/>
      <c r="B262" s="98"/>
      <c r="C262" s="99"/>
      <c r="D262" s="99"/>
      <c r="E262" s="100"/>
      <c r="F262" s="145"/>
      <c r="G262" s="102"/>
      <c r="H262" s="103"/>
      <c r="I262" s="146"/>
      <c r="J262" s="104"/>
      <c r="K262" s="105"/>
      <c r="L262" s="106"/>
      <c r="M262" s="106"/>
      <c r="N262" s="120"/>
      <c r="O262" s="109"/>
      <c r="P262" s="110"/>
      <c r="Q262" s="106" t="n">
        <f aca="false">P262*M262</f>
        <v>0</v>
      </c>
      <c r="R262" s="120"/>
      <c r="S262" s="111"/>
      <c r="T262" s="121"/>
      <c r="U262" s="114" t="n">
        <f aca="false">IF(EXACT(O262,Y262),M262,M262*(1-'Расчет ПРЕДЗАКАЗ'!$D$10))</f>
        <v>0</v>
      </c>
      <c r="V262" s="114" t="n">
        <f aca="false">P262*U262</f>
        <v>0</v>
      </c>
      <c r="W262" s="114" t="n">
        <f aca="false">IF(EXACT(O262,Y262),M262,M262*(1-'Расчет Прайс'!$D$10))</f>
        <v>0</v>
      </c>
      <c r="X262" s="114" t="n">
        <f aca="false">P262*W262</f>
        <v>0</v>
      </c>
      <c r="Y262" s="119" t="s">
        <v>101</v>
      </c>
      <c r="Z262" s="117" t="n">
        <f aca="false">IF(EXACT(O262;Y262);Q262;0)</f>
        <v>0</v>
      </c>
      <c r="AA262" s="117" t="n">
        <f aca="false">IF(Z262=0;Q262;0)</f>
        <v>0</v>
      </c>
      <c r="AB262" s="118" t="str">
        <f aca="false">IF(U262=0;"";L262/U262-1)</f>
        <v/>
      </c>
      <c r="AC262" s="118" t="str">
        <f aca="false">IF(W262=0;"";L262/W262-1)</f>
        <v/>
      </c>
    </row>
    <row collapsed="false" customFormat="false" customHeight="true" hidden="false" ht="11.25" outlineLevel="0" r="263"/>
    <row collapsed="false" customFormat="false" customHeight="true" hidden="false" ht="50.1" outlineLevel="0" r="264">
      <c r="A264" s="98" t="n">
        <v>35</v>
      </c>
      <c r="B264" s="98"/>
      <c r="C264" s="99" t="s">
        <v>445</v>
      </c>
      <c r="D264" s="99" t="s">
        <v>93</v>
      </c>
      <c r="E264" s="100" t="s">
        <v>93</v>
      </c>
      <c r="F264" s="145" t="s">
        <v>285</v>
      </c>
      <c r="G264" s="102"/>
      <c r="H264" s="103"/>
      <c r="I264" s="146" t="s">
        <v>446</v>
      </c>
      <c r="J264" s="104" t="s">
        <v>98</v>
      </c>
      <c r="K264" s="105" t="s">
        <v>99</v>
      </c>
      <c r="L264" s="106" t="n">
        <v>15120</v>
      </c>
      <c r="M264" s="106" t="n">
        <v>9733</v>
      </c>
      <c r="N264" s="108" t="s">
        <v>447</v>
      </c>
      <c r="O264" s="109"/>
      <c r="P264" s="110"/>
      <c r="Q264" s="106" t="n">
        <f aca="false">P264*M264</f>
        <v>0</v>
      </c>
      <c r="R264" s="111"/>
      <c r="S264" s="112" t="n">
        <v>66</v>
      </c>
      <c r="T264" s="147"/>
      <c r="U264" s="114" t="n">
        <f aca="false">IF(EXACT(O264,Y264),M264,M264*(1-'Расчет ПРЕДЗАКАЗ'!$D$10))</f>
        <v>9538.34</v>
      </c>
      <c r="V264" s="114" t="n">
        <f aca="false">P264*U264</f>
        <v>0</v>
      </c>
      <c r="W264" s="114" t="n">
        <f aca="false">IF(EXACT(O264,Y264),M264,M264*(1-'Расчет Прайс'!$D$10))</f>
        <v>9733</v>
      </c>
      <c r="X264" s="114" t="n">
        <f aca="false">P264*W264</f>
        <v>0</v>
      </c>
      <c r="Y264" s="119" t="s">
        <v>101</v>
      </c>
      <c r="Z264" s="117" t="n">
        <f aca="false">IF(EXACT(O264;Y264);Q264;0)</f>
        <v>0</v>
      </c>
      <c r="AA264" s="117" t="n">
        <f aca="false">IF(Z264=0;Q264;0)</f>
        <v>0</v>
      </c>
      <c r="AB264" s="118" t="n">
        <f aca="false">IF(U264=0,"",L264/U264-1)</f>
        <v>0.585181488602839</v>
      </c>
      <c r="AC264" s="118" t="n">
        <f aca="false">IF(W264=0,"",L264/W264-1)</f>
        <v>0.553477858830782</v>
      </c>
    </row>
    <row collapsed="false" customFormat="false" customHeight="true" hidden="false" ht="50.1" outlineLevel="0" r="265">
      <c r="A265" s="98"/>
      <c r="B265" s="98"/>
      <c r="C265" s="99"/>
      <c r="D265" s="99"/>
      <c r="E265" s="100"/>
      <c r="F265" s="145"/>
      <c r="G265" s="102"/>
      <c r="H265" s="103"/>
      <c r="I265" s="146"/>
      <c r="J265" s="104"/>
      <c r="K265" s="105" t="s">
        <v>102</v>
      </c>
      <c r="L265" s="106" t="n">
        <v>15120</v>
      </c>
      <c r="M265" s="106" t="n">
        <v>9733</v>
      </c>
      <c r="N265" s="108" t="s">
        <v>448</v>
      </c>
      <c r="O265" s="109"/>
      <c r="P265" s="110"/>
      <c r="Q265" s="106" t="n">
        <f aca="false">P265*M265</f>
        <v>0</v>
      </c>
      <c r="R265" s="111"/>
      <c r="S265" s="112" t="n">
        <v>107</v>
      </c>
      <c r="T265" s="138"/>
      <c r="U265" s="114" t="n">
        <f aca="false">IF(EXACT(O265,Y265),M265,M265*(1-'Расчет ПРЕДЗАКАЗ'!$D$10))</f>
        <v>9538.34</v>
      </c>
      <c r="V265" s="114" t="n">
        <f aca="false">P265*U265</f>
        <v>0</v>
      </c>
      <c r="W265" s="114" t="n">
        <f aca="false">IF(EXACT(O265,Y265),M265,M265*(1-'Расчет Прайс'!$D$10))</f>
        <v>9733</v>
      </c>
      <c r="X265" s="114" t="n">
        <f aca="false">P265*W265</f>
        <v>0</v>
      </c>
      <c r="Y265" s="119" t="s">
        <v>101</v>
      </c>
      <c r="Z265" s="117" t="n">
        <f aca="false">IF(EXACT(O265;Y265);Q265;0)</f>
        <v>0</v>
      </c>
      <c r="AA265" s="117" t="n">
        <f aca="false">IF(Z265=0;Q265;0)</f>
        <v>0</v>
      </c>
      <c r="AB265" s="118" t="n">
        <f aca="false">IF(U265=0;"";L265/U265-1)</f>
        <v>0.585181488602839</v>
      </c>
      <c r="AC265" s="118" t="n">
        <f aca="false">IF(W265=0;"";L265/W265-1)</f>
        <v>0.553477858830782</v>
      </c>
    </row>
    <row collapsed="false" customFormat="false" customHeight="true" hidden="false" ht="50.1" outlineLevel="0" r="266">
      <c r="A266" s="98"/>
      <c r="B266" s="98"/>
      <c r="C266" s="99"/>
      <c r="D266" s="99"/>
      <c r="E266" s="100"/>
      <c r="F266" s="145"/>
      <c r="G266" s="102"/>
      <c r="H266" s="103"/>
      <c r="I266" s="146"/>
      <c r="J266" s="104"/>
      <c r="K266" s="105" t="s">
        <v>104</v>
      </c>
      <c r="L266" s="106" t="n">
        <v>15120</v>
      </c>
      <c r="M266" s="106" t="n">
        <v>9733</v>
      </c>
      <c r="N266" s="108" t="s">
        <v>449</v>
      </c>
      <c r="O266" s="109"/>
      <c r="P266" s="110"/>
      <c r="Q266" s="106" t="n">
        <f aca="false">P266*M266</f>
        <v>0</v>
      </c>
      <c r="R266" s="111"/>
      <c r="S266" s="112" t="n">
        <v>123</v>
      </c>
      <c r="T266" s="138"/>
      <c r="U266" s="114" t="n">
        <f aca="false">IF(EXACT(O266,Y266),M266,M266*(1-'Расчет ПРЕДЗАКАЗ'!$D$10))</f>
        <v>9538.34</v>
      </c>
      <c r="V266" s="114" t="n">
        <f aca="false">P266*U266</f>
        <v>0</v>
      </c>
      <c r="W266" s="114" t="n">
        <f aca="false">IF(EXACT(O266,Y266),M266,M266*(1-'Расчет Прайс'!$D$10))</f>
        <v>9733</v>
      </c>
      <c r="X266" s="114" t="n">
        <f aca="false">P266*W266</f>
        <v>0</v>
      </c>
      <c r="Y266" s="119" t="s">
        <v>101</v>
      </c>
      <c r="Z266" s="117" t="n">
        <f aca="false">IF(EXACT(O266;Y266);Q266;0)</f>
        <v>0</v>
      </c>
      <c r="AA266" s="117" t="n">
        <f aca="false">IF(Z266=0;Q266;0)</f>
        <v>0</v>
      </c>
      <c r="AB266" s="118" t="n">
        <f aca="false">IF(U266=0;"";L266/U266-1)</f>
        <v>0.585181488602839</v>
      </c>
      <c r="AC266" s="118" t="n">
        <f aca="false">IF(W266=0;"";L266/W266-1)</f>
        <v>0.553477858830782</v>
      </c>
    </row>
    <row collapsed="false" customFormat="false" customHeight="true" hidden="false" ht="50.1" outlineLevel="0" r="267">
      <c r="A267" s="98"/>
      <c r="B267" s="98"/>
      <c r="C267" s="99"/>
      <c r="D267" s="99"/>
      <c r="E267" s="100"/>
      <c r="F267" s="145"/>
      <c r="G267" s="102"/>
      <c r="H267" s="103"/>
      <c r="I267" s="146"/>
      <c r="J267" s="104"/>
      <c r="K267" s="105" t="s">
        <v>106</v>
      </c>
      <c r="L267" s="106" t="n">
        <v>15120</v>
      </c>
      <c r="M267" s="106" t="n">
        <v>9733</v>
      </c>
      <c r="N267" s="108" t="s">
        <v>450</v>
      </c>
      <c r="O267" s="109"/>
      <c r="P267" s="110"/>
      <c r="Q267" s="106" t="n">
        <f aca="false">P267*M267</f>
        <v>0</v>
      </c>
      <c r="R267" s="111"/>
      <c r="S267" s="112" t="n">
        <v>104</v>
      </c>
      <c r="T267" s="138"/>
      <c r="U267" s="114" t="n">
        <f aca="false">IF(EXACT(O267,Y267),M267,M267*(1-'Расчет ПРЕДЗАКАЗ'!$D$10))</f>
        <v>9538.34</v>
      </c>
      <c r="V267" s="114" t="n">
        <f aca="false">P267*U267</f>
        <v>0</v>
      </c>
      <c r="W267" s="114" t="n">
        <f aca="false">IF(EXACT(O267,Y267),M267,M267*(1-'Расчет Прайс'!$D$10))</f>
        <v>9733</v>
      </c>
      <c r="X267" s="114" t="n">
        <f aca="false">P267*W267</f>
        <v>0</v>
      </c>
      <c r="Y267" s="119" t="s">
        <v>101</v>
      </c>
      <c r="Z267" s="117" t="n">
        <f aca="false">IF(EXACT(O267;Y267);Q267;0)</f>
        <v>0</v>
      </c>
      <c r="AA267" s="117" t="n">
        <f aca="false">IF(Z267=0;Q267;0)</f>
        <v>0</v>
      </c>
      <c r="AB267" s="118" t="n">
        <f aca="false">IF(U267=0;"";L267/U267-1)</f>
        <v>0.585181488602839</v>
      </c>
      <c r="AC267" s="118" t="n">
        <f aca="false">IF(W267=0;"";L267/W267-1)</f>
        <v>0.553477858830782</v>
      </c>
    </row>
    <row collapsed="false" customFormat="false" customHeight="true" hidden="false" ht="50.1" outlineLevel="0" r="268">
      <c r="A268" s="98"/>
      <c r="B268" s="98"/>
      <c r="C268" s="99"/>
      <c r="D268" s="99"/>
      <c r="E268" s="100"/>
      <c r="F268" s="145"/>
      <c r="G268" s="102"/>
      <c r="H268" s="103"/>
      <c r="I268" s="146"/>
      <c r="J268" s="104"/>
      <c r="K268" s="105" t="s">
        <v>108</v>
      </c>
      <c r="L268" s="106" t="n">
        <v>15120</v>
      </c>
      <c r="M268" s="106" t="n">
        <v>9733</v>
      </c>
      <c r="N268" s="108" t="s">
        <v>451</v>
      </c>
      <c r="O268" s="109"/>
      <c r="P268" s="110"/>
      <c r="Q268" s="106" t="n">
        <f aca="false">P268*M268</f>
        <v>0</v>
      </c>
      <c r="R268" s="111"/>
      <c r="S268" s="112" t="n">
        <v>78</v>
      </c>
      <c r="T268" s="138"/>
      <c r="U268" s="114" t="n">
        <f aca="false">IF(EXACT(O268,Y268),M268,M268*(1-'Расчет ПРЕДЗАКАЗ'!$D$10))</f>
        <v>9538.34</v>
      </c>
      <c r="V268" s="114" t="n">
        <f aca="false">P268*U268</f>
        <v>0</v>
      </c>
      <c r="W268" s="114" t="n">
        <f aca="false">IF(EXACT(O268,Y268),M268,M268*(1-'Расчет Прайс'!$D$10))</f>
        <v>9733</v>
      </c>
      <c r="X268" s="114" t="n">
        <f aca="false">P268*W268</f>
        <v>0</v>
      </c>
      <c r="Y268" s="119" t="s">
        <v>101</v>
      </c>
      <c r="Z268" s="117" t="n">
        <f aca="false">IF(EXACT(O268;Y268);Q268;0)</f>
        <v>0</v>
      </c>
      <c r="AA268" s="117" t="n">
        <f aca="false">IF(Z268=0;Q268;0)</f>
        <v>0</v>
      </c>
      <c r="AB268" s="118" t="n">
        <f aca="false">IF(U268=0;"";L268/U268-1)</f>
        <v>0.585181488602839</v>
      </c>
      <c r="AC268" s="118" t="n">
        <f aca="false">IF(W268=0;"";L268/W268-1)</f>
        <v>0.553477858830782</v>
      </c>
    </row>
    <row collapsed="false" customFormat="false" customHeight="true" hidden="false" ht="50.1" outlineLevel="0" r="269">
      <c r="A269" s="98"/>
      <c r="B269" s="98"/>
      <c r="C269" s="99"/>
      <c r="D269" s="99"/>
      <c r="E269" s="100"/>
      <c r="F269" s="145"/>
      <c r="G269" s="102"/>
      <c r="H269" s="103"/>
      <c r="I269" s="146"/>
      <c r="J269" s="104"/>
      <c r="K269" s="105"/>
      <c r="L269" s="106"/>
      <c r="M269" s="106"/>
      <c r="N269" s="108"/>
      <c r="O269" s="109"/>
      <c r="P269" s="110"/>
      <c r="Q269" s="106" t="n">
        <f aca="false">P269*M269</f>
        <v>0</v>
      </c>
      <c r="R269" s="111"/>
      <c r="S269" s="112"/>
      <c r="T269" s="138"/>
      <c r="U269" s="114" t="n">
        <f aca="false">IF(EXACT(O269,Y269),M269,M269*(1-'Расчет ПРЕДЗАКАЗ'!$D$10))</f>
        <v>0</v>
      </c>
      <c r="V269" s="114" t="n">
        <f aca="false">P269*U269</f>
        <v>0</v>
      </c>
      <c r="W269" s="114" t="n">
        <f aca="false">IF(EXACT(O269,Y269),M269,M269*(1-'Расчет Прайс'!$D$10))</f>
        <v>0</v>
      </c>
      <c r="X269" s="114" t="n">
        <f aca="false">P269*W269</f>
        <v>0</v>
      </c>
      <c r="Y269" s="119" t="s">
        <v>101</v>
      </c>
      <c r="Z269" s="117" t="n">
        <f aca="false">IF(EXACT(O269;Y269);Q269;0)</f>
        <v>0</v>
      </c>
      <c r="AA269" s="117" t="n">
        <f aca="false">IF(Z269=0;Q269;0)</f>
        <v>0</v>
      </c>
      <c r="AB269" s="118" t="str">
        <f aca="false">IF(U269=0;"";L269/U269-1)</f>
        <v/>
      </c>
      <c r="AC269" s="118" t="str">
        <f aca="false">IF(W269=0;"";L269/W269-1)</f>
        <v/>
      </c>
    </row>
    <row collapsed="false" customFormat="false" customHeight="true" hidden="false" ht="50.1" outlineLevel="0" r="270">
      <c r="A270" s="98"/>
      <c r="B270" s="98"/>
      <c r="C270" s="99"/>
      <c r="D270" s="99"/>
      <c r="E270" s="100"/>
      <c r="F270" s="145"/>
      <c r="G270" s="102"/>
      <c r="H270" s="103"/>
      <c r="I270" s="146"/>
      <c r="J270" s="104"/>
      <c r="K270" s="105"/>
      <c r="L270" s="106"/>
      <c r="M270" s="106"/>
      <c r="N270" s="108"/>
      <c r="O270" s="109"/>
      <c r="P270" s="110"/>
      <c r="Q270" s="106" t="n">
        <f aca="false">P270*M270</f>
        <v>0</v>
      </c>
      <c r="R270" s="111"/>
      <c r="S270" s="112"/>
      <c r="T270" s="138"/>
      <c r="U270" s="114" t="n">
        <f aca="false">IF(EXACT(O270,Y270),M270,M270*(1-'Расчет ПРЕДЗАКАЗ'!$D$10))</f>
        <v>0</v>
      </c>
      <c r="V270" s="114" t="n">
        <f aca="false">P270*U270</f>
        <v>0</v>
      </c>
      <c r="W270" s="114" t="n">
        <f aca="false">IF(EXACT(O270,Y270),M270,M270*(1-'Расчет Прайс'!$D$10))</f>
        <v>0</v>
      </c>
      <c r="X270" s="114" t="n">
        <f aca="false">P270*W270</f>
        <v>0</v>
      </c>
      <c r="Y270" s="119" t="s">
        <v>101</v>
      </c>
      <c r="Z270" s="117" t="n">
        <f aca="false">IF(EXACT(O270;Y270);Q270;0)</f>
        <v>0</v>
      </c>
      <c r="AA270" s="117" t="n">
        <f aca="false">IF(Z270=0;Q270;0)</f>
        <v>0</v>
      </c>
      <c r="AB270" s="118" t="str">
        <f aca="false">IF(U270=0;"";L270/U270-1)</f>
        <v/>
      </c>
      <c r="AC270" s="118" t="str">
        <f aca="false">IF(W270=0;"";L270/W270-1)</f>
        <v/>
      </c>
    </row>
    <row collapsed="false" customFormat="false" customHeight="true" hidden="false" ht="50.1" outlineLevel="0" r="271">
      <c r="A271" s="98"/>
      <c r="B271" s="98"/>
      <c r="C271" s="99"/>
      <c r="D271" s="99"/>
      <c r="E271" s="100"/>
      <c r="F271" s="145"/>
      <c r="G271" s="102"/>
      <c r="H271" s="103"/>
      <c r="I271" s="146"/>
      <c r="J271" s="104"/>
      <c r="K271" s="105"/>
      <c r="L271" s="106"/>
      <c r="M271" s="106"/>
      <c r="N271" s="106"/>
      <c r="O271" s="109"/>
      <c r="P271" s="110"/>
      <c r="Q271" s="106" t="n">
        <f aca="false">P271*M271</f>
        <v>0</v>
      </c>
      <c r="R271" s="111"/>
      <c r="S271" s="112"/>
      <c r="T271" s="138"/>
      <c r="U271" s="114" t="n">
        <f aca="false">IF(EXACT(O271,Y271),M271,M271*(1-'Расчет ПРЕДЗАКАЗ'!$D$10))</f>
        <v>0</v>
      </c>
      <c r="V271" s="114" t="n">
        <f aca="false">P271*U271</f>
        <v>0</v>
      </c>
      <c r="W271" s="114" t="n">
        <f aca="false">IF(EXACT(O271,Y271),M271,M271*(1-'Расчет Прайс'!$D$10))</f>
        <v>0</v>
      </c>
      <c r="X271" s="114" t="n">
        <f aca="false">P271*W271</f>
        <v>0</v>
      </c>
      <c r="Y271" s="119" t="s">
        <v>101</v>
      </c>
      <c r="Z271" s="117" t="n">
        <f aca="false">IF(EXACT(O271;Y271);Q271;0)</f>
        <v>0</v>
      </c>
      <c r="AA271" s="117" t="n">
        <f aca="false">IF(Z271=0;Q271;0)</f>
        <v>0</v>
      </c>
      <c r="AB271" s="118" t="str">
        <f aca="false">IF(U271=0;"";L271/U271-1)</f>
        <v/>
      </c>
      <c r="AC271" s="118" t="str">
        <f aca="false">IF(W271=0;"";L271/W271-1)</f>
        <v/>
      </c>
    </row>
    <row collapsed="false" customFormat="false" customHeight="true" hidden="false" ht="50.1" outlineLevel="0" r="272">
      <c r="A272" s="98"/>
      <c r="B272" s="98"/>
      <c r="C272" s="99"/>
      <c r="D272" s="99"/>
      <c r="E272" s="100"/>
      <c r="F272" s="145"/>
      <c r="G272" s="102"/>
      <c r="H272" s="103"/>
      <c r="I272" s="146"/>
      <c r="J272" s="104"/>
      <c r="K272" s="105"/>
      <c r="L272" s="106"/>
      <c r="M272" s="106"/>
      <c r="N272" s="106"/>
      <c r="O272" s="109"/>
      <c r="P272" s="110"/>
      <c r="Q272" s="106" t="n">
        <f aca="false">P272*M272</f>
        <v>0</v>
      </c>
      <c r="R272" s="111"/>
      <c r="S272" s="112"/>
      <c r="T272" s="138"/>
      <c r="U272" s="114" t="n">
        <f aca="false">IF(EXACT(O272,Y272),M272,M272*(1-'Расчет ПРЕДЗАКАЗ'!$D$10))</f>
        <v>0</v>
      </c>
      <c r="V272" s="114" t="n">
        <f aca="false">P272*U272</f>
        <v>0</v>
      </c>
      <c r="W272" s="114" t="n">
        <f aca="false">IF(EXACT(O272,Y272),M272,M272*(1-'Расчет Прайс'!$D$10))</f>
        <v>0</v>
      </c>
      <c r="X272" s="114" t="n">
        <f aca="false">P272*W272</f>
        <v>0</v>
      </c>
      <c r="Y272" s="119" t="s">
        <v>101</v>
      </c>
      <c r="Z272" s="117" t="n">
        <f aca="false">IF(EXACT(O272;Y272);Q272;0)</f>
        <v>0</v>
      </c>
      <c r="AA272" s="117" t="n">
        <f aca="false">IF(Z272=0;Q272;0)</f>
        <v>0</v>
      </c>
      <c r="AB272" s="118" t="str">
        <f aca="false">IF(U272=0;"";L272/U272-1)</f>
        <v/>
      </c>
      <c r="AC272" s="118" t="str">
        <f aca="false">IF(W272=0;"";L272/W272-1)</f>
        <v/>
      </c>
    </row>
    <row collapsed="false" customFormat="false" customHeight="true" hidden="false" ht="50.1" outlineLevel="0" r="273">
      <c r="A273" s="98"/>
      <c r="B273" s="98"/>
      <c r="C273" s="99"/>
      <c r="D273" s="99"/>
      <c r="E273" s="100"/>
      <c r="F273" s="145"/>
      <c r="G273" s="102"/>
      <c r="H273" s="103"/>
      <c r="I273" s="146"/>
      <c r="J273" s="104"/>
      <c r="K273" s="105"/>
      <c r="L273" s="106"/>
      <c r="M273" s="106"/>
      <c r="N273" s="120"/>
      <c r="O273" s="109"/>
      <c r="P273" s="110"/>
      <c r="Q273" s="106" t="n">
        <f aca="false">P273*M273</f>
        <v>0</v>
      </c>
      <c r="R273" s="120"/>
      <c r="S273" s="112"/>
      <c r="T273" s="121"/>
      <c r="U273" s="114" t="n">
        <f aca="false">IF(EXACT(O273,Y273),M273,M273*(1-'Расчет ПРЕДЗАКАЗ'!$D$10))</f>
        <v>0</v>
      </c>
      <c r="V273" s="114" t="n">
        <f aca="false">P273*U273</f>
        <v>0</v>
      </c>
      <c r="W273" s="114" t="n">
        <f aca="false">IF(EXACT(O273,Y273),M273,M273*(1-'Расчет Прайс'!$D$10))</f>
        <v>0</v>
      </c>
      <c r="X273" s="114" t="n">
        <f aca="false">P273*W273</f>
        <v>0</v>
      </c>
      <c r="Y273" s="119" t="s">
        <v>101</v>
      </c>
      <c r="Z273" s="117" t="n">
        <f aca="false">IF(EXACT(O273;Y273);Q273;0)</f>
        <v>0</v>
      </c>
      <c r="AA273" s="117" t="n">
        <f aca="false">IF(Z273=0;Q273;0)</f>
        <v>0</v>
      </c>
      <c r="AB273" s="118" t="str">
        <f aca="false">IF(U273=0;"";L273/U273-1)</f>
        <v/>
      </c>
      <c r="AC273" s="118" t="str">
        <f aca="false">IF(W273=0;"";L273/W273-1)</f>
        <v/>
      </c>
    </row>
    <row collapsed="false" customFormat="false" customHeight="true" hidden="false" ht="50.1" outlineLevel="0" r="274">
      <c r="A274" s="98"/>
      <c r="B274" s="98"/>
      <c r="C274" s="99"/>
      <c r="D274" s="99"/>
      <c r="E274" s="100"/>
      <c r="F274" s="145"/>
      <c r="G274" s="102"/>
      <c r="H274" s="103"/>
      <c r="I274" s="146"/>
      <c r="J274" s="104"/>
      <c r="K274" s="105"/>
      <c r="L274" s="106"/>
      <c r="M274" s="106"/>
      <c r="N274" s="120"/>
      <c r="O274" s="109"/>
      <c r="P274" s="110"/>
      <c r="Q274" s="106" t="n">
        <f aca="false">P274*M274</f>
        <v>0</v>
      </c>
      <c r="R274" s="120"/>
      <c r="S274" s="112"/>
      <c r="T274" s="121"/>
      <c r="U274" s="114" t="n">
        <f aca="false">IF(EXACT(O274,Y274),M274,M274*(1-'Расчет ПРЕДЗАКАЗ'!$D$10))</f>
        <v>0</v>
      </c>
      <c r="V274" s="114" t="n">
        <f aca="false">P274*U274</f>
        <v>0</v>
      </c>
      <c r="W274" s="114" t="n">
        <f aca="false">IF(EXACT(O274,Y274),M274,M274*(1-'Расчет Прайс'!$D$10))</f>
        <v>0</v>
      </c>
      <c r="X274" s="114" t="n">
        <f aca="false">P274*W274</f>
        <v>0</v>
      </c>
      <c r="Y274" s="119" t="s">
        <v>101</v>
      </c>
      <c r="Z274" s="117" t="n">
        <f aca="false">IF(EXACT(O274;Y274);Q274;0)</f>
        <v>0</v>
      </c>
      <c r="AA274" s="117" t="n">
        <f aca="false">IF(Z274=0;Q274;0)</f>
        <v>0</v>
      </c>
      <c r="AB274" s="118" t="str">
        <f aca="false">IF(U274=0;"";L274/U274-1)</f>
        <v/>
      </c>
      <c r="AC274" s="118" t="str">
        <f aca="false">IF(W274=0;"";L274/W274-1)</f>
        <v/>
      </c>
    </row>
    <row collapsed="false" customFormat="false" customHeight="true" hidden="false" ht="50.1" outlineLevel="0" r="275">
      <c r="A275" s="98"/>
      <c r="B275" s="98"/>
      <c r="C275" s="99"/>
      <c r="D275" s="99"/>
      <c r="E275" s="100"/>
      <c r="F275" s="145"/>
      <c r="G275" s="102"/>
      <c r="H275" s="103"/>
      <c r="I275" s="146"/>
      <c r="J275" s="104"/>
      <c r="K275" s="105"/>
      <c r="L275" s="106"/>
      <c r="M275" s="106"/>
      <c r="N275" s="120"/>
      <c r="O275" s="109"/>
      <c r="P275" s="110"/>
      <c r="Q275" s="106" t="n">
        <f aca="false">P275*M275</f>
        <v>0</v>
      </c>
      <c r="R275" s="120"/>
      <c r="S275" s="112"/>
      <c r="T275" s="121"/>
      <c r="U275" s="114" t="n">
        <f aca="false">IF(EXACT(O275,Y275),M275,M275*(1-'Расчет ПРЕДЗАКАЗ'!$D$10))</f>
        <v>0</v>
      </c>
      <c r="V275" s="114" t="n">
        <f aca="false">P275*U275</f>
        <v>0</v>
      </c>
      <c r="W275" s="114" t="n">
        <f aca="false">IF(EXACT(O275,Y275),M275,M275*(1-'Расчет Прайс'!$D$10))</f>
        <v>0</v>
      </c>
      <c r="X275" s="114" t="n">
        <f aca="false">P275*W275</f>
        <v>0</v>
      </c>
      <c r="Y275" s="119" t="s">
        <v>101</v>
      </c>
      <c r="Z275" s="117" t="n">
        <f aca="false">IF(EXACT(O275;Y275);Q275;0)</f>
        <v>0</v>
      </c>
      <c r="AA275" s="117" t="n">
        <f aca="false">IF(Z275=0;Q275;0)</f>
        <v>0</v>
      </c>
      <c r="AB275" s="118" t="str">
        <f aca="false">IF(U275=0;"";L275/U275-1)</f>
        <v/>
      </c>
      <c r="AC275" s="118" t="str">
        <f aca="false">IF(W275=0;"";L275/W275-1)</f>
        <v/>
      </c>
    </row>
    <row collapsed="false" customFormat="false" customHeight="true" hidden="false" ht="50.1" outlineLevel="0" r="276">
      <c r="A276" s="98"/>
      <c r="B276" s="98"/>
      <c r="C276" s="99"/>
      <c r="D276" s="99"/>
      <c r="E276" s="100"/>
      <c r="F276" s="145"/>
      <c r="G276" s="102"/>
      <c r="H276" s="103"/>
      <c r="I276" s="146"/>
      <c r="J276" s="104"/>
      <c r="K276" s="105"/>
      <c r="L276" s="106"/>
      <c r="M276" s="106"/>
      <c r="N276" s="120"/>
      <c r="O276" s="109"/>
      <c r="P276" s="110"/>
      <c r="Q276" s="106" t="n">
        <f aca="false">P276*M276</f>
        <v>0</v>
      </c>
      <c r="R276" s="120"/>
      <c r="S276" s="112"/>
      <c r="T276" s="121"/>
      <c r="U276" s="114" t="n">
        <f aca="false">IF(EXACT(O276,Y276),M276,M276*(1-'Расчет ПРЕДЗАКАЗ'!$D$10))</f>
        <v>0</v>
      </c>
      <c r="V276" s="114" t="n">
        <f aca="false">P276*U276</f>
        <v>0</v>
      </c>
      <c r="W276" s="114" t="n">
        <f aca="false">IF(EXACT(O276,Y276),M276,M276*(1-'Расчет Прайс'!$D$10))</f>
        <v>0</v>
      </c>
      <c r="X276" s="114" t="n">
        <f aca="false">P276*W276</f>
        <v>0</v>
      </c>
      <c r="Y276" s="119" t="s">
        <v>101</v>
      </c>
      <c r="Z276" s="117" t="n">
        <f aca="false">IF(EXACT(O276;Y276);Q276;0)</f>
        <v>0</v>
      </c>
      <c r="AA276" s="117" t="n">
        <f aca="false">IF(Z276=0;Q276;0)</f>
        <v>0</v>
      </c>
      <c r="AB276" s="118" t="str">
        <f aca="false">IF(U276=0;"";L276/U276-1)</f>
        <v/>
      </c>
      <c r="AC276" s="118" t="str">
        <f aca="false">IF(W276=0;"";L276/W276-1)</f>
        <v/>
      </c>
    </row>
    <row collapsed="false" customFormat="false" customHeight="true" hidden="false" ht="50.1" outlineLevel="0" r="277">
      <c r="A277" s="98"/>
      <c r="B277" s="98"/>
      <c r="C277" s="99"/>
      <c r="D277" s="99"/>
      <c r="E277" s="100"/>
      <c r="F277" s="145"/>
      <c r="G277" s="102"/>
      <c r="H277" s="103"/>
      <c r="I277" s="146"/>
      <c r="J277" s="104"/>
      <c r="K277" s="105"/>
      <c r="L277" s="106"/>
      <c r="M277" s="106"/>
      <c r="N277" s="120"/>
      <c r="O277" s="109"/>
      <c r="P277" s="110"/>
      <c r="Q277" s="106" t="n">
        <f aca="false">P277*M277</f>
        <v>0</v>
      </c>
      <c r="R277" s="120"/>
      <c r="S277" s="112"/>
      <c r="T277" s="121"/>
      <c r="U277" s="114" t="n">
        <f aca="false">IF(EXACT(O277,Y277),M277,M277*(1-'Расчет ПРЕДЗАКАЗ'!$D$10))</f>
        <v>0</v>
      </c>
      <c r="V277" s="114" t="n">
        <f aca="false">P277*U277</f>
        <v>0</v>
      </c>
      <c r="W277" s="114" t="n">
        <f aca="false">IF(EXACT(O277,Y277),M277,M277*(1-'Расчет Прайс'!$D$10))</f>
        <v>0</v>
      </c>
      <c r="X277" s="114" t="n">
        <f aca="false">P277*W277</f>
        <v>0</v>
      </c>
      <c r="Y277" s="119" t="s">
        <v>101</v>
      </c>
      <c r="Z277" s="117" t="n">
        <f aca="false">IF(EXACT(O277;Y277);Q277;0)</f>
        <v>0</v>
      </c>
      <c r="AA277" s="117" t="n">
        <f aca="false">IF(Z277=0;Q277;0)</f>
        <v>0</v>
      </c>
      <c r="AB277" s="118" t="str">
        <f aca="false">IF(U277=0;"";L277/U277-1)</f>
        <v/>
      </c>
      <c r="AC277" s="118" t="str">
        <f aca="false">IF(W277=0;"";L277/W277-1)</f>
        <v/>
      </c>
    </row>
    <row collapsed="false" customFormat="false" customHeight="true" hidden="false" ht="50.1" outlineLevel="0" r="278">
      <c r="A278" s="98"/>
      <c r="B278" s="98"/>
      <c r="C278" s="99"/>
      <c r="D278" s="99"/>
      <c r="E278" s="100"/>
      <c r="F278" s="145"/>
      <c r="G278" s="102"/>
      <c r="H278" s="103"/>
      <c r="I278" s="146"/>
      <c r="J278" s="104"/>
      <c r="K278" s="105"/>
      <c r="L278" s="106"/>
      <c r="M278" s="106"/>
      <c r="N278" s="120"/>
      <c r="O278" s="109"/>
      <c r="P278" s="110"/>
      <c r="Q278" s="106" t="n">
        <f aca="false">P278*M278</f>
        <v>0</v>
      </c>
      <c r="R278" s="120"/>
      <c r="S278" s="111"/>
      <c r="T278" s="121"/>
      <c r="U278" s="114" t="n">
        <f aca="false">IF(EXACT(O278,Y278),M278,M278*(1-'Расчет ПРЕДЗАКАЗ'!$D$10))</f>
        <v>0</v>
      </c>
      <c r="V278" s="114" t="n">
        <f aca="false">P278*U278</f>
        <v>0</v>
      </c>
      <c r="W278" s="114" t="n">
        <f aca="false">IF(EXACT(O278,Y278),M278,M278*(1-'Расчет Прайс'!$D$10))</f>
        <v>0</v>
      </c>
      <c r="X278" s="114" t="n">
        <f aca="false">P278*W278</f>
        <v>0</v>
      </c>
      <c r="Y278" s="119" t="s">
        <v>101</v>
      </c>
      <c r="Z278" s="117" t="n">
        <f aca="false">IF(EXACT(O278;Y278);Q278;0)</f>
        <v>0</v>
      </c>
      <c r="AA278" s="117" t="n">
        <f aca="false">IF(Z278=0;Q278;0)</f>
        <v>0</v>
      </c>
      <c r="AB278" s="118" t="str">
        <f aca="false">IF(U278=0;"";L278/U278-1)</f>
        <v/>
      </c>
      <c r="AC278" s="118" t="str">
        <f aca="false">IF(W278=0;"";L278/W278-1)</f>
        <v/>
      </c>
    </row>
    <row collapsed="false" customFormat="false" customHeight="true" hidden="false" ht="11.25" outlineLevel="0" r="279"/>
    <row collapsed="false" customFormat="false" customHeight="true" hidden="false" ht="50.1" outlineLevel="0" r="280">
      <c r="A280" s="98" t="n">
        <v>36</v>
      </c>
      <c r="B280" s="98"/>
      <c r="C280" s="99" t="s">
        <v>452</v>
      </c>
      <c r="D280" s="99" t="s">
        <v>93</v>
      </c>
      <c r="E280" s="100" t="s">
        <v>93</v>
      </c>
      <c r="F280" s="145" t="s">
        <v>359</v>
      </c>
      <c r="G280" s="102"/>
      <c r="H280" s="103" t="s">
        <v>453</v>
      </c>
      <c r="I280" s="146" t="s">
        <v>454</v>
      </c>
      <c r="J280" s="104" t="s">
        <v>98</v>
      </c>
      <c r="K280" s="105" t="s">
        <v>99</v>
      </c>
      <c r="L280" s="106" t="n">
        <v>7090</v>
      </c>
      <c r="M280" s="106" t="n">
        <v>4430</v>
      </c>
      <c r="N280" s="108" t="s">
        <v>455</v>
      </c>
      <c r="O280" s="109"/>
      <c r="P280" s="110"/>
      <c r="Q280" s="106" t="n">
        <f aca="false">P280*M280</f>
        <v>0</v>
      </c>
      <c r="R280" s="111"/>
      <c r="S280" s="112" t="n">
        <v>21</v>
      </c>
      <c r="T280" s="147"/>
      <c r="U280" s="114" t="n">
        <f aca="false">IF(EXACT(O280,Y280),M280,M280*(1-'Расчет ПРЕДЗАКАЗ'!$D$10))</f>
        <v>4341.4</v>
      </c>
      <c r="V280" s="114" t="n">
        <f aca="false">P280*U280</f>
        <v>0</v>
      </c>
      <c r="W280" s="114" t="n">
        <f aca="false">IF(EXACT(O280,Y280),M280,M280*(1-'Расчет Прайс'!$D$10))</f>
        <v>4430</v>
      </c>
      <c r="X280" s="114" t="n">
        <f aca="false">P280*W280</f>
        <v>0</v>
      </c>
      <c r="Y280" s="119" t="s">
        <v>101</v>
      </c>
      <c r="Z280" s="117" t="n">
        <f aca="false">IF(EXACT(O280;Y280);Q280;0)</f>
        <v>0</v>
      </c>
      <c r="AA280" s="117" t="n">
        <f aca="false">IF(Z280=0;Q280;0)</f>
        <v>0</v>
      </c>
      <c r="AB280" s="118" t="n">
        <f aca="false">IF(U280=0,"",L280/U280-1)</f>
        <v>0.63311374211084</v>
      </c>
      <c r="AC280" s="118" t="n">
        <f aca="false">IF(W280=0,"",L280/W280-1)</f>
        <v>0.600451467268623</v>
      </c>
    </row>
    <row collapsed="false" customFormat="false" customHeight="true" hidden="false" ht="50.1" outlineLevel="0" r="281">
      <c r="A281" s="98"/>
      <c r="B281" s="98"/>
      <c r="C281" s="99"/>
      <c r="D281" s="99"/>
      <c r="E281" s="100"/>
      <c r="F281" s="145"/>
      <c r="G281" s="102"/>
      <c r="H281" s="103"/>
      <c r="I281" s="146"/>
      <c r="J281" s="104"/>
      <c r="K281" s="105" t="s">
        <v>102</v>
      </c>
      <c r="L281" s="106" t="n">
        <v>7090</v>
      </c>
      <c r="M281" s="106" t="n">
        <v>4430</v>
      </c>
      <c r="N281" s="108" t="s">
        <v>456</v>
      </c>
      <c r="O281" s="109"/>
      <c r="P281" s="110"/>
      <c r="Q281" s="106" t="n">
        <f aca="false">P281*M281</f>
        <v>0</v>
      </c>
      <c r="R281" s="111"/>
      <c r="S281" s="112" t="n">
        <v>17</v>
      </c>
      <c r="T281" s="138"/>
      <c r="U281" s="114" t="n">
        <f aca="false">IF(EXACT(O281,Y281),M281,M281*(1-'Расчет ПРЕДЗАКАЗ'!$D$10))</f>
        <v>4341.4</v>
      </c>
      <c r="V281" s="114" t="n">
        <f aca="false">P281*U281</f>
        <v>0</v>
      </c>
      <c r="W281" s="114" t="n">
        <f aca="false">IF(EXACT(O281,Y281),M281,M281*(1-'Расчет Прайс'!$D$10))</f>
        <v>4430</v>
      </c>
      <c r="X281" s="114" t="n">
        <f aca="false">P281*W281</f>
        <v>0</v>
      </c>
      <c r="Y281" s="119" t="s">
        <v>101</v>
      </c>
      <c r="Z281" s="117" t="n">
        <f aca="false">IF(EXACT(O281;Y281);Q281;0)</f>
        <v>0</v>
      </c>
      <c r="AA281" s="117" t="n">
        <f aca="false">IF(Z281=0;Q281;0)</f>
        <v>0</v>
      </c>
      <c r="AB281" s="118" t="n">
        <f aca="false">IF(U281=0;"";L281/U281-1)</f>
        <v>0.63311374211084</v>
      </c>
      <c r="AC281" s="118" t="n">
        <f aca="false">IF(W281=0;"";L281/W281-1)</f>
        <v>0.600451467268623</v>
      </c>
    </row>
    <row collapsed="false" customFormat="false" customHeight="true" hidden="false" ht="50.1" outlineLevel="0" r="282">
      <c r="A282" s="98"/>
      <c r="B282" s="98"/>
      <c r="C282" s="99"/>
      <c r="D282" s="99"/>
      <c r="E282" s="100"/>
      <c r="F282" s="145"/>
      <c r="G282" s="102"/>
      <c r="H282" s="103"/>
      <c r="I282" s="146"/>
      <c r="J282" s="104"/>
      <c r="K282" s="105" t="s">
        <v>104</v>
      </c>
      <c r="L282" s="106" t="n">
        <v>7090</v>
      </c>
      <c r="M282" s="106" t="n">
        <v>4430</v>
      </c>
      <c r="N282" s="108" t="s">
        <v>457</v>
      </c>
      <c r="O282" s="109"/>
      <c r="P282" s="110"/>
      <c r="Q282" s="106" t="n">
        <f aca="false">P282*M282</f>
        <v>0</v>
      </c>
      <c r="R282" s="111"/>
      <c r="S282" s="112" t="n">
        <v>3</v>
      </c>
      <c r="T282" s="138"/>
      <c r="U282" s="114" t="n">
        <f aca="false">IF(EXACT(O282,Y282),M282,M282*(1-'Расчет ПРЕДЗАКАЗ'!$D$10))</f>
        <v>4341.4</v>
      </c>
      <c r="V282" s="114" t="n">
        <f aca="false">P282*U282</f>
        <v>0</v>
      </c>
      <c r="W282" s="114" t="n">
        <f aca="false">IF(EXACT(O282,Y282),M282,M282*(1-'Расчет Прайс'!$D$10))</f>
        <v>4430</v>
      </c>
      <c r="X282" s="114" t="n">
        <f aca="false">P282*W282</f>
        <v>0</v>
      </c>
      <c r="Y282" s="119" t="s">
        <v>101</v>
      </c>
      <c r="Z282" s="117" t="n">
        <f aca="false">IF(EXACT(O282;Y282);Q282;0)</f>
        <v>0</v>
      </c>
      <c r="AA282" s="117" t="n">
        <f aca="false">IF(Z282=0;Q282;0)</f>
        <v>0</v>
      </c>
      <c r="AB282" s="118" t="n">
        <f aca="false">IF(U282=0;"";L282/U282-1)</f>
        <v>0.63311374211084</v>
      </c>
      <c r="AC282" s="118" t="n">
        <f aca="false">IF(W282=0;"";L282/W282-1)</f>
        <v>0.600451467268623</v>
      </c>
    </row>
    <row collapsed="false" customFormat="false" customHeight="true" hidden="false" ht="50.1" outlineLevel="0" r="283">
      <c r="A283" s="98"/>
      <c r="B283" s="98"/>
      <c r="C283" s="99"/>
      <c r="D283" s="99"/>
      <c r="E283" s="100"/>
      <c r="F283" s="145"/>
      <c r="G283" s="102"/>
      <c r="H283" s="103"/>
      <c r="I283" s="146"/>
      <c r="J283" s="104"/>
      <c r="K283" s="105" t="s">
        <v>106</v>
      </c>
      <c r="L283" s="106" t="n">
        <v>7090</v>
      </c>
      <c r="M283" s="106" t="n">
        <v>4430</v>
      </c>
      <c r="N283" s="108" t="s">
        <v>458</v>
      </c>
      <c r="O283" s="109"/>
      <c r="P283" s="110"/>
      <c r="Q283" s="106" t="n">
        <f aca="false">P283*M283</f>
        <v>0</v>
      </c>
      <c r="R283" s="111"/>
      <c r="S283" s="112" t="n">
        <v>2</v>
      </c>
      <c r="T283" s="138"/>
      <c r="U283" s="114" t="n">
        <f aca="false">IF(EXACT(O283,Y283),M283,M283*(1-'Расчет ПРЕДЗАКАЗ'!$D$10))</f>
        <v>4341.4</v>
      </c>
      <c r="V283" s="114" t="n">
        <f aca="false">P283*U283</f>
        <v>0</v>
      </c>
      <c r="W283" s="114" t="n">
        <f aca="false">IF(EXACT(O283,Y283),M283,M283*(1-'Расчет Прайс'!$D$10))</f>
        <v>4430</v>
      </c>
      <c r="X283" s="114" t="n">
        <f aca="false">P283*W283</f>
        <v>0</v>
      </c>
      <c r="Y283" s="119" t="s">
        <v>101</v>
      </c>
      <c r="Z283" s="117" t="n">
        <f aca="false">IF(EXACT(O283;Y283);Q283;0)</f>
        <v>0</v>
      </c>
      <c r="AA283" s="117" t="n">
        <f aca="false">IF(Z283=0;Q283;0)</f>
        <v>0</v>
      </c>
      <c r="AB283" s="118" t="n">
        <f aca="false">IF(U283=0;"";L283/U283-1)</f>
        <v>0.63311374211084</v>
      </c>
      <c r="AC283" s="118" t="n">
        <f aca="false">IF(W283=0;"";L283/W283-1)</f>
        <v>0.600451467268623</v>
      </c>
    </row>
    <row collapsed="false" customFormat="false" customHeight="true" hidden="false" ht="50.1" outlineLevel="0" r="284">
      <c r="A284" s="98"/>
      <c r="B284" s="98"/>
      <c r="C284" s="99"/>
      <c r="D284" s="99"/>
      <c r="E284" s="100"/>
      <c r="F284" s="145"/>
      <c r="G284" s="102"/>
      <c r="H284" s="103"/>
      <c r="I284" s="146"/>
      <c r="J284" s="104"/>
      <c r="K284" s="105" t="s">
        <v>108</v>
      </c>
      <c r="L284" s="106" t="n">
        <v>7090</v>
      </c>
      <c r="M284" s="106" t="n">
        <v>4430</v>
      </c>
      <c r="N284" s="108" t="s">
        <v>459</v>
      </c>
      <c r="O284" s="109"/>
      <c r="P284" s="110"/>
      <c r="Q284" s="106" t="n">
        <f aca="false">P284*M284</f>
        <v>0</v>
      </c>
      <c r="R284" s="111"/>
      <c r="S284" s="112" t="n">
        <v>4</v>
      </c>
      <c r="T284" s="138"/>
      <c r="U284" s="114" t="n">
        <f aca="false">IF(EXACT(O284,Y284),M284,M284*(1-'Расчет ПРЕДЗАКАЗ'!$D$10))</f>
        <v>4341.4</v>
      </c>
      <c r="V284" s="114" t="n">
        <f aca="false">P284*U284</f>
        <v>0</v>
      </c>
      <c r="W284" s="114" t="n">
        <f aca="false">IF(EXACT(O284,Y284),M284,M284*(1-'Расчет Прайс'!$D$10))</f>
        <v>4430</v>
      </c>
      <c r="X284" s="114" t="n">
        <f aca="false">P284*W284</f>
        <v>0</v>
      </c>
      <c r="Y284" s="119" t="s">
        <v>101</v>
      </c>
      <c r="Z284" s="117" t="n">
        <f aca="false">IF(EXACT(O284;Y284);Q284;0)</f>
        <v>0</v>
      </c>
      <c r="AA284" s="117" t="n">
        <f aca="false">IF(Z284=0;Q284;0)</f>
        <v>0</v>
      </c>
      <c r="AB284" s="118" t="n">
        <f aca="false">IF(U284=0;"";L284/U284-1)</f>
        <v>0.63311374211084</v>
      </c>
      <c r="AC284" s="118" t="n">
        <f aca="false">IF(W284=0;"";L284/W284-1)</f>
        <v>0.600451467268623</v>
      </c>
    </row>
    <row collapsed="false" customFormat="false" customHeight="true" hidden="false" ht="50.1" outlineLevel="0" r="285">
      <c r="A285" s="98"/>
      <c r="B285" s="98"/>
      <c r="C285" s="99"/>
      <c r="D285" s="99"/>
      <c r="E285" s="100"/>
      <c r="F285" s="145"/>
      <c r="G285" s="102"/>
      <c r="H285" s="103"/>
      <c r="I285" s="146"/>
      <c r="J285" s="104"/>
      <c r="K285" s="105" t="s">
        <v>110</v>
      </c>
      <c r="L285" s="106" t="n">
        <v>7090</v>
      </c>
      <c r="M285" s="106" t="n">
        <v>4430</v>
      </c>
      <c r="N285" s="108" t="s">
        <v>460</v>
      </c>
      <c r="O285" s="109"/>
      <c r="P285" s="110"/>
      <c r="Q285" s="106" t="n">
        <f aca="false">P285*M285</f>
        <v>0</v>
      </c>
      <c r="R285" s="111"/>
      <c r="S285" s="112" t="n">
        <v>16</v>
      </c>
      <c r="T285" s="138"/>
      <c r="U285" s="114" t="n">
        <f aca="false">IF(EXACT(O285,Y285),M285,M285*(1-'Расчет ПРЕДЗАКАЗ'!$D$10))</f>
        <v>4341.4</v>
      </c>
      <c r="V285" s="114" t="n">
        <f aca="false">P285*U285</f>
        <v>0</v>
      </c>
      <c r="W285" s="114" t="n">
        <f aca="false">IF(EXACT(O285,Y285),M285,M285*(1-'Расчет Прайс'!$D$10))</f>
        <v>4430</v>
      </c>
      <c r="X285" s="114" t="n">
        <f aca="false">P285*W285</f>
        <v>0</v>
      </c>
      <c r="Y285" s="119" t="s">
        <v>101</v>
      </c>
      <c r="Z285" s="117" t="n">
        <f aca="false">IF(EXACT(O285;Y285);Q285;0)</f>
        <v>0</v>
      </c>
      <c r="AA285" s="117" t="n">
        <f aca="false">IF(Z285=0;Q285;0)</f>
        <v>0</v>
      </c>
      <c r="AB285" s="118" t="n">
        <f aca="false">IF(U285=0;"";L285/U285-1)</f>
        <v>0.63311374211084</v>
      </c>
      <c r="AC285" s="118" t="n">
        <f aca="false">IF(W285=0;"";L285/W285-1)</f>
        <v>0.600451467268623</v>
      </c>
    </row>
    <row collapsed="false" customFormat="false" customHeight="true" hidden="false" ht="50.1" outlineLevel="0" r="286">
      <c r="A286" s="98"/>
      <c r="B286" s="98"/>
      <c r="C286" s="99"/>
      <c r="D286" s="99"/>
      <c r="E286" s="100"/>
      <c r="F286" s="145"/>
      <c r="G286" s="102"/>
      <c r="H286" s="103"/>
      <c r="I286" s="146"/>
      <c r="J286" s="104"/>
      <c r="K286" s="105" t="s">
        <v>112</v>
      </c>
      <c r="L286" s="106" t="n">
        <v>7090</v>
      </c>
      <c r="M286" s="106" t="n">
        <v>4430</v>
      </c>
      <c r="N286" s="108" t="s">
        <v>461</v>
      </c>
      <c r="O286" s="109"/>
      <c r="P286" s="110"/>
      <c r="Q286" s="106" t="n">
        <f aca="false">P286*M286</f>
        <v>0</v>
      </c>
      <c r="R286" s="111"/>
      <c r="S286" s="112" t="n">
        <v>11</v>
      </c>
      <c r="T286" s="138"/>
      <c r="U286" s="114" t="n">
        <f aca="false">IF(EXACT(O286,Y286),M286,M286*(1-'Расчет ПРЕДЗАКАЗ'!$D$10))</f>
        <v>4341.4</v>
      </c>
      <c r="V286" s="114" t="n">
        <f aca="false">P286*U286</f>
        <v>0</v>
      </c>
      <c r="W286" s="114" t="n">
        <f aca="false">IF(EXACT(O286,Y286),M286,M286*(1-'Расчет Прайс'!$D$10))</f>
        <v>4430</v>
      </c>
      <c r="X286" s="114" t="n">
        <f aca="false">P286*W286</f>
        <v>0</v>
      </c>
      <c r="Y286" s="119" t="s">
        <v>101</v>
      </c>
      <c r="Z286" s="117" t="n">
        <f aca="false">IF(EXACT(O286;Y286);Q286;0)</f>
        <v>0</v>
      </c>
      <c r="AA286" s="117" t="n">
        <f aca="false">IF(Z286=0;Q286;0)</f>
        <v>0</v>
      </c>
      <c r="AB286" s="118" t="n">
        <f aca="false">IF(U286=0;"";L286/U286-1)</f>
        <v>0.63311374211084</v>
      </c>
      <c r="AC286" s="118" t="n">
        <f aca="false">IF(W286=0;"";L286/W286-1)</f>
        <v>0.600451467268623</v>
      </c>
    </row>
    <row collapsed="false" customFormat="false" customHeight="true" hidden="false" ht="50.1" outlineLevel="0" r="287">
      <c r="A287" s="98"/>
      <c r="B287" s="98"/>
      <c r="C287" s="99"/>
      <c r="D287" s="99"/>
      <c r="E287" s="100"/>
      <c r="F287" s="145"/>
      <c r="G287" s="102"/>
      <c r="H287" s="103"/>
      <c r="I287" s="146"/>
      <c r="J287" s="104"/>
      <c r="K287" s="105"/>
      <c r="L287" s="106"/>
      <c r="M287" s="106"/>
      <c r="N287" s="106"/>
      <c r="O287" s="109"/>
      <c r="P287" s="110"/>
      <c r="Q287" s="106" t="n">
        <f aca="false">P287*M287</f>
        <v>0</v>
      </c>
      <c r="R287" s="111"/>
      <c r="S287" s="112"/>
      <c r="T287" s="138"/>
      <c r="U287" s="114" t="n">
        <f aca="false">IF(EXACT(O287,Y287),M287,M287*(1-'Расчет ПРЕДЗАКАЗ'!$D$10))</f>
        <v>0</v>
      </c>
      <c r="V287" s="114" t="n">
        <f aca="false">P287*U287</f>
        <v>0</v>
      </c>
      <c r="W287" s="114" t="n">
        <f aca="false">IF(EXACT(O287,Y287),M287,M287*(1-'Расчет Прайс'!$D$10))</f>
        <v>0</v>
      </c>
      <c r="X287" s="114" t="n">
        <f aca="false">P287*W287</f>
        <v>0</v>
      </c>
      <c r="Y287" s="119" t="s">
        <v>101</v>
      </c>
      <c r="Z287" s="117" t="n">
        <f aca="false">IF(EXACT(O287;Y287);Q287;0)</f>
        <v>0</v>
      </c>
      <c r="AA287" s="117" t="n">
        <f aca="false">IF(Z287=0;Q287;0)</f>
        <v>0</v>
      </c>
      <c r="AB287" s="118" t="str">
        <f aca="false">IF(U287=0;"";L287/U287-1)</f>
        <v/>
      </c>
      <c r="AC287" s="118" t="str">
        <f aca="false">IF(W287=0;"";L287/W287-1)</f>
        <v/>
      </c>
    </row>
    <row collapsed="false" customFormat="false" customHeight="true" hidden="false" ht="50.1" outlineLevel="0" r="288">
      <c r="A288" s="98"/>
      <c r="B288" s="98"/>
      <c r="C288" s="99"/>
      <c r="D288" s="99"/>
      <c r="E288" s="100"/>
      <c r="F288" s="145"/>
      <c r="G288" s="102"/>
      <c r="H288" s="103"/>
      <c r="I288" s="146"/>
      <c r="J288" s="104"/>
      <c r="K288" s="105"/>
      <c r="L288" s="106"/>
      <c r="M288" s="106"/>
      <c r="N288" s="106"/>
      <c r="O288" s="109"/>
      <c r="P288" s="110"/>
      <c r="Q288" s="106" t="n">
        <f aca="false">P288*M288</f>
        <v>0</v>
      </c>
      <c r="R288" s="111"/>
      <c r="S288" s="112"/>
      <c r="T288" s="138"/>
      <c r="U288" s="114" t="n">
        <f aca="false">IF(EXACT(O288,Y288),M288,M288*(1-'Расчет ПРЕДЗАКАЗ'!$D$10))</f>
        <v>0</v>
      </c>
      <c r="V288" s="114" t="n">
        <f aca="false">P288*U288</f>
        <v>0</v>
      </c>
      <c r="W288" s="114" t="n">
        <f aca="false">IF(EXACT(O288,Y288),M288,M288*(1-'Расчет Прайс'!$D$10))</f>
        <v>0</v>
      </c>
      <c r="X288" s="114" t="n">
        <f aca="false">P288*W288</f>
        <v>0</v>
      </c>
      <c r="Y288" s="119" t="s">
        <v>101</v>
      </c>
      <c r="Z288" s="117" t="n">
        <f aca="false">IF(EXACT(O288;Y288);Q288;0)</f>
        <v>0</v>
      </c>
      <c r="AA288" s="117" t="n">
        <f aca="false">IF(Z288=0;Q288;0)</f>
        <v>0</v>
      </c>
      <c r="AB288" s="118" t="str">
        <f aca="false">IF(U288=0;"";L288/U288-1)</f>
        <v/>
      </c>
      <c r="AC288" s="118" t="str">
        <f aca="false">IF(W288=0;"";L288/W288-1)</f>
        <v/>
      </c>
    </row>
    <row collapsed="false" customFormat="false" customHeight="true" hidden="false" ht="50.1" outlineLevel="0" r="289">
      <c r="A289" s="98"/>
      <c r="B289" s="98"/>
      <c r="C289" s="99"/>
      <c r="D289" s="99"/>
      <c r="E289" s="100"/>
      <c r="F289" s="145"/>
      <c r="G289" s="102"/>
      <c r="H289" s="103"/>
      <c r="I289" s="146"/>
      <c r="J289" s="104"/>
      <c r="K289" s="105"/>
      <c r="L289" s="106"/>
      <c r="M289" s="106"/>
      <c r="N289" s="120"/>
      <c r="O289" s="109"/>
      <c r="P289" s="110"/>
      <c r="Q289" s="106" t="n">
        <f aca="false">P289*M289</f>
        <v>0</v>
      </c>
      <c r="R289" s="120"/>
      <c r="S289" s="112"/>
      <c r="T289" s="121"/>
      <c r="U289" s="114" t="n">
        <f aca="false">IF(EXACT(O289,Y289),M289,M289*(1-'Расчет ПРЕДЗАКАЗ'!$D$10))</f>
        <v>0</v>
      </c>
      <c r="V289" s="114" t="n">
        <f aca="false">P289*U289</f>
        <v>0</v>
      </c>
      <c r="W289" s="114" t="n">
        <f aca="false">IF(EXACT(O289,Y289),M289,M289*(1-'Расчет Прайс'!$D$10))</f>
        <v>0</v>
      </c>
      <c r="X289" s="114" t="n">
        <f aca="false">P289*W289</f>
        <v>0</v>
      </c>
      <c r="Y289" s="119" t="s">
        <v>101</v>
      </c>
      <c r="Z289" s="117" t="n">
        <f aca="false">IF(EXACT(O289;Y289);Q289;0)</f>
        <v>0</v>
      </c>
      <c r="AA289" s="117" t="n">
        <f aca="false">IF(Z289=0;Q289;0)</f>
        <v>0</v>
      </c>
      <c r="AB289" s="118" t="str">
        <f aca="false">IF(U289=0;"";L289/U289-1)</f>
        <v/>
      </c>
      <c r="AC289" s="118" t="str">
        <f aca="false">IF(W289=0;"";L289/W289-1)</f>
        <v/>
      </c>
    </row>
    <row collapsed="false" customFormat="false" customHeight="true" hidden="false" ht="50.1" outlineLevel="0" r="290">
      <c r="A290" s="98"/>
      <c r="B290" s="98"/>
      <c r="C290" s="99"/>
      <c r="D290" s="99"/>
      <c r="E290" s="100"/>
      <c r="F290" s="145"/>
      <c r="G290" s="102"/>
      <c r="H290" s="103"/>
      <c r="I290" s="146"/>
      <c r="J290" s="104"/>
      <c r="K290" s="105"/>
      <c r="L290" s="106"/>
      <c r="M290" s="106"/>
      <c r="N290" s="120"/>
      <c r="O290" s="109"/>
      <c r="P290" s="110"/>
      <c r="Q290" s="106" t="n">
        <f aca="false">P290*M290</f>
        <v>0</v>
      </c>
      <c r="R290" s="120"/>
      <c r="S290" s="112"/>
      <c r="T290" s="121"/>
      <c r="U290" s="114" t="n">
        <f aca="false">IF(EXACT(O290,Y290),M290,M290*(1-'Расчет ПРЕДЗАКАЗ'!$D$10))</f>
        <v>0</v>
      </c>
      <c r="V290" s="114" t="n">
        <f aca="false">P290*U290</f>
        <v>0</v>
      </c>
      <c r="W290" s="114" t="n">
        <f aca="false">IF(EXACT(O290,Y290),M290,M290*(1-'Расчет Прайс'!$D$10))</f>
        <v>0</v>
      </c>
      <c r="X290" s="114" t="n">
        <f aca="false">P290*W290</f>
        <v>0</v>
      </c>
      <c r="Y290" s="119" t="s">
        <v>101</v>
      </c>
      <c r="Z290" s="117" t="n">
        <f aca="false">IF(EXACT(O290;Y290);Q290;0)</f>
        <v>0</v>
      </c>
      <c r="AA290" s="117" t="n">
        <f aca="false">IF(Z290=0;Q290;0)</f>
        <v>0</v>
      </c>
      <c r="AB290" s="118" t="str">
        <f aca="false">IF(U290=0;"";L290/U290-1)</f>
        <v/>
      </c>
      <c r="AC290" s="118" t="str">
        <f aca="false">IF(W290=0;"";L290/W290-1)</f>
        <v/>
      </c>
    </row>
    <row collapsed="false" customFormat="false" customHeight="true" hidden="false" ht="50.1" outlineLevel="0" r="291">
      <c r="A291" s="98"/>
      <c r="B291" s="98"/>
      <c r="C291" s="99"/>
      <c r="D291" s="99"/>
      <c r="E291" s="100"/>
      <c r="F291" s="145"/>
      <c r="G291" s="102"/>
      <c r="H291" s="103"/>
      <c r="I291" s="146"/>
      <c r="J291" s="104"/>
      <c r="K291" s="105"/>
      <c r="L291" s="106"/>
      <c r="M291" s="106"/>
      <c r="N291" s="120"/>
      <c r="O291" s="109"/>
      <c r="P291" s="110"/>
      <c r="Q291" s="106" t="n">
        <f aca="false">P291*M291</f>
        <v>0</v>
      </c>
      <c r="R291" s="120"/>
      <c r="S291" s="112"/>
      <c r="T291" s="121"/>
      <c r="U291" s="114" t="n">
        <f aca="false">IF(EXACT(O291,Y291),M291,M291*(1-'Расчет ПРЕДЗАКАЗ'!$D$10))</f>
        <v>0</v>
      </c>
      <c r="V291" s="114" t="n">
        <f aca="false">P291*U291</f>
        <v>0</v>
      </c>
      <c r="W291" s="114" t="n">
        <f aca="false">IF(EXACT(O291,Y291),M291,M291*(1-'Расчет Прайс'!$D$10))</f>
        <v>0</v>
      </c>
      <c r="X291" s="114" t="n">
        <f aca="false">P291*W291</f>
        <v>0</v>
      </c>
      <c r="Y291" s="119" t="s">
        <v>101</v>
      </c>
      <c r="Z291" s="117" t="n">
        <f aca="false">IF(EXACT(O291;Y291);Q291;0)</f>
        <v>0</v>
      </c>
      <c r="AA291" s="117" t="n">
        <f aca="false">IF(Z291=0;Q291;0)</f>
        <v>0</v>
      </c>
      <c r="AB291" s="118" t="str">
        <f aca="false">IF(U291=0;"";L291/U291-1)</f>
        <v/>
      </c>
      <c r="AC291" s="118" t="str">
        <f aca="false">IF(W291=0;"";L291/W291-1)</f>
        <v/>
      </c>
    </row>
    <row collapsed="false" customFormat="false" customHeight="true" hidden="false" ht="50.1" outlineLevel="0" r="292">
      <c r="A292" s="98"/>
      <c r="B292" s="98"/>
      <c r="C292" s="99"/>
      <c r="D292" s="99"/>
      <c r="E292" s="100"/>
      <c r="F292" s="145"/>
      <c r="G292" s="102"/>
      <c r="H292" s="103"/>
      <c r="I292" s="146"/>
      <c r="J292" s="104"/>
      <c r="K292" s="105"/>
      <c r="L292" s="106"/>
      <c r="M292" s="106"/>
      <c r="N292" s="120"/>
      <c r="O292" s="109"/>
      <c r="P292" s="110"/>
      <c r="Q292" s="106" t="n">
        <f aca="false">P292*M292</f>
        <v>0</v>
      </c>
      <c r="R292" s="120"/>
      <c r="S292" s="112"/>
      <c r="T292" s="121"/>
      <c r="U292" s="114" t="n">
        <f aca="false">IF(EXACT(O292,Y292),M292,M292*(1-'Расчет ПРЕДЗАКАЗ'!$D$10))</f>
        <v>0</v>
      </c>
      <c r="V292" s="114" t="n">
        <f aca="false">P292*U292</f>
        <v>0</v>
      </c>
      <c r="W292" s="114" t="n">
        <f aca="false">IF(EXACT(O292,Y292),M292,M292*(1-'Расчет Прайс'!$D$10))</f>
        <v>0</v>
      </c>
      <c r="X292" s="114" t="n">
        <f aca="false">P292*W292</f>
        <v>0</v>
      </c>
      <c r="Y292" s="119" t="s">
        <v>101</v>
      </c>
      <c r="Z292" s="117" t="n">
        <f aca="false">IF(EXACT(O292;Y292);Q292;0)</f>
        <v>0</v>
      </c>
      <c r="AA292" s="117" t="n">
        <f aca="false">IF(Z292=0;Q292;0)</f>
        <v>0</v>
      </c>
      <c r="AB292" s="118" t="str">
        <f aca="false">IF(U292=0;"";L292/U292-1)</f>
        <v/>
      </c>
      <c r="AC292" s="118" t="str">
        <f aca="false">IF(W292=0;"";L292/W292-1)</f>
        <v/>
      </c>
    </row>
    <row collapsed="false" customFormat="false" customHeight="true" hidden="false" ht="50.1" outlineLevel="0" r="293">
      <c r="A293" s="98"/>
      <c r="B293" s="98"/>
      <c r="C293" s="99"/>
      <c r="D293" s="99"/>
      <c r="E293" s="100"/>
      <c r="F293" s="145"/>
      <c r="G293" s="102"/>
      <c r="H293" s="103"/>
      <c r="I293" s="146"/>
      <c r="J293" s="104"/>
      <c r="K293" s="105"/>
      <c r="L293" s="106"/>
      <c r="M293" s="106"/>
      <c r="N293" s="120"/>
      <c r="O293" s="109"/>
      <c r="P293" s="110"/>
      <c r="Q293" s="106" t="n">
        <f aca="false">P293*M293</f>
        <v>0</v>
      </c>
      <c r="R293" s="120"/>
      <c r="S293" s="112"/>
      <c r="T293" s="121"/>
      <c r="U293" s="114" t="n">
        <f aca="false">IF(EXACT(O293,Y293),M293,M293*(1-'Расчет ПРЕДЗАКАЗ'!$D$10))</f>
        <v>0</v>
      </c>
      <c r="V293" s="114" t="n">
        <f aca="false">P293*U293</f>
        <v>0</v>
      </c>
      <c r="W293" s="114" t="n">
        <f aca="false">IF(EXACT(O293,Y293),M293,M293*(1-'Расчет Прайс'!$D$10))</f>
        <v>0</v>
      </c>
      <c r="X293" s="114" t="n">
        <f aca="false">P293*W293</f>
        <v>0</v>
      </c>
      <c r="Y293" s="119" t="s">
        <v>101</v>
      </c>
      <c r="Z293" s="117" t="n">
        <f aca="false">IF(EXACT(O293;Y293);Q293;0)</f>
        <v>0</v>
      </c>
      <c r="AA293" s="117" t="n">
        <f aca="false">IF(Z293=0;Q293;0)</f>
        <v>0</v>
      </c>
      <c r="AB293" s="118" t="str">
        <f aca="false">IF(U293=0;"";L293/U293-1)</f>
        <v/>
      </c>
      <c r="AC293" s="118" t="str">
        <f aca="false">IF(W293=0;"";L293/W293-1)</f>
        <v/>
      </c>
    </row>
    <row collapsed="false" customFormat="false" customHeight="true" hidden="false" ht="50.1" outlineLevel="0" r="294">
      <c r="A294" s="98"/>
      <c r="B294" s="98"/>
      <c r="C294" s="99"/>
      <c r="D294" s="99"/>
      <c r="E294" s="100"/>
      <c r="F294" s="145"/>
      <c r="G294" s="102"/>
      <c r="H294" s="103"/>
      <c r="I294" s="146"/>
      <c r="J294" s="104"/>
      <c r="K294" s="105"/>
      <c r="L294" s="106"/>
      <c r="M294" s="106"/>
      <c r="N294" s="120"/>
      <c r="O294" s="109"/>
      <c r="P294" s="110"/>
      <c r="Q294" s="106" t="n">
        <f aca="false">P294*M294</f>
        <v>0</v>
      </c>
      <c r="R294" s="120"/>
      <c r="S294" s="111"/>
      <c r="T294" s="121"/>
      <c r="U294" s="114" t="n">
        <f aca="false">IF(EXACT(O294,Y294),M294,M294*(1-'Расчет ПРЕДЗАКАЗ'!$D$10))</f>
        <v>0</v>
      </c>
      <c r="V294" s="114" t="n">
        <f aca="false">P294*U294</f>
        <v>0</v>
      </c>
      <c r="W294" s="114" t="n">
        <f aca="false">IF(EXACT(O294,Y294),M294,M294*(1-'Расчет Прайс'!$D$10))</f>
        <v>0</v>
      </c>
      <c r="X294" s="114" t="n">
        <f aca="false">P294*W294</f>
        <v>0</v>
      </c>
      <c r="Y294" s="119" t="s">
        <v>101</v>
      </c>
      <c r="Z294" s="117" t="n">
        <f aca="false">IF(EXACT(O294;Y294);Q294;0)</f>
        <v>0</v>
      </c>
      <c r="AA294" s="117" t="n">
        <f aca="false">IF(Z294=0;Q294;0)</f>
        <v>0</v>
      </c>
      <c r="AB294" s="118" t="str">
        <f aca="false">IF(U294=0;"";L294/U294-1)</f>
        <v/>
      </c>
      <c r="AC294" s="118" t="str">
        <f aca="false">IF(W294=0;"";L294/W294-1)</f>
        <v/>
      </c>
    </row>
    <row collapsed="false" customFormat="false" customHeight="true" hidden="false" ht="11.25" outlineLevel="0" r="295"/>
    <row collapsed="false" customFormat="false" customHeight="true" hidden="false" ht="50.1" outlineLevel="0" r="296">
      <c r="A296" s="98" t="n">
        <v>37</v>
      </c>
      <c r="B296" s="98" t="s">
        <v>462</v>
      </c>
      <c r="C296" s="99" t="s">
        <v>463</v>
      </c>
      <c r="D296" s="99" t="s">
        <v>93</v>
      </c>
      <c r="E296" s="100" t="s">
        <v>93</v>
      </c>
      <c r="F296" s="145" t="s">
        <v>181</v>
      </c>
      <c r="G296" s="102" t="s">
        <v>182</v>
      </c>
      <c r="H296" s="103" t="s">
        <v>183</v>
      </c>
      <c r="I296" s="146" t="s">
        <v>464</v>
      </c>
      <c r="J296" s="104" t="s">
        <v>98</v>
      </c>
      <c r="K296" s="105" t="s">
        <v>185</v>
      </c>
      <c r="L296" s="106" t="n">
        <v>950</v>
      </c>
      <c r="M296" s="106" t="n">
        <v>590</v>
      </c>
      <c r="N296" s="108" t="s">
        <v>465</v>
      </c>
      <c r="O296" s="109"/>
      <c r="P296" s="110"/>
      <c r="Q296" s="106" t="n">
        <f aca="false">P296*M296</f>
        <v>0</v>
      </c>
      <c r="R296" s="111"/>
      <c r="S296" s="112" t="n">
        <v>410</v>
      </c>
      <c r="T296" s="147"/>
      <c r="U296" s="114" t="n">
        <f aca="false">IF(EXACT(O296,Y296),M296,M296*(1-'Расчет ПРЕДЗАКАЗ'!$D$10))</f>
        <v>578.2</v>
      </c>
      <c r="V296" s="114" t="n">
        <f aca="false">P296*U296</f>
        <v>0</v>
      </c>
      <c r="W296" s="114" t="n">
        <f aca="false">IF(EXACT(O296,Y296),M296,M296*(1-'Расчет Прайс'!$D$10))</f>
        <v>590</v>
      </c>
      <c r="X296" s="114" t="n">
        <f aca="false">P296*W296</f>
        <v>0</v>
      </c>
      <c r="Y296" s="119" t="s">
        <v>101</v>
      </c>
      <c r="Z296" s="117" t="n">
        <f aca="false">IF(EXACT(O296;Y296);Q296;0)</f>
        <v>0</v>
      </c>
      <c r="AA296" s="117" t="n">
        <f aca="false">IF(Z296=0;Q296;0)</f>
        <v>0</v>
      </c>
      <c r="AB296" s="118" t="n">
        <f aca="false">IF(U296=0,"",L296/U296-1)</f>
        <v>0.643030093393289</v>
      </c>
      <c r="AC296" s="118" t="n">
        <f aca="false">IF(W296=0,"",L296/W296-1)</f>
        <v>0.610169491525424</v>
      </c>
    </row>
    <row collapsed="false" customFormat="false" customHeight="true" hidden="false" ht="50.1" outlineLevel="0" r="297">
      <c r="A297" s="98"/>
      <c r="B297" s="98"/>
      <c r="C297" s="99"/>
      <c r="D297" s="99"/>
      <c r="E297" s="100"/>
      <c r="F297" s="145"/>
      <c r="G297" s="102"/>
      <c r="H297" s="103"/>
      <c r="I297" s="146"/>
      <c r="J297" s="104"/>
      <c r="K297" s="105" t="s">
        <v>187</v>
      </c>
      <c r="L297" s="106" t="n">
        <v>950</v>
      </c>
      <c r="M297" s="106" t="n">
        <v>590</v>
      </c>
      <c r="N297" s="108" t="s">
        <v>466</v>
      </c>
      <c r="O297" s="109"/>
      <c r="P297" s="110"/>
      <c r="Q297" s="106" t="n">
        <f aca="false">P297*M297</f>
        <v>0</v>
      </c>
      <c r="R297" s="111"/>
      <c r="S297" s="112" t="n">
        <v>732</v>
      </c>
      <c r="T297" s="138"/>
      <c r="U297" s="114" t="n">
        <f aca="false">IF(EXACT(O297,Y297),M297,M297*(1-'Расчет ПРЕДЗАКАЗ'!$D$10))</f>
        <v>578.2</v>
      </c>
      <c r="V297" s="114" t="n">
        <f aca="false">P297*U297</f>
        <v>0</v>
      </c>
      <c r="W297" s="114" t="n">
        <f aca="false">IF(EXACT(O297,Y297),M297,M297*(1-'Расчет Прайс'!$D$10))</f>
        <v>590</v>
      </c>
      <c r="X297" s="114" t="n">
        <f aca="false">P297*W297</f>
        <v>0</v>
      </c>
      <c r="Y297" s="119" t="s">
        <v>101</v>
      </c>
      <c r="Z297" s="117" t="n">
        <f aca="false">IF(EXACT(O297;Y297);Q297;0)</f>
        <v>0</v>
      </c>
      <c r="AA297" s="117" t="n">
        <f aca="false">IF(Z297=0;Q297;0)</f>
        <v>0</v>
      </c>
      <c r="AB297" s="118" t="n">
        <f aca="false">IF(U297=0;"";L297/U297-1)</f>
        <v>0.643030093393289</v>
      </c>
      <c r="AC297" s="118" t="n">
        <f aca="false">IF(W297=0;"";L297/W297-1)</f>
        <v>0.610169491525424</v>
      </c>
    </row>
    <row collapsed="false" customFormat="false" customHeight="true" hidden="false" ht="50.1" outlineLevel="0" r="298">
      <c r="A298" s="98"/>
      <c r="B298" s="98"/>
      <c r="C298" s="99"/>
      <c r="D298" s="99"/>
      <c r="E298" s="100"/>
      <c r="F298" s="145"/>
      <c r="G298" s="102"/>
      <c r="H298" s="103"/>
      <c r="I298" s="146"/>
      <c r="J298" s="104"/>
      <c r="K298" s="105"/>
      <c r="L298" s="106"/>
      <c r="M298" s="106"/>
      <c r="N298" s="108"/>
      <c r="O298" s="109"/>
      <c r="P298" s="110"/>
      <c r="Q298" s="106" t="n">
        <f aca="false">P298*M298</f>
        <v>0</v>
      </c>
      <c r="R298" s="111"/>
      <c r="S298" s="112"/>
      <c r="T298" s="138"/>
      <c r="U298" s="114" t="n">
        <f aca="false">IF(EXACT(O298,Y298),M298,M298*(1-'Расчет ПРЕДЗАКАЗ'!$D$10))</f>
        <v>0</v>
      </c>
      <c r="V298" s="114" t="n">
        <f aca="false">P298*U298</f>
        <v>0</v>
      </c>
      <c r="W298" s="114" t="n">
        <f aca="false">IF(EXACT(O298,Y298),M298,M298*(1-'Расчет Прайс'!$D$10))</f>
        <v>0</v>
      </c>
      <c r="X298" s="114" t="n">
        <f aca="false">P298*W298</f>
        <v>0</v>
      </c>
      <c r="Y298" s="119" t="s">
        <v>101</v>
      </c>
      <c r="Z298" s="117" t="n">
        <f aca="false">IF(EXACT(O298;Y298);Q298;0)</f>
        <v>0</v>
      </c>
      <c r="AA298" s="117" t="n">
        <f aca="false">IF(Z298=0;Q298;0)</f>
        <v>0</v>
      </c>
      <c r="AB298" s="118" t="str">
        <f aca="false">IF(U298=0;"";L298/U298-1)</f>
        <v/>
      </c>
      <c r="AC298" s="118" t="str">
        <f aca="false">IF(W298=0;"";L298/W298-1)</f>
        <v/>
      </c>
    </row>
    <row collapsed="false" customFormat="false" customHeight="true" hidden="false" ht="50.1" outlineLevel="0" r="299">
      <c r="A299" s="98"/>
      <c r="B299" s="98"/>
      <c r="C299" s="99"/>
      <c r="D299" s="99"/>
      <c r="E299" s="100"/>
      <c r="F299" s="145"/>
      <c r="G299" s="102"/>
      <c r="H299" s="103"/>
      <c r="I299" s="146"/>
      <c r="J299" s="104"/>
      <c r="K299" s="105"/>
      <c r="L299" s="106"/>
      <c r="M299" s="106"/>
      <c r="N299" s="108"/>
      <c r="O299" s="109"/>
      <c r="P299" s="110"/>
      <c r="Q299" s="106" t="n">
        <f aca="false">P299*M299</f>
        <v>0</v>
      </c>
      <c r="R299" s="111"/>
      <c r="S299" s="112"/>
      <c r="T299" s="138"/>
      <c r="U299" s="114" t="n">
        <f aca="false">IF(EXACT(O299,Y299),M299,M299*(1-'Расчет ПРЕДЗАКАЗ'!$D$10))</f>
        <v>0</v>
      </c>
      <c r="V299" s="114" t="n">
        <f aca="false">P299*U299</f>
        <v>0</v>
      </c>
      <c r="W299" s="114" t="n">
        <f aca="false">IF(EXACT(O299,Y299),M299,M299*(1-'Расчет Прайс'!$D$10))</f>
        <v>0</v>
      </c>
      <c r="X299" s="114" t="n">
        <f aca="false">P299*W299</f>
        <v>0</v>
      </c>
      <c r="Y299" s="119" t="s">
        <v>101</v>
      </c>
      <c r="Z299" s="117" t="n">
        <f aca="false">IF(EXACT(O299;Y299);Q299;0)</f>
        <v>0</v>
      </c>
      <c r="AA299" s="117" t="n">
        <f aca="false">IF(Z299=0;Q299;0)</f>
        <v>0</v>
      </c>
      <c r="AB299" s="118" t="str">
        <f aca="false">IF(U299=0;"";L299/U299-1)</f>
        <v/>
      </c>
      <c r="AC299" s="118" t="str">
        <f aca="false">IF(W299=0;"";L299/W299-1)</f>
        <v/>
      </c>
    </row>
    <row collapsed="false" customFormat="false" customHeight="true" hidden="false" ht="50.1" outlineLevel="0" r="300">
      <c r="A300" s="98"/>
      <c r="B300" s="98"/>
      <c r="C300" s="99"/>
      <c r="D300" s="99"/>
      <c r="E300" s="100"/>
      <c r="F300" s="145"/>
      <c r="G300" s="102"/>
      <c r="H300" s="103"/>
      <c r="I300" s="146"/>
      <c r="J300" s="104"/>
      <c r="K300" s="105"/>
      <c r="L300" s="106"/>
      <c r="M300" s="106"/>
      <c r="N300" s="108"/>
      <c r="O300" s="109"/>
      <c r="P300" s="110"/>
      <c r="Q300" s="106" t="n">
        <f aca="false">P300*M300</f>
        <v>0</v>
      </c>
      <c r="R300" s="111"/>
      <c r="S300" s="112"/>
      <c r="T300" s="138"/>
      <c r="U300" s="114" t="n">
        <f aca="false">IF(EXACT(O300,Y300),M300,M300*(1-'Расчет ПРЕДЗАКАЗ'!$D$10))</f>
        <v>0</v>
      </c>
      <c r="V300" s="114" t="n">
        <f aca="false">P300*U300</f>
        <v>0</v>
      </c>
      <c r="W300" s="114" t="n">
        <f aca="false">IF(EXACT(O300,Y300),M300,M300*(1-'Расчет Прайс'!$D$10))</f>
        <v>0</v>
      </c>
      <c r="X300" s="114" t="n">
        <f aca="false">P300*W300</f>
        <v>0</v>
      </c>
      <c r="Y300" s="119" t="s">
        <v>101</v>
      </c>
      <c r="Z300" s="117" t="n">
        <f aca="false">IF(EXACT(O300;Y300);Q300;0)</f>
        <v>0</v>
      </c>
      <c r="AA300" s="117" t="n">
        <f aca="false">IF(Z300=0;Q300;0)</f>
        <v>0</v>
      </c>
      <c r="AB300" s="118" t="str">
        <f aca="false">IF(U300=0;"";L300/U300-1)</f>
        <v/>
      </c>
      <c r="AC300" s="118" t="str">
        <f aca="false">IF(W300=0;"";L300/W300-1)</f>
        <v/>
      </c>
    </row>
    <row collapsed="false" customFormat="false" customHeight="true" hidden="false" ht="50.1" outlineLevel="0" r="301">
      <c r="A301" s="98"/>
      <c r="B301" s="98"/>
      <c r="C301" s="99"/>
      <c r="D301" s="99"/>
      <c r="E301" s="100"/>
      <c r="F301" s="145"/>
      <c r="G301" s="102"/>
      <c r="H301" s="103"/>
      <c r="I301" s="146"/>
      <c r="J301" s="104"/>
      <c r="K301" s="105"/>
      <c r="L301" s="106"/>
      <c r="M301" s="106"/>
      <c r="N301" s="108"/>
      <c r="O301" s="109"/>
      <c r="P301" s="110"/>
      <c r="Q301" s="106" t="n">
        <f aca="false">P301*M301</f>
        <v>0</v>
      </c>
      <c r="R301" s="111"/>
      <c r="S301" s="112"/>
      <c r="T301" s="138"/>
      <c r="U301" s="114" t="n">
        <f aca="false">IF(EXACT(O301,Y301),M301,M301*(1-'Расчет ПРЕДЗАКАЗ'!$D$10))</f>
        <v>0</v>
      </c>
      <c r="V301" s="114" t="n">
        <f aca="false">P301*U301</f>
        <v>0</v>
      </c>
      <c r="W301" s="114" t="n">
        <f aca="false">IF(EXACT(O301,Y301),M301,M301*(1-'Расчет Прайс'!$D$10))</f>
        <v>0</v>
      </c>
      <c r="X301" s="114" t="n">
        <f aca="false">P301*W301</f>
        <v>0</v>
      </c>
      <c r="Y301" s="119" t="s">
        <v>101</v>
      </c>
      <c r="Z301" s="117" t="n">
        <f aca="false">IF(EXACT(O301;Y301);Q301;0)</f>
        <v>0</v>
      </c>
      <c r="AA301" s="117" t="n">
        <f aca="false">IF(Z301=0;Q301;0)</f>
        <v>0</v>
      </c>
      <c r="AB301" s="118" t="str">
        <f aca="false">IF(U301=0;"";L301/U301-1)</f>
        <v/>
      </c>
      <c r="AC301" s="118" t="str">
        <f aca="false">IF(W301=0;"";L301/W301-1)</f>
        <v/>
      </c>
    </row>
    <row collapsed="false" customFormat="false" customHeight="true" hidden="false" ht="50.1" outlineLevel="0" r="302">
      <c r="A302" s="98"/>
      <c r="B302" s="98"/>
      <c r="C302" s="99"/>
      <c r="D302" s="99"/>
      <c r="E302" s="100"/>
      <c r="F302" s="145"/>
      <c r="G302" s="102"/>
      <c r="H302" s="103"/>
      <c r="I302" s="146"/>
      <c r="J302" s="104"/>
      <c r="K302" s="105"/>
      <c r="L302" s="106"/>
      <c r="M302" s="106"/>
      <c r="N302" s="108"/>
      <c r="O302" s="109"/>
      <c r="P302" s="110"/>
      <c r="Q302" s="106" t="n">
        <f aca="false">P302*M302</f>
        <v>0</v>
      </c>
      <c r="R302" s="111"/>
      <c r="S302" s="112"/>
      <c r="T302" s="138"/>
      <c r="U302" s="114" t="n">
        <f aca="false">IF(EXACT(O302,Y302),M302,M302*(1-'Расчет ПРЕДЗАКАЗ'!$D$10))</f>
        <v>0</v>
      </c>
      <c r="V302" s="114" t="n">
        <f aca="false">P302*U302</f>
        <v>0</v>
      </c>
      <c r="W302" s="114" t="n">
        <f aca="false">IF(EXACT(O302,Y302),M302,M302*(1-'Расчет Прайс'!$D$10))</f>
        <v>0</v>
      </c>
      <c r="X302" s="114" t="n">
        <f aca="false">P302*W302</f>
        <v>0</v>
      </c>
      <c r="Y302" s="119" t="s">
        <v>101</v>
      </c>
      <c r="Z302" s="117" t="n">
        <f aca="false">IF(EXACT(O302;Y302);Q302;0)</f>
        <v>0</v>
      </c>
      <c r="AA302" s="117" t="n">
        <f aca="false">IF(Z302=0;Q302;0)</f>
        <v>0</v>
      </c>
      <c r="AB302" s="118" t="str">
        <f aca="false">IF(U302=0;"";L302/U302-1)</f>
        <v/>
      </c>
      <c r="AC302" s="118" t="str">
        <f aca="false">IF(W302=0;"";L302/W302-1)</f>
        <v/>
      </c>
    </row>
    <row collapsed="false" customFormat="false" customHeight="true" hidden="false" ht="50.1" outlineLevel="0" r="303">
      <c r="A303" s="98"/>
      <c r="B303" s="98"/>
      <c r="C303" s="99"/>
      <c r="D303" s="99"/>
      <c r="E303" s="100"/>
      <c r="F303" s="145"/>
      <c r="G303" s="102"/>
      <c r="H303" s="103"/>
      <c r="I303" s="146"/>
      <c r="J303" s="104"/>
      <c r="K303" s="105"/>
      <c r="L303" s="106"/>
      <c r="M303" s="106"/>
      <c r="N303" s="106"/>
      <c r="O303" s="109"/>
      <c r="P303" s="110"/>
      <c r="Q303" s="106" t="n">
        <f aca="false">P303*M303</f>
        <v>0</v>
      </c>
      <c r="R303" s="111"/>
      <c r="S303" s="112"/>
      <c r="T303" s="138"/>
      <c r="U303" s="114" t="n">
        <f aca="false">IF(EXACT(O303,Y303),M303,M303*(1-'Расчет ПРЕДЗАКАЗ'!$D$10))</f>
        <v>0</v>
      </c>
      <c r="V303" s="114" t="n">
        <f aca="false">P303*U303</f>
        <v>0</v>
      </c>
      <c r="W303" s="114" t="n">
        <f aca="false">IF(EXACT(O303,Y303),M303,M303*(1-'Расчет Прайс'!$D$10))</f>
        <v>0</v>
      </c>
      <c r="X303" s="114" t="n">
        <f aca="false">P303*W303</f>
        <v>0</v>
      </c>
      <c r="Y303" s="119" t="s">
        <v>101</v>
      </c>
      <c r="Z303" s="117" t="n">
        <f aca="false">IF(EXACT(O303;Y303);Q303;0)</f>
        <v>0</v>
      </c>
      <c r="AA303" s="117" t="n">
        <f aca="false">IF(Z303=0;Q303;0)</f>
        <v>0</v>
      </c>
      <c r="AB303" s="118" t="str">
        <f aca="false">IF(U303=0;"";L303/U303-1)</f>
        <v/>
      </c>
      <c r="AC303" s="118" t="str">
        <f aca="false">IF(W303=0;"";L303/W303-1)</f>
        <v/>
      </c>
    </row>
    <row collapsed="false" customFormat="false" customHeight="true" hidden="false" ht="50.1" outlineLevel="0" r="304">
      <c r="A304" s="98"/>
      <c r="B304" s="98"/>
      <c r="C304" s="99"/>
      <c r="D304" s="99"/>
      <c r="E304" s="100"/>
      <c r="F304" s="145"/>
      <c r="G304" s="102"/>
      <c r="H304" s="103"/>
      <c r="I304" s="146"/>
      <c r="J304" s="104"/>
      <c r="K304" s="105"/>
      <c r="L304" s="106"/>
      <c r="M304" s="106"/>
      <c r="N304" s="106"/>
      <c r="O304" s="109"/>
      <c r="P304" s="110"/>
      <c r="Q304" s="106" t="n">
        <f aca="false">P304*M304</f>
        <v>0</v>
      </c>
      <c r="R304" s="111"/>
      <c r="S304" s="112"/>
      <c r="T304" s="138"/>
      <c r="U304" s="114" t="n">
        <f aca="false">IF(EXACT(O304,Y304),M304,M304*(1-'Расчет ПРЕДЗАКАЗ'!$D$10))</f>
        <v>0</v>
      </c>
      <c r="V304" s="114" t="n">
        <f aca="false">P304*U304</f>
        <v>0</v>
      </c>
      <c r="W304" s="114" t="n">
        <f aca="false">IF(EXACT(O304,Y304),M304,M304*(1-'Расчет Прайс'!$D$10))</f>
        <v>0</v>
      </c>
      <c r="X304" s="114" t="n">
        <f aca="false">P304*W304</f>
        <v>0</v>
      </c>
      <c r="Y304" s="119" t="s">
        <v>101</v>
      </c>
      <c r="Z304" s="117" t="n">
        <f aca="false">IF(EXACT(O304;Y304);Q304;0)</f>
        <v>0</v>
      </c>
      <c r="AA304" s="117" t="n">
        <f aca="false">IF(Z304=0;Q304;0)</f>
        <v>0</v>
      </c>
      <c r="AB304" s="118" t="str">
        <f aca="false">IF(U304=0;"";L304/U304-1)</f>
        <v/>
      </c>
      <c r="AC304" s="118" t="str">
        <f aca="false">IF(W304=0;"";L304/W304-1)</f>
        <v/>
      </c>
    </row>
    <row collapsed="false" customFormat="false" customHeight="true" hidden="false" ht="50.1" outlineLevel="0" r="305">
      <c r="A305" s="98"/>
      <c r="B305" s="98"/>
      <c r="C305" s="99"/>
      <c r="D305" s="99"/>
      <c r="E305" s="100"/>
      <c r="F305" s="145"/>
      <c r="G305" s="102"/>
      <c r="H305" s="103"/>
      <c r="I305" s="146"/>
      <c r="J305" s="104"/>
      <c r="K305" s="105"/>
      <c r="L305" s="106"/>
      <c r="M305" s="106"/>
      <c r="N305" s="120"/>
      <c r="O305" s="109"/>
      <c r="P305" s="110"/>
      <c r="Q305" s="106" t="n">
        <f aca="false">P305*M305</f>
        <v>0</v>
      </c>
      <c r="R305" s="120"/>
      <c r="S305" s="112"/>
      <c r="T305" s="121"/>
      <c r="U305" s="114" t="n">
        <f aca="false">IF(EXACT(O305,Y305),M305,M305*(1-'Расчет ПРЕДЗАКАЗ'!$D$10))</f>
        <v>0</v>
      </c>
      <c r="V305" s="114" t="n">
        <f aca="false">P305*U305</f>
        <v>0</v>
      </c>
      <c r="W305" s="114" t="n">
        <f aca="false">IF(EXACT(O305,Y305),M305,M305*(1-'Расчет Прайс'!$D$10))</f>
        <v>0</v>
      </c>
      <c r="X305" s="114" t="n">
        <f aca="false">P305*W305</f>
        <v>0</v>
      </c>
      <c r="Y305" s="119" t="s">
        <v>101</v>
      </c>
      <c r="Z305" s="117" t="n">
        <f aca="false">IF(EXACT(O305;Y305);Q305;0)</f>
        <v>0</v>
      </c>
      <c r="AA305" s="117" t="n">
        <f aca="false">IF(Z305=0;Q305;0)</f>
        <v>0</v>
      </c>
      <c r="AB305" s="118" t="str">
        <f aca="false">IF(U305=0;"";L305/U305-1)</f>
        <v/>
      </c>
      <c r="AC305" s="118" t="str">
        <f aca="false">IF(W305=0;"";L305/W305-1)</f>
        <v/>
      </c>
    </row>
    <row collapsed="false" customFormat="false" customHeight="true" hidden="false" ht="50.1" outlineLevel="0" r="306">
      <c r="A306" s="98"/>
      <c r="B306" s="98"/>
      <c r="C306" s="99"/>
      <c r="D306" s="99"/>
      <c r="E306" s="100"/>
      <c r="F306" s="145"/>
      <c r="G306" s="102"/>
      <c r="H306" s="103"/>
      <c r="I306" s="146"/>
      <c r="J306" s="104"/>
      <c r="K306" s="105"/>
      <c r="L306" s="106"/>
      <c r="M306" s="106"/>
      <c r="N306" s="120"/>
      <c r="O306" s="109"/>
      <c r="P306" s="110"/>
      <c r="Q306" s="106" t="n">
        <f aca="false">P306*M306</f>
        <v>0</v>
      </c>
      <c r="R306" s="120"/>
      <c r="S306" s="112"/>
      <c r="T306" s="121"/>
      <c r="U306" s="114" t="n">
        <f aca="false">IF(EXACT(O306,Y306),M306,M306*(1-'Расчет ПРЕДЗАКАЗ'!$D$10))</f>
        <v>0</v>
      </c>
      <c r="V306" s="114" t="n">
        <f aca="false">P306*U306</f>
        <v>0</v>
      </c>
      <c r="W306" s="114" t="n">
        <f aca="false">IF(EXACT(O306,Y306),M306,M306*(1-'Расчет Прайс'!$D$10))</f>
        <v>0</v>
      </c>
      <c r="X306" s="114" t="n">
        <f aca="false">P306*W306</f>
        <v>0</v>
      </c>
      <c r="Y306" s="119" t="s">
        <v>101</v>
      </c>
      <c r="Z306" s="117" t="n">
        <f aca="false">IF(EXACT(O306;Y306);Q306;0)</f>
        <v>0</v>
      </c>
      <c r="AA306" s="117" t="n">
        <f aca="false">IF(Z306=0;Q306;0)</f>
        <v>0</v>
      </c>
      <c r="AB306" s="118" t="str">
        <f aca="false">IF(U306=0;"";L306/U306-1)</f>
        <v/>
      </c>
      <c r="AC306" s="118" t="str">
        <f aca="false">IF(W306=0;"";L306/W306-1)</f>
        <v/>
      </c>
    </row>
    <row collapsed="false" customFormat="false" customHeight="true" hidden="false" ht="50.1" outlineLevel="0" r="307">
      <c r="A307" s="98"/>
      <c r="B307" s="98"/>
      <c r="C307" s="99"/>
      <c r="D307" s="99"/>
      <c r="E307" s="100"/>
      <c r="F307" s="145"/>
      <c r="G307" s="102"/>
      <c r="H307" s="103"/>
      <c r="I307" s="146"/>
      <c r="J307" s="104"/>
      <c r="K307" s="105"/>
      <c r="L307" s="106"/>
      <c r="M307" s="106"/>
      <c r="N307" s="120"/>
      <c r="O307" s="109"/>
      <c r="P307" s="110"/>
      <c r="Q307" s="106" t="n">
        <f aca="false">P307*M307</f>
        <v>0</v>
      </c>
      <c r="R307" s="120"/>
      <c r="S307" s="112"/>
      <c r="T307" s="121"/>
      <c r="U307" s="114" t="n">
        <f aca="false">IF(EXACT(O307,Y307),M307,M307*(1-'Расчет ПРЕДЗАКАЗ'!$D$10))</f>
        <v>0</v>
      </c>
      <c r="V307" s="114" t="n">
        <f aca="false">P307*U307</f>
        <v>0</v>
      </c>
      <c r="W307" s="114" t="n">
        <f aca="false">IF(EXACT(O307,Y307),M307,M307*(1-'Расчет Прайс'!$D$10))</f>
        <v>0</v>
      </c>
      <c r="X307" s="114" t="n">
        <f aca="false">P307*W307</f>
        <v>0</v>
      </c>
      <c r="Y307" s="119" t="s">
        <v>101</v>
      </c>
      <c r="Z307" s="117" t="n">
        <f aca="false">IF(EXACT(O307;Y307);Q307;0)</f>
        <v>0</v>
      </c>
      <c r="AA307" s="117" t="n">
        <f aca="false">IF(Z307=0;Q307;0)</f>
        <v>0</v>
      </c>
      <c r="AB307" s="118" t="str">
        <f aca="false">IF(U307=0;"";L307/U307-1)</f>
        <v/>
      </c>
      <c r="AC307" s="118" t="str">
        <f aca="false">IF(W307=0;"";L307/W307-1)</f>
        <v/>
      </c>
    </row>
    <row collapsed="false" customFormat="false" customHeight="true" hidden="false" ht="50.1" outlineLevel="0" r="308">
      <c r="A308" s="98"/>
      <c r="B308" s="98"/>
      <c r="C308" s="99"/>
      <c r="D308" s="99"/>
      <c r="E308" s="100"/>
      <c r="F308" s="145"/>
      <c r="G308" s="102"/>
      <c r="H308" s="103"/>
      <c r="I308" s="146"/>
      <c r="J308" s="104"/>
      <c r="K308" s="105"/>
      <c r="L308" s="106"/>
      <c r="M308" s="106"/>
      <c r="N308" s="120"/>
      <c r="O308" s="109"/>
      <c r="P308" s="110"/>
      <c r="Q308" s="106" t="n">
        <f aca="false">P308*M308</f>
        <v>0</v>
      </c>
      <c r="R308" s="120"/>
      <c r="S308" s="112"/>
      <c r="T308" s="121"/>
      <c r="U308" s="114" t="n">
        <f aca="false">IF(EXACT(O308,Y308),M308,M308*(1-'Расчет ПРЕДЗАКАЗ'!$D$10))</f>
        <v>0</v>
      </c>
      <c r="V308" s="114" t="n">
        <f aca="false">P308*U308</f>
        <v>0</v>
      </c>
      <c r="W308" s="114" t="n">
        <f aca="false">IF(EXACT(O308,Y308),M308,M308*(1-'Расчет Прайс'!$D$10))</f>
        <v>0</v>
      </c>
      <c r="X308" s="114" t="n">
        <f aca="false">P308*W308</f>
        <v>0</v>
      </c>
      <c r="Y308" s="119" t="s">
        <v>101</v>
      </c>
      <c r="Z308" s="117" t="n">
        <f aca="false">IF(EXACT(O308;Y308);Q308;0)</f>
        <v>0</v>
      </c>
      <c r="AA308" s="117" t="n">
        <f aca="false">IF(Z308=0;Q308;0)</f>
        <v>0</v>
      </c>
      <c r="AB308" s="118" t="str">
        <f aca="false">IF(U308=0;"";L308/U308-1)</f>
        <v/>
      </c>
      <c r="AC308" s="118" t="str">
        <f aca="false">IF(W308=0;"";L308/W308-1)</f>
        <v/>
      </c>
    </row>
    <row collapsed="false" customFormat="false" customHeight="true" hidden="false" ht="50.1" outlineLevel="0" r="309">
      <c r="A309" s="98"/>
      <c r="B309" s="98"/>
      <c r="C309" s="99"/>
      <c r="D309" s="99"/>
      <c r="E309" s="100"/>
      <c r="F309" s="145"/>
      <c r="G309" s="102"/>
      <c r="H309" s="103"/>
      <c r="I309" s="146"/>
      <c r="J309" s="104"/>
      <c r="K309" s="105"/>
      <c r="L309" s="106"/>
      <c r="M309" s="106"/>
      <c r="N309" s="120"/>
      <c r="O309" s="109"/>
      <c r="P309" s="110"/>
      <c r="Q309" s="106" t="n">
        <f aca="false">P309*M309</f>
        <v>0</v>
      </c>
      <c r="R309" s="120"/>
      <c r="S309" s="112"/>
      <c r="T309" s="121"/>
      <c r="U309" s="114" t="n">
        <f aca="false">IF(EXACT(O309,Y309),M309,M309*(1-'Расчет ПРЕДЗАКАЗ'!$D$10))</f>
        <v>0</v>
      </c>
      <c r="V309" s="114" t="n">
        <f aca="false">P309*U309</f>
        <v>0</v>
      </c>
      <c r="W309" s="114" t="n">
        <f aca="false">IF(EXACT(O309,Y309),M309,M309*(1-'Расчет Прайс'!$D$10))</f>
        <v>0</v>
      </c>
      <c r="X309" s="114" t="n">
        <f aca="false">P309*W309</f>
        <v>0</v>
      </c>
      <c r="Y309" s="119" t="s">
        <v>101</v>
      </c>
      <c r="Z309" s="117" t="n">
        <f aca="false">IF(EXACT(O309;Y309);Q309;0)</f>
        <v>0</v>
      </c>
      <c r="AA309" s="117" t="n">
        <f aca="false">IF(Z309=0;Q309;0)</f>
        <v>0</v>
      </c>
      <c r="AB309" s="118" t="str">
        <f aca="false">IF(U309=0;"";L309/U309-1)</f>
        <v/>
      </c>
      <c r="AC309" s="118" t="str">
        <f aca="false">IF(W309=0;"";L309/W309-1)</f>
        <v/>
      </c>
    </row>
    <row collapsed="false" customFormat="false" customHeight="true" hidden="false" ht="50.1" outlineLevel="0" r="310">
      <c r="A310" s="98"/>
      <c r="B310" s="98"/>
      <c r="C310" s="99"/>
      <c r="D310" s="99"/>
      <c r="E310" s="100"/>
      <c r="F310" s="145"/>
      <c r="G310" s="102"/>
      <c r="H310" s="103"/>
      <c r="I310" s="146"/>
      <c r="J310" s="104"/>
      <c r="K310" s="105"/>
      <c r="L310" s="106"/>
      <c r="M310" s="106"/>
      <c r="N310" s="120"/>
      <c r="O310" s="109"/>
      <c r="P310" s="110"/>
      <c r="Q310" s="106" t="n">
        <f aca="false">P310*M310</f>
        <v>0</v>
      </c>
      <c r="R310" s="120"/>
      <c r="S310" s="111"/>
      <c r="T310" s="121"/>
      <c r="U310" s="114" t="n">
        <f aca="false">IF(EXACT(O310,Y310),M310,M310*(1-'Расчет ПРЕДЗАКАЗ'!$D$10))</f>
        <v>0</v>
      </c>
      <c r="V310" s="114" t="n">
        <f aca="false">P310*U310</f>
        <v>0</v>
      </c>
      <c r="W310" s="114" t="n">
        <f aca="false">IF(EXACT(O310,Y310),M310,M310*(1-'Расчет Прайс'!$D$10))</f>
        <v>0</v>
      </c>
      <c r="X310" s="114" t="n">
        <f aca="false">P310*W310</f>
        <v>0</v>
      </c>
      <c r="Y310" s="119" t="s">
        <v>101</v>
      </c>
      <c r="Z310" s="117" t="n">
        <f aca="false">IF(EXACT(O310;Y310);Q310;0)</f>
        <v>0</v>
      </c>
      <c r="AA310" s="117" t="n">
        <f aca="false">IF(Z310=0;Q310;0)</f>
        <v>0</v>
      </c>
      <c r="AB310" s="118" t="str">
        <f aca="false">IF(U310=0;"";L310/U310-1)</f>
        <v/>
      </c>
      <c r="AC310" s="118" t="str">
        <f aca="false">IF(W310=0;"";L310/W310-1)</f>
        <v/>
      </c>
    </row>
    <row collapsed="false" customFormat="false" customHeight="true" hidden="false" ht="11.25" outlineLevel="0" r="311"/>
  </sheetData>
  <mergeCells count="19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conditionalFormatting sqref="L168:L182">
    <cfRule aboveAverage="0" bottom="0" dxfId="18" operator="equal" percent="0" priority="20" rank="0" text="" type="cellIs">
      <formula>0</formula>
    </cfRule>
  </conditionalFormatting>
  <conditionalFormatting sqref="Q168:Q182">
    <cfRule aboveAverage="0" bottom="0" dxfId="19" operator="equal" percent="0" priority="21" rank="0" text="" type="cellIs">
      <formula>0</formula>
    </cfRule>
  </conditionalFormatting>
  <conditionalFormatting sqref="L184:L198">
    <cfRule aboveAverage="0" bottom="0" dxfId="20" operator="equal" percent="0" priority="22" rank="0" text="" type="cellIs">
      <formula>0</formula>
    </cfRule>
  </conditionalFormatting>
  <conditionalFormatting sqref="Q184:Q198">
    <cfRule aboveAverage="0" bottom="0" dxfId="21" operator="equal" percent="0" priority="23" rank="0" text="" type="cellIs">
      <formula>0</formula>
    </cfRule>
  </conditionalFormatting>
  <conditionalFormatting sqref="L200:L214">
    <cfRule aboveAverage="0" bottom="0" dxfId="22" operator="equal" percent="0" priority="24" rank="0" text="" type="cellIs">
      <formula>0</formula>
    </cfRule>
  </conditionalFormatting>
  <conditionalFormatting sqref="Q200:Q214">
    <cfRule aboveAverage="0" bottom="0" dxfId="23" operator="equal" percent="0" priority="25" rank="0" text="" type="cellIs">
      <formula>0</formula>
    </cfRule>
  </conditionalFormatting>
  <conditionalFormatting sqref="L216:L230">
    <cfRule aboveAverage="0" bottom="0" dxfId="24" operator="equal" percent="0" priority="26" rank="0" text="" type="cellIs">
      <formula>0</formula>
    </cfRule>
  </conditionalFormatting>
  <conditionalFormatting sqref="Q216:Q230">
    <cfRule aboveAverage="0" bottom="0" dxfId="25" operator="equal" percent="0" priority="27" rank="0" text="" type="cellIs">
      <formula>0</formula>
    </cfRule>
  </conditionalFormatting>
  <conditionalFormatting sqref="L232:L246">
    <cfRule aboveAverage="0" bottom="0" dxfId="26" operator="equal" percent="0" priority="28" rank="0" text="" type="cellIs">
      <formula>0</formula>
    </cfRule>
  </conditionalFormatting>
  <conditionalFormatting sqref="Q232:Q246">
    <cfRule aboveAverage="0" bottom="0" dxfId="27" operator="equal" percent="0" priority="29" rank="0" text="" type="cellIs">
      <formula>0</formula>
    </cfRule>
  </conditionalFormatting>
  <conditionalFormatting sqref="L248:L262">
    <cfRule aboveAverage="0" bottom="0" dxfId="28" operator="equal" percent="0" priority="30" rank="0" text="" type="cellIs">
      <formula>0</formula>
    </cfRule>
  </conditionalFormatting>
  <conditionalFormatting sqref="Q248:Q262">
    <cfRule aboveAverage="0" bottom="0" dxfId="29" operator="equal" percent="0" priority="31" rank="0" text="" type="cellIs">
      <formula>0</formula>
    </cfRule>
  </conditionalFormatting>
  <conditionalFormatting sqref="L264:L278">
    <cfRule aboveAverage="0" bottom="0" dxfId="30" operator="equal" percent="0" priority="32" rank="0" text="" type="cellIs">
      <formula>0</formula>
    </cfRule>
  </conditionalFormatting>
  <conditionalFormatting sqref="Q264:Q278">
    <cfRule aboveAverage="0" bottom="0" dxfId="31" operator="equal" percent="0" priority="33" rank="0" text="" type="cellIs">
      <formula>0</formula>
    </cfRule>
  </conditionalFormatting>
  <conditionalFormatting sqref="L280:L294">
    <cfRule aboveAverage="0" bottom="0" dxfId="32" operator="equal" percent="0" priority="34" rank="0" text="" type="cellIs">
      <formula>0</formula>
    </cfRule>
  </conditionalFormatting>
  <conditionalFormatting sqref="Q280:Q294">
    <cfRule aboveAverage="0" bottom="0" dxfId="33" operator="equal" percent="0" priority="35" rank="0" text="" type="cellIs">
      <formula>0</formula>
    </cfRule>
  </conditionalFormatting>
  <conditionalFormatting sqref="L296:L310">
    <cfRule aboveAverage="0" bottom="0" dxfId="34" operator="equal" percent="0" priority="36" rank="0" text="" type="cellIs">
      <formula>0</formula>
    </cfRule>
  </conditionalFormatting>
  <conditionalFormatting sqref="Q296:Q310">
    <cfRule aboveAverage="0" bottom="0" dxfId="35" operator="equal" percent="0" priority="37"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19"/>
</worksheet>
</file>

<file path=xl/worksheets/sheet6.xml><?xml version="1.0" encoding="utf-8"?>
<worksheet xmlns="http://schemas.openxmlformats.org/spreadsheetml/2006/main" xmlns:r="http://schemas.openxmlformats.org/officeDocument/2006/relationships">
  <sheetPr filterMode="false">
    <pageSetUpPr fitToPage="false"/>
  </sheetPr>
  <dimension ref="A1:AC327"/>
  <sheetViews>
    <sheetView colorId="64" defaultGridColor="true" rightToLeft="false" showFormulas="false" showGridLines="true" showOutlineSymbols="true" showRowColHeaders="true" showZeros="true" tabSelected="false" topLeftCell="E2" view="normal" windowProtection="false" workbookViewId="0" zoomScale="30" zoomScaleNormal="30" zoomScalePageLayoutView="40">
      <selection activeCell="A1" activeCellId="0" pane="topLeft" sqref="A1"/>
    </sheetView>
  </sheetViews>
  <sheetFormatPr defaultRowHeight="26.25"/>
  <cols>
    <col collapsed="false" hidden="false" max="1" min="1" style="44" width="16.8391608391608"/>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6" width="0"/>
    <col collapsed="false" hidden="false" max="24" min="23" style="46" width="57.8391608391608"/>
    <col collapsed="false" hidden="true" max="25" min="25" style="47" width="0"/>
    <col collapsed="false" hidden="true" max="27" min="26" style="48" width="0"/>
    <col collapsed="false" hidden="true" max="28" min="28" style="44" width="0"/>
    <col collapsed="false" hidden="false" max="1025" min="29"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false" hidden="false" ht="26.25" outlineLevel="0" r="2">
      <c r="A2" s="53"/>
      <c r="B2" s="51"/>
      <c r="C2" s="51"/>
      <c r="D2" s="51"/>
      <c r="E2" s="51"/>
      <c r="F2" s="51"/>
      <c r="G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83.25" outlineLevel="0" r="6">
      <c r="A6" s="53"/>
      <c r="B6" s="51"/>
      <c r="C6" s="51"/>
      <c r="D6" s="51"/>
      <c r="E6" s="51"/>
      <c r="F6" s="51"/>
      <c r="G6" s="51"/>
      <c r="H6" s="51"/>
      <c r="I6" s="51"/>
      <c r="J6" s="51"/>
      <c r="K6" s="51"/>
    </row>
    <row collapsed="false" customFormat="false" customHeight="true" hidden="false" ht="60.75"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50.1" outlineLevel="0" r="9">
      <c r="A9" s="53"/>
      <c r="B9" s="59"/>
      <c r="C9" s="59"/>
      <c r="D9" s="59"/>
      <c r="E9" s="60"/>
      <c r="F9" s="60"/>
      <c r="G9" s="51"/>
      <c r="H9" s="51"/>
      <c r="I9" s="57"/>
      <c r="J9" s="61"/>
      <c r="K9" s="51"/>
    </row>
    <row collapsed="false" customFormat="false" customHeight="true" hidden="false" ht="50.1" outlineLevel="0" r="10">
      <c r="A10" s="53"/>
      <c r="B10" s="59"/>
      <c r="C10" s="59"/>
      <c r="D10" s="59"/>
      <c r="E10" s="60"/>
      <c r="F10" s="60"/>
      <c r="G10" s="51"/>
      <c r="H10" s="51"/>
      <c r="I10" s="62"/>
      <c r="J10" s="63"/>
      <c r="K10" s="51"/>
    </row>
    <row collapsed="false" customFormat="false" customHeight="true" hidden="false" ht="409.5"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50.1" outlineLevel="0" r="13">
      <c r="A13" s="53"/>
      <c r="B13" s="59"/>
      <c r="C13" s="59"/>
      <c r="D13" s="59"/>
      <c r="E13" s="60"/>
      <c r="F13" s="60"/>
      <c r="G13" s="51"/>
      <c r="H13" s="51"/>
      <c r="I13" s="64"/>
      <c r="J13" s="63"/>
      <c r="K13" s="51"/>
    </row>
    <row collapsed="false" customFormat="false" customHeight="true" hidden="false" ht="50.1" outlineLevel="0" r="14">
      <c r="A14" s="53"/>
      <c r="B14" s="51"/>
      <c r="C14" s="51"/>
      <c r="D14" s="51"/>
      <c r="E14" s="51"/>
      <c r="F14" s="51"/>
      <c r="G14" s="51"/>
      <c r="H14" s="51"/>
      <c r="I14" s="65"/>
      <c r="J14" s="61"/>
      <c r="K14" s="51"/>
    </row>
    <row collapsed="false" customFormat="false" customHeight="true" hidden="false" ht="50.1" outlineLevel="0" r="15">
      <c r="A15" s="53"/>
      <c r="B15" s="51"/>
      <c r="C15" s="51"/>
      <c r="D15" s="51"/>
      <c r="E15" s="51"/>
      <c r="F15" s="51"/>
      <c r="G15" s="51"/>
      <c r="H15" s="51"/>
      <c r="I15" s="65"/>
      <c r="J15" s="66"/>
      <c r="K15" s="51"/>
    </row>
    <row collapsed="false" customFormat="false" customHeight="true" hidden="false" ht="50.1" outlineLevel="0" r="16">
      <c r="A16" s="53"/>
      <c r="B16" s="51"/>
      <c r="C16" s="67"/>
      <c r="D16" s="67"/>
      <c r="E16" s="67"/>
      <c r="F16" s="67"/>
      <c r="G16" s="68"/>
      <c r="H16" s="69"/>
      <c r="I16" s="65"/>
      <c r="J16" s="70"/>
      <c r="K16" s="51"/>
    </row>
    <row collapsed="false" customFormat="false" customHeight="true" hidden="false" ht="409.5" outlineLevel="0" r="17">
      <c r="A17" s="53"/>
      <c r="B17" s="71"/>
      <c r="C17" s="71"/>
      <c r="D17" s="72"/>
      <c r="E17" s="51"/>
      <c r="F17" s="69"/>
      <c r="G17" s="51"/>
      <c r="H17" s="69"/>
      <c r="I17" s="54"/>
      <c r="J17" s="51"/>
      <c r="K17" s="51"/>
    </row>
    <row collapsed="false" customFormat="false" customHeight="true" hidden="false" ht="37.5" outlineLevel="0" r="18">
      <c r="A18" s="53"/>
      <c r="B18" s="74"/>
      <c r="C18" s="74"/>
      <c r="D18" s="148"/>
      <c r="E18" s="65"/>
      <c r="F18" s="65"/>
      <c r="G18" s="51"/>
      <c r="H18" s="51"/>
      <c r="I18" s="65"/>
      <c r="J18" s="77"/>
      <c r="K18" s="51"/>
    </row>
    <row collapsed="false" customFormat="false" customHeight="true" hidden="true" ht="49.5" outlineLevel="0" r="19">
      <c r="A19" s="53"/>
      <c r="B19" s="74"/>
      <c r="C19" s="74"/>
      <c r="D19" s="125"/>
      <c r="E19" s="79"/>
      <c r="F19" s="79"/>
      <c r="G19" s="51"/>
      <c r="H19" s="51"/>
      <c r="I19" s="65"/>
      <c r="J19" s="80"/>
      <c r="K19" s="51"/>
    </row>
    <row collapsed="false" customFormat="false" customHeight="true" hidden="true" ht="49.5" outlineLevel="0" r="20">
      <c r="A20" s="53"/>
      <c r="B20" s="74"/>
      <c r="C20" s="74"/>
      <c r="D20" s="125"/>
      <c r="E20" s="79"/>
      <c r="F20" s="79"/>
      <c r="G20" s="51"/>
      <c r="H20" s="51"/>
      <c r="I20" s="81"/>
      <c r="J20" s="127"/>
      <c r="K20" s="51"/>
    </row>
    <row collapsed="false" customFormat="false" customHeight="true" hidden="true" ht="49.5" outlineLevel="0" r="21">
      <c r="A21" s="53"/>
      <c r="B21" s="74"/>
      <c r="C21" s="74"/>
      <c r="D21" s="125"/>
      <c r="E21" s="83"/>
      <c r="F21" s="83"/>
      <c r="G21" s="51"/>
      <c r="H21" s="51"/>
      <c r="I21" s="65"/>
      <c r="J21" s="77"/>
      <c r="K21" s="51"/>
    </row>
    <row collapsed="false" customFormat="false" customHeight="true" hidden="true" ht="49.5" outlineLevel="0" r="22">
      <c r="A22" s="53"/>
      <c r="B22" s="51"/>
      <c r="C22" s="67"/>
      <c r="D22" s="67"/>
      <c r="E22" s="67"/>
      <c r="F22" s="67"/>
      <c r="G22" s="68"/>
      <c r="H22" s="51"/>
      <c r="I22" s="84"/>
      <c r="J22" s="85"/>
      <c r="K22" s="51"/>
      <c r="Z22" s="51" t="n">
        <f aca="false">SUM(Z24:Z967815)</f>
        <v>0</v>
      </c>
      <c r="AA22" s="51" t="n">
        <f aca="false">SUM(AA24:AA967815)</f>
        <v>0</v>
      </c>
    </row>
    <row collapsed="false" customFormat="true" customHeight="true" hidden="false" ht="129.75" outlineLevel="0" r="23" s="97">
      <c r="A23" s="149" t="s">
        <v>68</v>
      </c>
      <c r="B23" s="149" t="s">
        <v>69</v>
      </c>
      <c r="C23" s="149" t="s">
        <v>70</v>
      </c>
      <c r="D23" s="149" t="s">
        <v>71</v>
      </c>
      <c r="E23" s="149" t="s">
        <v>72</v>
      </c>
      <c r="F23" s="149" t="s">
        <v>73</v>
      </c>
      <c r="G23" s="149" t="s">
        <v>74</v>
      </c>
      <c r="H23" s="149" t="s">
        <v>75</v>
      </c>
      <c r="I23" s="149" t="s">
        <v>76</v>
      </c>
      <c r="J23" s="149" t="s">
        <v>189</v>
      </c>
      <c r="K23" s="149" t="s">
        <v>78</v>
      </c>
      <c r="L23" s="150" t="s">
        <v>79</v>
      </c>
      <c r="M23" s="150" t="s">
        <v>80</v>
      </c>
      <c r="N23" s="150" t="s">
        <v>81</v>
      </c>
      <c r="O23" s="151" t="s">
        <v>82</v>
      </c>
      <c r="P23" s="151" t="s">
        <v>83</v>
      </c>
      <c r="Q23" s="151" t="s">
        <v>84</v>
      </c>
      <c r="R23" s="152"/>
      <c r="S23" s="149" t="s">
        <v>85</v>
      </c>
      <c r="T23" s="149"/>
      <c r="U23" s="149" t="s">
        <v>86</v>
      </c>
      <c r="V23" s="149" t="s">
        <v>87</v>
      </c>
      <c r="W23" s="149" t="s">
        <v>86</v>
      </c>
      <c r="X23" s="149" t="s">
        <v>87</v>
      </c>
      <c r="Y23" s="135"/>
      <c r="Z23" s="135" t="s">
        <v>88</v>
      </c>
      <c r="AA23" s="135" t="s">
        <v>89</v>
      </c>
      <c r="AB23" s="149" t="s">
        <v>90</v>
      </c>
      <c r="AC23" s="149" t="s">
        <v>90</v>
      </c>
    </row>
    <row collapsed="false" customFormat="false" customHeight="true" hidden="false" ht="50.1" outlineLevel="0" r="24">
      <c r="A24" s="98" t="n">
        <v>1</v>
      </c>
      <c r="B24" s="98" t="s">
        <v>467</v>
      </c>
      <c r="C24" s="99" t="s">
        <v>468</v>
      </c>
      <c r="D24" s="99" t="s">
        <v>93</v>
      </c>
      <c r="E24" s="100" t="s">
        <v>93</v>
      </c>
      <c r="F24" s="153" t="s">
        <v>116</v>
      </c>
      <c r="G24" s="102" t="s">
        <v>95</v>
      </c>
      <c r="H24" s="103" t="s">
        <v>469</v>
      </c>
      <c r="I24" s="154" t="s">
        <v>470</v>
      </c>
      <c r="J24" s="104" t="s">
        <v>98</v>
      </c>
      <c r="K24" s="105" t="s">
        <v>104</v>
      </c>
      <c r="L24" s="106" t="n">
        <v>10370</v>
      </c>
      <c r="M24" s="106" t="n">
        <v>6480</v>
      </c>
      <c r="N24" s="108" t="s">
        <v>471</v>
      </c>
      <c r="O24" s="109" t="s">
        <v>101</v>
      </c>
      <c r="P24" s="110"/>
      <c r="Q24" s="106" t="n">
        <f aca="false">P24*M24</f>
        <v>0</v>
      </c>
      <c r="R24" s="111"/>
      <c r="S24" s="112" t="n">
        <v>8</v>
      </c>
      <c r="T24" s="155"/>
      <c r="U24" s="114" t="n">
        <f aca="false">IF(EXACT(O24,Y24),M24,M24*(1-'Расчет ПРЕДЗАКАЗ'!$D$10))</f>
        <v>6480</v>
      </c>
      <c r="V24" s="114" t="n">
        <f aca="false">P24*U24</f>
        <v>0</v>
      </c>
      <c r="W24" s="114" t="n">
        <f aca="false">IF(EXACT(O24,Y24),M24,M24*(1-'Расчет Прайс'!$D$10))</f>
        <v>6480</v>
      </c>
      <c r="X24" s="114" t="n">
        <f aca="false">P24*W24</f>
        <v>0</v>
      </c>
      <c r="Y24" s="119" t="s">
        <v>101</v>
      </c>
      <c r="Z24" s="117" t="n">
        <f aca="false">IF(EXACT(O24;Y24);Q24;0)</f>
        <v>0</v>
      </c>
      <c r="AA24" s="117" t="n">
        <f aca="false">IF(Z24=0;Q24;0)</f>
        <v>0</v>
      </c>
      <c r="AB24" s="118" t="n">
        <f aca="false">IF(U24=0,"",L24/U24-1)</f>
        <v>0.600308641975309</v>
      </c>
      <c r="AC24" s="118" t="n">
        <f aca="false">IF(W24=0,"",L24/W24-1)</f>
        <v>0.600308641975309</v>
      </c>
    </row>
    <row collapsed="false" customFormat="false" customHeight="true" hidden="false" ht="50.1" outlineLevel="0" r="25">
      <c r="A25" s="98"/>
      <c r="B25" s="98"/>
      <c r="C25" s="99"/>
      <c r="D25" s="99"/>
      <c r="E25" s="100"/>
      <c r="F25" s="153"/>
      <c r="G25" s="102"/>
      <c r="H25" s="103"/>
      <c r="I25" s="154"/>
      <c r="J25" s="104"/>
      <c r="K25" s="105" t="s">
        <v>106</v>
      </c>
      <c r="L25" s="106" t="n">
        <v>10370</v>
      </c>
      <c r="M25" s="106" t="n">
        <v>6480</v>
      </c>
      <c r="N25" s="108" t="s">
        <v>472</v>
      </c>
      <c r="O25" s="109" t="s">
        <v>101</v>
      </c>
      <c r="P25" s="110"/>
      <c r="Q25" s="106" t="n">
        <f aca="false">P25*M25</f>
        <v>0</v>
      </c>
      <c r="R25" s="111"/>
      <c r="S25" s="112" t="n">
        <v>3</v>
      </c>
      <c r="T25" s="138"/>
      <c r="U25" s="114" t="n">
        <f aca="false">IF(EXACT(O25,Y25),M25,M25*(1-'Расчет ПРЕДЗАКАЗ'!$D$10))</f>
        <v>6480</v>
      </c>
      <c r="V25" s="114" t="n">
        <f aca="false">P25*U25</f>
        <v>0</v>
      </c>
      <c r="W25" s="114" t="n">
        <f aca="false">IF(EXACT(O25,Y25),M25,M25*(1-'Расчет Прайс'!$D$10))</f>
        <v>6480</v>
      </c>
      <c r="X25" s="114" t="n">
        <f aca="false">P25*W25</f>
        <v>0</v>
      </c>
      <c r="Y25" s="119" t="s">
        <v>101</v>
      </c>
      <c r="Z25" s="117" t="n">
        <f aca="false">IF(EXACT(O25;Y25);Q25;0)</f>
        <v>0</v>
      </c>
      <c r="AA25" s="117" t="n">
        <f aca="false">IF(Z25=0;Q25;0)</f>
        <v>0</v>
      </c>
      <c r="AB25" s="118" t="n">
        <f aca="false">IF(U25=0;"";L25/U25-1)</f>
        <v>0.600308641975309</v>
      </c>
      <c r="AC25" s="118" t="n">
        <f aca="false">IF(W25=0;"";L25/W25-1)</f>
        <v>0.600308641975309</v>
      </c>
    </row>
    <row collapsed="false" customFormat="false" customHeight="true" hidden="false" ht="50.1" outlineLevel="0" r="26">
      <c r="A26" s="98"/>
      <c r="B26" s="98"/>
      <c r="C26" s="99"/>
      <c r="D26" s="99"/>
      <c r="E26" s="100"/>
      <c r="F26" s="153"/>
      <c r="G26" s="102"/>
      <c r="H26" s="103"/>
      <c r="I26" s="154"/>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53"/>
      <c r="G27" s="102"/>
      <c r="H27" s="103"/>
      <c r="I27" s="154"/>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53"/>
      <c r="G28" s="102"/>
      <c r="H28" s="103"/>
      <c r="I28" s="154"/>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53"/>
      <c r="G29" s="102"/>
      <c r="H29" s="103"/>
      <c r="I29" s="154"/>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53"/>
      <c r="G30" s="102"/>
      <c r="H30" s="103"/>
      <c r="I30" s="154"/>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53"/>
      <c r="G31" s="102"/>
      <c r="H31" s="103"/>
      <c r="I31" s="154"/>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53"/>
      <c r="G32" s="102"/>
      <c r="H32" s="103"/>
      <c r="I32" s="154"/>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53"/>
      <c r="G33" s="102"/>
      <c r="H33" s="103"/>
      <c r="I33" s="154"/>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53"/>
      <c r="G34" s="102"/>
      <c r="H34" s="103"/>
      <c r="I34" s="154"/>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53"/>
      <c r="G35" s="102"/>
      <c r="H35" s="103"/>
      <c r="I35" s="154"/>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53"/>
      <c r="G36" s="102"/>
      <c r="H36" s="103"/>
      <c r="I36" s="154"/>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53"/>
      <c r="G37" s="102"/>
      <c r="H37" s="103"/>
      <c r="I37" s="154"/>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53"/>
      <c r="G38" s="102"/>
      <c r="H38" s="103"/>
      <c r="I38" s="154"/>
      <c r="J38" s="104"/>
      <c r="K38" s="105"/>
      <c r="L38" s="106" t="n">
        <f aca="false">M38-M38*0,3</f>
        <v>0</v>
      </c>
      <c r="M38" s="106"/>
      <c r="N38" s="120"/>
      <c r="O38" s="109"/>
      <c r="P38" s="110"/>
      <c r="Q38" s="106" t="n">
        <f aca="false">P38*M38</f>
        <v>0</v>
      </c>
      <c r="R38" s="120"/>
      <c r="S38" s="111"/>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50.1" outlineLevel="0" r="40">
      <c r="A40" s="98" t="n">
        <v>2</v>
      </c>
      <c r="B40" s="98" t="s">
        <v>473</v>
      </c>
      <c r="C40" s="99" t="s">
        <v>474</v>
      </c>
      <c r="D40" s="99" t="s">
        <v>93</v>
      </c>
      <c r="E40" s="100" t="s">
        <v>93</v>
      </c>
      <c r="F40" s="153" t="s">
        <v>475</v>
      </c>
      <c r="G40" s="102" t="s">
        <v>95</v>
      </c>
      <c r="H40" s="103" t="s">
        <v>476</v>
      </c>
      <c r="I40" s="154" t="s">
        <v>477</v>
      </c>
      <c r="J40" s="104" t="s">
        <v>98</v>
      </c>
      <c r="K40" s="105" t="s">
        <v>99</v>
      </c>
      <c r="L40" s="106" t="n">
        <v>8260</v>
      </c>
      <c r="M40" s="106" t="n">
        <v>5160</v>
      </c>
      <c r="N40" s="108" t="s">
        <v>478</v>
      </c>
      <c r="O40" s="109" t="s">
        <v>101</v>
      </c>
      <c r="P40" s="110"/>
      <c r="Q40" s="106" t="n">
        <f aca="false">P40*M40</f>
        <v>0</v>
      </c>
      <c r="R40" s="111"/>
      <c r="S40" s="112" t="n">
        <v>13</v>
      </c>
      <c r="T40" s="155"/>
      <c r="U40" s="114" t="n">
        <f aca="false">IF(EXACT(O40,Y40),M40,M40*(1-'Расчет ПРЕДЗАКАЗ'!$D$10))</f>
        <v>5160</v>
      </c>
      <c r="V40" s="114" t="n">
        <f aca="false">P40*U40</f>
        <v>0</v>
      </c>
      <c r="W40" s="114" t="n">
        <f aca="false">IF(EXACT(O40,Y40),M40,M40*(1-'Расчет Прайс'!$D$10))</f>
        <v>5160</v>
      </c>
      <c r="X40" s="114" t="n">
        <f aca="false">P40*W40</f>
        <v>0</v>
      </c>
      <c r="Y40" s="119" t="s">
        <v>101</v>
      </c>
      <c r="Z40" s="117" t="n">
        <f aca="false">IF(EXACT(O40;Y40);Q40;0)</f>
        <v>0</v>
      </c>
      <c r="AA40" s="117" t="n">
        <f aca="false">IF(Z40=0;Q40;0)</f>
        <v>0</v>
      </c>
      <c r="AB40" s="118" t="n">
        <f aca="false">IF(U40=0,"",L40/U40-1)</f>
        <v>0.60077519379845</v>
      </c>
      <c r="AC40" s="118" t="n">
        <f aca="false">IF(W40=0,"",L40/W40-1)</f>
        <v>0.60077519379845</v>
      </c>
    </row>
    <row collapsed="false" customFormat="false" customHeight="true" hidden="false" ht="50.1" outlineLevel="0" r="41">
      <c r="A41" s="98"/>
      <c r="B41" s="98"/>
      <c r="C41" s="99"/>
      <c r="D41" s="99"/>
      <c r="E41" s="100"/>
      <c r="F41" s="153"/>
      <c r="G41" s="102"/>
      <c r="H41" s="103"/>
      <c r="I41" s="154"/>
      <c r="J41" s="104"/>
      <c r="K41" s="105" t="s">
        <v>102</v>
      </c>
      <c r="L41" s="106" t="n">
        <v>8260</v>
      </c>
      <c r="M41" s="106" t="n">
        <v>5160</v>
      </c>
      <c r="N41" s="108" t="s">
        <v>479</v>
      </c>
      <c r="O41" s="109" t="s">
        <v>101</v>
      </c>
      <c r="P41" s="110"/>
      <c r="Q41" s="106" t="n">
        <f aca="false">P41*M41</f>
        <v>0</v>
      </c>
      <c r="R41" s="111"/>
      <c r="S41" s="112" t="n">
        <v>44</v>
      </c>
      <c r="T41" s="138"/>
      <c r="U41" s="114" t="n">
        <f aca="false">IF(EXACT(O41,Y41),M41,M41*(1-'Расчет ПРЕДЗАКАЗ'!$D$10))</f>
        <v>5160</v>
      </c>
      <c r="V41" s="114" t="n">
        <f aca="false">P41*U41</f>
        <v>0</v>
      </c>
      <c r="W41" s="114" t="n">
        <f aca="false">IF(EXACT(O41,Y41),M41,M41*(1-'Расчет Прайс'!$D$10))</f>
        <v>5160</v>
      </c>
      <c r="X41" s="114" t="n">
        <f aca="false">P41*W41</f>
        <v>0</v>
      </c>
      <c r="Y41" s="119" t="s">
        <v>101</v>
      </c>
      <c r="Z41" s="117" t="n">
        <f aca="false">IF(EXACT(O41;Y41);Q41;0)</f>
        <v>0</v>
      </c>
      <c r="AA41" s="117" t="n">
        <f aca="false">IF(Z41=0;Q41;0)</f>
        <v>0</v>
      </c>
      <c r="AB41" s="118" t="n">
        <f aca="false">IF(U41=0;"";L41/U41-1)</f>
        <v>0.60077519379845</v>
      </c>
      <c r="AC41" s="118" t="n">
        <f aca="false">IF(W41=0;"";L41/W41-1)</f>
        <v>0.60077519379845</v>
      </c>
    </row>
    <row collapsed="false" customFormat="false" customHeight="true" hidden="false" ht="50.1" outlineLevel="0" r="42">
      <c r="A42" s="98"/>
      <c r="B42" s="98"/>
      <c r="C42" s="99"/>
      <c r="D42" s="99"/>
      <c r="E42" s="100"/>
      <c r="F42" s="153"/>
      <c r="G42" s="102"/>
      <c r="H42" s="103"/>
      <c r="I42" s="154"/>
      <c r="J42" s="104"/>
      <c r="K42" s="105" t="s">
        <v>104</v>
      </c>
      <c r="L42" s="106" t="n">
        <v>8260</v>
      </c>
      <c r="M42" s="106" t="n">
        <v>5160</v>
      </c>
      <c r="N42" s="108" t="s">
        <v>480</v>
      </c>
      <c r="O42" s="109" t="s">
        <v>101</v>
      </c>
      <c r="P42" s="110"/>
      <c r="Q42" s="106" t="n">
        <f aca="false">P42*M42</f>
        <v>0</v>
      </c>
      <c r="R42" s="111"/>
      <c r="S42" s="112" t="n">
        <v>96</v>
      </c>
      <c r="T42" s="138"/>
      <c r="U42" s="114" t="n">
        <f aca="false">IF(EXACT(O42,Y42),M42,M42*(1-'Расчет ПРЕДЗАКАЗ'!$D$10))</f>
        <v>5160</v>
      </c>
      <c r="V42" s="114" t="n">
        <f aca="false">P42*U42</f>
        <v>0</v>
      </c>
      <c r="W42" s="114" t="n">
        <f aca="false">IF(EXACT(O42,Y42),M42,M42*(1-'Расчет Прайс'!$D$10))</f>
        <v>5160</v>
      </c>
      <c r="X42" s="114" t="n">
        <f aca="false">P42*W42</f>
        <v>0</v>
      </c>
      <c r="Y42" s="119" t="s">
        <v>101</v>
      </c>
      <c r="Z42" s="117" t="n">
        <f aca="false">IF(EXACT(O42;Y42);Q42;0)</f>
        <v>0</v>
      </c>
      <c r="AA42" s="117" t="n">
        <f aca="false">IF(Z42=0;Q42;0)</f>
        <v>0</v>
      </c>
      <c r="AB42" s="118" t="n">
        <f aca="false">IF(U42=0;"";L42/U42-1)</f>
        <v>0.60077519379845</v>
      </c>
      <c r="AC42" s="118" t="n">
        <f aca="false">IF(W42=0;"";L42/W42-1)</f>
        <v>0.60077519379845</v>
      </c>
    </row>
    <row collapsed="false" customFormat="false" customHeight="true" hidden="false" ht="50.1" outlineLevel="0" r="43">
      <c r="A43" s="98"/>
      <c r="B43" s="98"/>
      <c r="C43" s="99"/>
      <c r="D43" s="99"/>
      <c r="E43" s="100"/>
      <c r="F43" s="153"/>
      <c r="G43" s="102"/>
      <c r="H43" s="103"/>
      <c r="I43" s="154"/>
      <c r="J43" s="104"/>
      <c r="K43" s="105" t="s">
        <v>106</v>
      </c>
      <c r="L43" s="106" t="n">
        <v>8260</v>
      </c>
      <c r="M43" s="106" t="n">
        <v>5160</v>
      </c>
      <c r="N43" s="108" t="s">
        <v>481</v>
      </c>
      <c r="O43" s="109" t="s">
        <v>101</v>
      </c>
      <c r="P43" s="110"/>
      <c r="Q43" s="106" t="n">
        <f aca="false">P43*M43</f>
        <v>0</v>
      </c>
      <c r="R43" s="111"/>
      <c r="S43" s="112" t="n">
        <v>94</v>
      </c>
      <c r="T43" s="138"/>
      <c r="U43" s="114" t="n">
        <f aca="false">IF(EXACT(O43,Y43),M43,M43*(1-'Расчет ПРЕДЗАКАЗ'!$D$10))</f>
        <v>5160</v>
      </c>
      <c r="V43" s="114" t="n">
        <f aca="false">P43*U43</f>
        <v>0</v>
      </c>
      <c r="W43" s="114" t="n">
        <f aca="false">IF(EXACT(O43,Y43),M43,M43*(1-'Расчет Прайс'!$D$10))</f>
        <v>5160</v>
      </c>
      <c r="X43" s="114" t="n">
        <f aca="false">P43*W43</f>
        <v>0</v>
      </c>
      <c r="Y43" s="119" t="s">
        <v>101</v>
      </c>
      <c r="Z43" s="117" t="n">
        <f aca="false">IF(EXACT(O43;Y43);Q43;0)</f>
        <v>0</v>
      </c>
      <c r="AA43" s="117" t="n">
        <f aca="false">IF(Z43=0;Q43;0)</f>
        <v>0</v>
      </c>
      <c r="AB43" s="118" t="n">
        <f aca="false">IF(U43=0;"";L43/U43-1)</f>
        <v>0.60077519379845</v>
      </c>
      <c r="AC43" s="118" t="n">
        <f aca="false">IF(W43=0;"";L43/W43-1)</f>
        <v>0.60077519379845</v>
      </c>
    </row>
    <row collapsed="false" customFormat="false" customHeight="true" hidden="false" ht="50.1" outlineLevel="0" r="44">
      <c r="A44" s="98"/>
      <c r="B44" s="98"/>
      <c r="C44" s="99"/>
      <c r="D44" s="99"/>
      <c r="E44" s="100"/>
      <c r="F44" s="153"/>
      <c r="G44" s="102"/>
      <c r="H44" s="103"/>
      <c r="I44" s="154"/>
      <c r="J44" s="104"/>
      <c r="K44" s="105" t="s">
        <v>108</v>
      </c>
      <c r="L44" s="106" t="n">
        <v>8260</v>
      </c>
      <c r="M44" s="106" t="n">
        <v>5160</v>
      </c>
      <c r="N44" s="108" t="s">
        <v>482</v>
      </c>
      <c r="O44" s="109" t="s">
        <v>101</v>
      </c>
      <c r="P44" s="110"/>
      <c r="Q44" s="106" t="n">
        <f aca="false">P44*M44</f>
        <v>0</v>
      </c>
      <c r="R44" s="111"/>
      <c r="S44" s="112" t="n">
        <v>50</v>
      </c>
      <c r="T44" s="138"/>
      <c r="U44" s="114" t="n">
        <f aca="false">IF(EXACT(O44,Y44),M44,M44*(1-'Расчет ПРЕДЗАКАЗ'!$D$10))</f>
        <v>5160</v>
      </c>
      <c r="V44" s="114" t="n">
        <f aca="false">P44*U44</f>
        <v>0</v>
      </c>
      <c r="W44" s="114" t="n">
        <f aca="false">IF(EXACT(O44,Y44),M44,M44*(1-'Расчет Прайс'!$D$10))</f>
        <v>5160</v>
      </c>
      <c r="X44" s="114" t="n">
        <f aca="false">P44*W44</f>
        <v>0</v>
      </c>
      <c r="Y44" s="119" t="s">
        <v>101</v>
      </c>
      <c r="Z44" s="117" t="n">
        <f aca="false">IF(EXACT(O44;Y44);Q44;0)</f>
        <v>0</v>
      </c>
      <c r="AA44" s="117" t="n">
        <f aca="false">IF(Z44=0;Q44;0)</f>
        <v>0</v>
      </c>
      <c r="AB44" s="118" t="n">
        <f aca="false">IF(U44=0;"";L44/U44-1)</f>
        <v>0.60077519379845</v>
      </c>
      <c r="AC44" s="118" t="n">
        <f aca="false">IF(W44=0;"";L44/W44-1)</f>
        <v>0.60077519379845</v>
      </c>
    </row>
    <row collapsed="false" customFormat="false" customHeight="true" hidden="false" ht="50.1" outlineLevel="0" r="45">
      <c r="A45" s="98"/>
      <c r="B45" s="98"/>
      <c r="C45" s="99"/>
      <c r="D45" s="99"/>
      <c r="E45" s="100"/>
      <c r="F45" s="153"/>
      <c r="G45" s="102"/>
      <c r="H45" s="103"/>
      <c r="I45" s="154"/>
      <c r="J45" s="104"/>
      <c r="K45" s="105" t="s">
        <v>110</v>
      </c>
      <c r="L45" s="106" t="n">
        <v>8260</v>
      </c>
      <c r="M45" s="106" t="n">
        <v>5160</v>
      </c>
      <c r="N45" s="108" t="s">
        <v>483</v>
      </c>
      <c r="O45" s="109" t="s">
        <v>101</v>
      </c>
      <c r="P45" s="110"/>
      <c r="Q45" s="106" t="n">
        <f aca="false">P45*M45</f>
        <v>0</v>
      </c>
      <c r="R45" s="111"/>
      <c r="S45" s="112" t="n">
        <v>21</v>
      </c>
      <c r="T45" s="138"/>
      <c r="U45" s="114" t="n">
        <f aca="false">IF(EXACT(O45,Y45),M45,M45*(1-'Расчет ПРЕДЗАКАЗ'!$D$10))</f>
        <v>5160</v>
      </c>
      <c r="V45" s="114" t="n">
        <f aca="false">P45*U45</f>
        <v>0</v>
      </c>
      <c r="W45" s="114" t="n">
        <f aca="false">IF(EXACT(O45,Y45),M45,M45*(1-'Расчет Прайс'!$D$10))</f>
        <v>5160</v>
      </c>
      <c r="X45" s="114" t="n">
        <f aca="false">P45*W45</f>
        <v>0</v>
      </c>
      <c r="Y45" s="119" t="s">
        <v>101</v>
      </c>
      <c r="Z45" s="117" t="n">
        <f aca="false">IF(EXACT(O45;Y45);Q45;0)</f>
        <v>0</v>
      </c>
      <c r="AA45" s="117" t="n">
        <f aca="false">IF(Z45=0;Q45;0)</f>
        <v>0</v>
      </c>
      <c r="AB45" s="118" t="n">
        <f aca="false">IF(U45=0;"";L45/U45-1)</f>
        <v>0.60077519379845</v>
      </c>
      <c r="AC45" s="118" t="n">
        <f aca="false">IF(W45=0;"";L45/W45-1)</f>
        <v>0.60077519379845</v>
      </c>
    </row>
    <row collapsed="false" customFormat="false" customHeight="true" hidden="false" ht="50.1" outlineLevel="0" r="46">
      <c r="A46" s="98"/>
      <c r="B46" s="98"/>
      <c r="C46" s="99"/>
      <c r="D46" s="99"/>
      <c r="E46" s="100"/>
      <c r="F46" s="153"/>
      <c r="G46" s="102"/>
      <c r="H46" s="103"/>
      <c r="I46" s="154"/>
      <c r="J46" s="104"/>
      <c r="K46" s="105" t="s">
        <v>112</v>
      </c>
      <c r="L46" s="106" t="n">
        <v>8260</v>
      </c>
      <c r="M46" s="106" t="n">
        <v>5160</v>
      </c>
      <c r="N46" s="108" t="s">
        <v>484</v>
      </c>
      <c r="O46" s="109" t="s">
        <v>101</v>
      </c>
      <c r="P46" s="110"/>
      <c r="Q46" s="106" t="n">
        <f aca="false">P46*M46</f>
        <v>0</v>
      </c>
      <c r="R46" s="111"/>
      <c r="S46" s="112" t="n">
        <v>8</v>
      </c>
      <c r="T46" s="138"/>
      <c r="U46" s="114" t="n">
        <f aca="false">IF(EXACT(O46,Y46),M46,M46*(1-'Расчет ПРЕДЗАКАЗ'!$D$10))</f>
        <v>5160</v>
      </c>
      <c r="V46" s="114" t="n">
        <f aca="false">P46*U46</f>
        <v>0</v>
      </c>
      <c r="W46" s="114" t="n">
        <f aca="false">IF(EXACT(O46,Y46),M46,M46*(1-'Расчет Прайс'!$D$10))</f>
        <v>5160</v>
      </c>
      <c r="X46" s="114" t="n">
        <f aca="false">P46*W46</f>
        <v>0</v>
      </c>
      <c r="Y46" s="119" t="s">
        <v>101</v>
      </c>
      <c r="Z46" s="117" t="n">
        <f aca="false">IF(EXACT(O46;Y46);Q46;0)</f>
        <v>0</v>
      </c>
      <c r="AA46" s="117" t="n">
        <f aca="false">IF(Z46=0;Q46;0)</f>
        <v>0</v>
      </c>
      <c r="AB46" s="118" t="n">
        <f aca="false">IF(U46=0;"";L46/U46-1)</f>
        <v>0.60077519379845</v>
      </c>
      <c r="AC46" s="118" t="n">
        <f aca="false">IF(W46=0;"";L46/W46-1)</f>
        <v>0.60077519379845</v>
      </c>
    </row>
    <row collapsed="false" customFormat="false" customHeight="true" hidden="false" ht="50.1" outlineLevel="0" r="47">
      <c r="A47" s="98"/>
      <c r="B47" s="98"/>
      <c r="C47" s="99"/>
      <c r="D47" s="99"/>
      <c r="E47" s="100"/>
      <c r="F47" s="153"/>
      <c r="G47" s="102"/>
      <c r="H47" s="103"/>
      <c r="I47" s="154"/>
      <c r="J47" s="104"/>
      <c r="K47" s="105"/>
      <c r="L47" s="106"/>
      <c r="M47" s="106"/>
      <c r="N47" s="106"/>
      <c r="O47" s="109"/>
      <c r="P47" s="110"/>
      <c r="Q47" s="106" t="n">
        <f aca="false">P47*M47</f>
        <v>0</v>
      </c>
      <c r="R47" s="111"/>
      <c r="S47" s="112"/>
      <c r="T47" s="138"/>
      <c r="U47" s="114" t="n">
        <f aca="false">IF(EXACT(O47,Y47),M47,M47*(1-'Расчет ПРЕДЗАКАЗ'!$D$10))</f>
        <v>0</v>
      </c>
      <c r="V47" s="114" t="n">
        <f aca="false">P47*U47</f>
        <v>0</v>
      </c>
      <c r="W47" s="114" t="n">
        <f aca="false">IF(EXACT(O47,Y47),M47,M47*(1-'Расчет Прайс'!$D$10))</f>
        <v>0</v>
      </c>
      <c r="X47" s="114" t="n">
        <f aca="false">P47*W47</f>
        <v>0</v>
      </c>
      <c r="Y47" s="119" t="s">
        <v>101</v>
      </c>
      <c r="Z47" s="117" t="n">
        <f aca="false">IF(EXACT(O47;Y47);Q47;0)</f>
        <v>0</v>
      </c>
      <c r="AA47" s="117" t="n">
        <f aca="false">IF(Z47=0;Q47;0)</f>
        <v>0</v>
      </c>
      <c r="AB47" s="118" t="str">
        <f aca="false">IF(U47=0;"";L47/U47-1)</f>
        <v/>
      </c>
      <c r="AC47" s="118" t="str">
        <f aca="false">IF(W47=0;"";L47/W47-1)</f>
        <v/>
      </c>
    </row>
    <row collapsed="false" customFormat="false" customHeight="true" hidden="false" ht="50.1" outlineLevel="0" r="48">
      <c r="A48" s="98"/>
      <c r="B48" s="98"/>
      <c r="C48" s="99"/>
      <c r="D48" s="99"/>
      <c r="E48" s="100"/>
      <c r="F48" s="153"/>
      <c r="G48" s="102"/>
      <c r="H48" s="103"/>
      <c r="I48" s="154"/>
      <c r="J48" s="104"/>
      <c r="K48" s="105"/>
      <c r="L48" s="106"/>
      <c r="M48" s="106"/>
      <c r="N48" s="106"/>
      <c r="O48" s="109"/>
      <c r="P48" s="110"/>
      <c r="Q48" s="106" t="n">
        <f aca="false">P48*M48</f>
        <v>0</v>
      </c>
      <c r="R48" s="111"/>
      <c r="S48" s="112"/>
      <c r="T48" s="138"/>
      <c r="U48" s="114" t="n">
        <f aca="false">IF(EXACT(O48,Y48),M48,M48*(1-'Расчет ПРЕДЗАКАЗ'!$D$10))</f>
        <v>0</v>
      </c>
      <c r="V48" s="114" t="n">
        <f aca="false">P48*U48</f>
        <v>0</v>
      </c>
      <c r="W48" s="114" t="n">
        <f aca="false">IF(EXACT(O48,Y48),M48,M48*(1-'Расчет Прайс'!$D$10))</f>
        <v>0</v>
      </c>
      <c r="X48" s="114" t="n">
        <f aca="false">P48*W48</f>
        <v>0</v>
      </c>
      <c r="Y48" s="119" t="s">
        <v>101</v>
      </c>
      <c r="Z48" s="117" t="n">
        <f aca="false">IF(EXACT(O48;Y48);Q48;0)</f>
        <v>0</v>
      </c>
      <c r="AA48" s="117" t="n">
        <f aca="false">IF(Z48=0;Q48;0)</f>
        <v>0</v>
      </c>
      <c r="AB48" s="118" t="str">
        <f aca="false">IF(U48=0;"";L48/U48-1)</f>
        <v/>
      </c>
      <c r="AC48" s="118" t="str">
        <f aca="false">IF(W48=0;"";L48/W48-1)</f>
        <v/>
      </c>
    </row>
    <row collapsed="false" customFormat="false" customHeight="true" hidden="false" ht="50.1" outlineLevel="0" r="49">
      <c r="A49" s="98"/>
      <c r="B49" s="98"/>
      <c r="C49" s="99"/>
      <c r="D49" s="99"/>
      <c r="E49" s="100"/>
      <c r="F49" s="153"/>
      <c r="G49" s="102"/>
      <c r="H49" s="103"/>
      <c r="I49" s="154"/>
      <c r="J49" s="104"/>
      <c r="K49" s="105"/>
      <c r="L49" s="106"/>
      <c r="M49" s="106"/>
      <c r="N49" s="120"/>
      <c r="O49" s="109"/>
      <c r="P49" s="110"/>
      <c r="Q49" s="106" t="n">
        <f aca="false">P49*M49</f>
        <v>0</v>
      </c>
      <c r="R49" s="120"/>
      <c r="S49" s="112"/>
      <c r="T49" s="121"/>
      <c r="U49" s="114" t="n">
        <f aca="false">IF(EXACT(O49,Y49),M49,M49*(1-'Расчет ПРЕДЗАКАЗ'!$D$10))</f>
        <v>0</v>
      </c>
      <c r="V49" s="114" t="n">
        <f aca="false">P49*U49</f>
        <v>0</v>
      </c>
      <c r="W49" s="114" t="n">
        <f aca="false">IF(EXACT(O49,Y49),M49,M49*(1-'Расчет Прайс'!$D$10))</f>
        <v>0</v>
      </c>
      <c r="X49" s="114" t="n">
        <f aca="false">P49*W49</f>
        <v>0</v>
      </c>
      <c r="Y49" s="119" t="s">
        <v>101</v>
      </c>
      <c r="Z49" s="117" t="n">
        <f aca="false">IF(EXACT(O49;Y49);Q49;0)</f>
        <v>0</v>
      </c>
      <c r="AA49" s="117" t="n">
        <f aca="false">IF(Z49=0;Q49;0)</f>
        <v>0</v>
      </c>
      <c r="AB49" s="118" t="str">
        <f aca="false">IF(U49=0;"";L49/U49-1)</f>
        <v/>
      </c>
      <c r="AC49" s="118" t="str">
        <f aca="false">IF(W49=0;"";L49/W49-1)</f>
        <v/>
      </c>
    </row>
    <row collapsed="false" customFormat="false" customHeight="true" hidden="false" ht="50.1" outlineLevel="0" r="50">
      <c r="A50" s="98"/>
      <c r="B50" s="98"/>
      <c r="C50" s="99"/>
      <c r="D50" s="99"/>
      <c r="E50" s="100"/>
      <c r="F50" s="153"/>
      <c r="G50" s="102"/>
      <c r="H50" s="103"/>
      <c r="I50" s="154"/>
      <c r="J50" s="104"/>
      <c r="K50" s="105"/>
      <c r="L50" s="106"/>
      <c r="M50" s="106"/>
      <c r="N50" s="120"/>
      <c r="O50" s="109"/>
      <c r="P50" s="110"/>
      <c r="Q50" s="106" t="n">
        <f aca="false">P50*M50</f>
        <v>0</v>
      </c>
      <c r="R50" s="120"/>
      <c r="S50" s="112"/>
      <c r="T50" s="121"/>
      <c r="U50" s="114" t="n">
        <f aca="false">IF(EXACT(O50,Y50),M50,M50*(1-'Расчет ПРЕДЗАКАЗ'!$D$10))</f>
        <v>0</v>
      </c>
      <c r="V50" s="114" t="n">
        <f aca="false">P50*U50</f>
        <v>0</v>
      </c>
      <c r="W50" s="114" t="n">
        <f aca="false">IF(EXACT(O50,Y50),M50,M50*(1-'Расчет Прайс'!$D$10))</f>
        <v>0</v>
      </c>
      <c r="X50" s="114" t="n">
        <f aca="false">P50*W50</f>
        <v>0</v>
      </c>
      <c r="Y50" s="119" t="s">
        <v>101</v>
      </c>
      <c r="Z50" s="117" t="n">
        <f aca="false">IF(EXACT(O50;Y50);Q50;0)</f>
        <v>0</v>
      </c>
      <c r="AA50" s="117" t="n">
        <f aca="false">IF(Z50=0;Q50;0)</f>
        <v>0</v>
      </c>
      <c r="AB50" s="118" t="str">
        <f aca="false">IF(U50=0;"";L50/U50-1)</f>
        <v/>
      </c>
      <c r="AC50" s="118" t="str">
        <f aca="false">IF(W50=0;"";L50/W50-1)</f>
        <v/>
      </c>
    </row>
    <row collapsed="false" customFormat="false" customHeight="true" hidden="false" ht="50.1" outlineLevel="0" r="51">
      <c r="A51" s="98"/>
      <c r="B51" s="98"/>
      <c r="C51" s="99"/>
      <c r="D51" s="99"/>
      <c r="E51" s="100"/>
      <c r="F51" s="153"/>
      <c r="G51" s="102"/>
      <c r="H51" s="103"/>
      <c r="I51" s="154"/>
      <c r="J51" s="104"/>
      <c r="K51" s="105"/>
      <c r="L51" s="106"/>
      <c r="M51" s="106"/>
      <c r="N51" s="120"/>
      <c r="O51" s="109"/>
      <c r="P51" s="110"/>
      <c r="Q51" s="106" t="n">
        <f aca="false">P51*M51</f>
        <v>0</v>
      </c>
      <c r="R51" s="120"/>
      <c r="S51" s="112"/>
      <c r="T51" s="121"/>
      <c r="U51" s="114" t="n">
        <f aca="false">IF(EXACT(O51,Y51),M51,M51*(1-'Расчет ПРЕДЗАКАЗ'!$D$10))</f>
        <v>0</v>
      </c>
      <c r="V51" s="114" t="n">
        <f aca="false">P51*U51</f>
        <v>0</v>
      </c>
      <c r="W51" s="114" t="n">
        <f aca="false">IF(EXACT(O51,Y51),M51,M51*(1-'Расчет Прайс'!$D$10))</f>
        <v>0</v>
      </c>
      <c r="X51" s="114" t="n">
        <f aca="false">P51*W51</f>
        <v>0</v>
      </c>
      <c r="Y51" s="119" t="s">
        <v>101</v>
      </c>
      <c r="Z51" s="117" t="n">
        <f aca="false">IF(EXACT(O51;Y51);Q51;0)</f>
        <v>0</v>
      </c>
      <c r="AA51" s="117" t="n">
        <f aca="false">IF(Z51=0;Q51;0)</f>
        <v>0</v>
      </c>
      <c r="AB51" s="118" t="str">
        <f aca="false">IF(U51=0;"";L51/U51-1)</f>
        <v/>
      </c>
      <c r="AC51" s="118" t="str">
        <f aca="false">IF(W51=0;"";L51/W51-1)</f>
        <v/>
      </c>
    </row>
    <row collapsed="false" customFormat="false" customHeight="true" hidden="false" ht="50.1" outlineLevel="0" r="52">
      <c r="A52" s="98"/>
      <c r="B52" s="98"/>
      <c r="C52" s="99"/>
      <c r="D52" s="99"/>
      <c r="E52" s="100"/>
      <c r="F52" s="153"/>
      <c r="G52" s="102"/>
      <c r="H52" s="103"/>
      <c r="I52" s="154"/>
      <c r="J52" s="104"/>
      <c r="K52" s="105"/>
      <c r="L52" s="106"/>
      <c r="M52" s="106"/>
      <c r="N52" s="120"/>
      <c r="O52" s="109"/>
      <c r="P52" s="110"/>
      <c r="Q52" s="106" t="n">
        <f aca="false">P52*M52</f>
        <v>0</v>
      </c>
      <c r="R52" s="120"/>
      <c r="S52" s="112"/>
      <c r="T52" s="121"/>
      <c r="U52" s="114" t="n">
        <f aca="false">IF(EXACT(O52,Y52),M52,M52*(1-'Расчет ПРЕДЗАКАЗ'!$D$10))</f>
        <v>0</v>
      </c>
      <c r="V52" s="114" t="n">
        <f aca="false">P52*U52</f>
        <v>0</v>
      </c>
      <c r="W52" s="114" t="n">
        <f aca="false">IF(EXACT(O52,Y52),M52,M52*(1-'Расчет Прайс'!$D$10))</f>
        <v>0</v>
      </c>
      <c r="X52" s="114" t="n">
        <f aca="false">P52*W52</f>
        <v>0</v>
      </c>
      <c r="Y52" s="119" t="s">
        <v>101</v>
      </c>
      <c r="Z52" s="117" t="n">
        <f aca="false">IF(EXACT(O52;Y52);Q52;0)</f>
        <v>0</v>
      </c>
      <c r="AA52" s="117" t="n">
        <f aca="false">IF(Z52=0;Q52;0)</f>
        <v>0</v>
      </c>
      <c r="AB52" s="118" t="str">
        <f aca="false">IF(U52=0;"";L52/U52-1)</f>
        <v/>
      </c>
      <c r="AC52" s="118" t="str">
        <f aca="false">IF(W52=0;"";L52/W52-1)</f>
        <v/>
      </c>
    </row>
    <row collapsed="false" customFormat="false" customHeight="true" hidden="false" ht="50.1" outlineLevel="0" r="53">
      <c r="A53" s="98"/>
      <c r="B53" s="98"/>
      <c r="C53" s="99"/>
      <c r="D53" s="99"/>
      <c r="E53" s="100"/>
      <c r="F53" s="153"/>
      <c r="G53" s="102"/>
      <c r="H53" s="103"/>
      <c r="I53" s="154"/>
      <c r="J53" s="104"/>
      <c r="K53" s="105"/>
      <c r="L53" s="106"/>
      <c r="M53" s="106"/>
      <c r="N53" s="120"/>
      <c r="O53" s="109"/>
      <c r="P53" s="110"/>
      <c r="Q53" s="106" t="n">
        <f aca="false">P53*M53</f>
        <v>0</v>
      </c>
      <c r="R53" s="120"/>
      <c r="S53" s="112"/>
      <c r="T53" s="121"/>
      <c r="U53" s="114" t="n">
        <f aca="false">IF(EXACT(O53,Y53),M53,M53*(1-'Расчет ПРЕДЗАКАЗ'!$D$10))</f>
        <v>0</v>
      </c>
      <c r="V53" s="114" t="n">
        <f aca="false">P53*U53</f>
        <v>0</v>
      </c>
      <c r="W53" s="114" t="n">
        <f aca="false">IF(EXACT(O53,Y53),M53,M53*(1-'Расчет Прайс'!$D$10))</f>
        <v>0</v>
      </c>
      <c r="X53" s="114" t="n">
        <f aca="false">P53*W53</f>
        <v>0</v>
      </c>
      <c r="Y53" s="119" t="s">
        <v>101</v>
      </c>
      <c r="Z53" s="117" t="n">
        <f aca="false">IF(EXACT(O53;Y53);Q53;0)</f>
        <v>0</v>
      </c>
      <c r="AA53" s="117" t="n">
        <f aca="false">IF(Z53=0;Q53;0)</f>
        <v>0</v>
      </c>
      <c r="AB53" s="118" t="str">
        <f aca="false">IF(U53=0;"";L53/U53-1)</f>
        <v/>
      </c>
      <c r="AC53" s="118" t="str">
        <f aca="false">IF(W53=0;"";L53/W53-1)</f>
        <v/>
      </c>
    </row>
    <row collapsed="false" customFormat="false" customHeight="true" hidden="false" ht="50.1" outlineLevel="0" r="54">
      <c r="A54" s="98"/>
      <c r="B54" s="98"/>
      <c r="C54" s="99"/>
      <c r="D54" s="99"/>
      <c r="E54" s="100"/>
      <c r="F54" s="153"/>
      <c r="G54" s="102"/>
      <c r="H54" s="103"/>
      <c r="I54" s="154"/>
      <c r="J54" s="104"/>
      <c r="K54" s="105"/>
      <c r="L54" s="106"/>
      <c r="M54" s="106"/>
      <c r="N54" s="120"/>
      <c r="O54" s="109"/>
      <c r="P54" s="110"/>
      <c r="Q54" s="106" t="n">
        <f aca="false">P54*M54</f>
        <v>0</v>
      </c>
      <c r="R54" s="120"/>
      <c r="S54" s="111"/>
      <c r="T54" s="121"/>
      <c r="U54" s="114" t="n">
        <f aca="false">IF(EXACT(O54,Y54),M54,M54*(1-'Расчет ПРЕДЗАКАЗ'!$D$10))</f>
        <v>0</v>
      </c>
      <c r="V54" s="114" t="n">
        <f aca="false">P54*U54</f>
        <v>0</v>
      </c>
      <c r="W54" s="114" t="n">
        <f aca="false">IF(EXACT(O54,Y54),M54,M54*(1-'Расчет Прайс'!$D$10))</f>
        <v>0</v>
      </c>
      <c r="X54" s="114" t="n">
        <f aca="false">P54*W54</f>
        <v>0</v>
      </c>
      <c r="Y54" s="119" t="s">
        <v>101</v>
      </c>
      <c r="Z54" s="117" t="n">
        <f aca="false">IF(EXACT(O54;Y54);Q54;0)</f>
        <v>0</v>
      </c>
      <c r="AA54" s="117" t="n">
        <f aca="false">IF(Z54=0;Q54;0)</f>
        <v>0</v>
      </c>
      <c r="AB54" s="118" t="str">
        <f aca="false">IF(U54=0;"";L54/U54-1)</f>
        <v/>
      </c>
      <c r="AC54" s="118" t="str">
        <f aca="false">IF(W54=0;"";L54/W54-1)</f>
        <v/>
      </c>
    </row>
    <row collapsed="false" customFormat="false" customHeight="true" hidden="false" ht="11.25" outlineLevel="0" r="55"/>
    <row collapsed="false" customFormat="false" customHeight="true" hidden="false" ht="50.1" outlineLevel="0" r="56">
      <c r="A56" s="98" t="n">
        <v>3</v>
      </c>
      <c r="B56" s="98" t="s">
        <v>485</v>
      </c>
      <c r="C56" s="99" t="s">
        <v>486</v>
      </c>
      <c r="D56" s="99" t="s">
        <v>93</v>
      </c>
      <c r="E56" s="100" t="s">
        <v>93</v>
      </c>
      <c r="F56" s="153" t="s">
        <v>475</v>
      </c>
      <c r="G56" s="102" t="s">
        <v>487</v>
      </c>
      <c r="H56" s="103"/>
      <c r="I56" s="154" t="s">
        <v>488</v>
      </c>
      <c r="J56" s="104" t="s">
        <v>98</v>
      </c>
      <c r="K56" s="105" t="s">
        <v>108</v>
      </c>
      <c r="L56" s="106" t="n">
        <v>6110</v>
      </c>
      <c r="M56" s="106" t="n">
        <v>3396</v>
      </c>
      <c r="N56" s="108" t="s">
        <v>489</v>
      </c>
      <c r="O56" s="109" t="s">
        <v>101</v>
      </c>
      <c r="P56" s="110"/>
      <c r="Q56" s="106" t="n">
        <f aca="false">P56*M56</f>
        <v>0</v>
      </c>
      <c r="R56" s="111"/>
      <c r="S56" s="112" t="n">
        <v>1</v>
      </c>
      <c r="T56" s="155"/>
      <c r="U56" s="114" t="n">
        <f aca="false">IF(EXACT(O56,Y56),M56,M56*(1-'Расчет ПРЕДЗАКАЗ'!$D$10))</f>
        <v>3396</v>
      </c>
      <c r="V56" s="114" t="n">
        <f aca="false">P56*U56</f>
        <v>0</v>
      </c>
      <c r="W56" s="114" t="n">
        <f aca="false">IF(EXACT(O56,Y56),M56,M56*(1-'Расчет Прайс'!$D$10))</f>
        <v>3396</v>
      </c>
      <c r="X56" s="114" t="n">
        <f aca="false">P56*W56</f>
        <v>0</v>
      </c>
      <c r="Y56" s="119" t="s">
        <v>101</v>
      </c>
      <c r="Z56" s="117" t="n">
        <f aca="false">IF(EXACT(O56;Y56);Q56;0)</f>
        <v>0</v>
      </c>
      <c r="AA56" s="117" t="n">
        <f aca="false">IF(Z56=0;Q56;0)</f>
        <v>0</v>
      </c>
      <c r="AB56" s="118" t="n">
        <f aca="false">IF(U56=0,"",L56/U56-1)</f>
        <v>0.799175500588928</v>
      </c>
      <c r="AC56" s="118" t="n">
        <f aca="false">IF(W56=0,"",L56/W56-1)</f>
        <v>0.799175500588928</v>
      </c>
    </row>
    <row collapsed="false" customFormat="false" customHeight="true" hidden="false" ht="50.1" outlineLevel="0" r="57">
      <c r="A57" s="98"/>
      <c r="B57" s="98"/>
      <c r="C57" s="99"/>
      <c r="D57" s="99"/>
      <c r="E57" s="100"/>
      <c r="F57" s="153"/>
      <c r="G57" s="102"/>
      <c r="H57" s="103"/>
      <c r="I57" s="154"/>
      <c r="J57" s="104"/>
      <c r="K57" s="105"/>
      <c r="L57" s="106"/>
      <c r="M57" s="106"/>
      <c r="N57" s="108"/>
      <c r="O57" s="109"/>
      <c r="P57" s="110"/>
      <c r="Q57" s="106" t="n">
        <f aca="false">P57*M57</f>
        <v>0</v>
      </c>
      <c r="R57" s="111"/>
      <c r="S57" s="112"/>
      <c r="T57" s="138"/>
      <c r="U57" s="114" t="n">
        <f aca="false">IF(EXACT(O57,Y57),M57,M57*(1-'Расчет ПРЕДЗАКАЗ'!$D$10))</f>
        <v>0</v>
      </c>
      <c r="V57" s="114" t="n">
        <f aca="false">P57*U57</f>
        <v>0</v>
      </c>
      <c r="W57" s="114" t="n">
        <f aca="false">IF(EXACT(O57,Y57),M57,M57*(1-'Расчет Прайс'!$D$10))</f>
        <v>0</v>
      </c>
      <c r="X57" s="114" t="n">
        <f aca="false">P57*W57</f>
        <v>0</v>
      </c>
      <c r="Y57" s="119" t="s">
        <v>101</v>
      </c>
      <c r="Z57" s="117" t="n">
        <f aca="false">IF(EXACT(O57;Y57);Q57;0)</f>
        <v>0</v>
      </c>
      <c r="AA57" s="117" t="n">
        <f aca="false">IF(Z57=0;Q57;0)</f>
        <v>0</v>
      </c>
      <c r="AB57" s="118" t="str">
        <f aca="false">IF(U57=0;"";L57/U57-1)</f>
        <v/>
      </c>
      <c r="AC57" s="118" t="str">
        <f aca="false">IF(W57=0;"";L57/W57-1)</f>
        <v/>
      </c>
    </row>
    <row collapsed="false" customFormat="false" customHeight="true" hidden="false" ht="50.1" outlineLevel="0" r="58">
      <c r="A58" s="98"/>
      <c r="B58" s="98"/>
      <c r="C58" s="99"/>
      <c r="D58" s="99"/>
      <c r="E58" s="100"/>
      <c r="F58" s="153"/>
      <c r="G58" s="102"/>
      <c r="H58" s="103"/>
      <c r="I58" s="154"/>
      <c r="J58" s="104"/>
      <c r="K58" s="105"/>
      <c r="L58" s="106"/>
      <c r="M58" s="106"/>
      <c r="N58" s="108"/>
      <c r="O58" s="109"/>
      <c r="P58" s="110"/>
      <c r="Q58" s="106" t="n">
        <f aca="false">P58*M58</f>
        <v>0</v>
      </c>
      <c r="R58" s="111"/>
      <c r="S58" s="112"/>
      <c r="T58" s="138"/>
      <c r="U58" s="114" t="n">
        <f aca="false">IF(EXACT(O58,Y58),M58,M58*(1-'Расчет ПРЕДЗАКАЗ'!$D$10))</f>
        <v>0</v>
      </c>
      <c r="V58" s="114" t="n">
        <f aca="false">P58*U58</f>
        <v>0</v>
      </c>
      <c r="W58" s="114" t="n">
        <f aca="false">IF(EXACT(O58,Y58),M58,M58*(1-'Расчет Прайс'!$D$10))</f>
        <v>0</v>
      </c>
      <c r="X58" s="114" t="n">
        <f aca="false">P58*W58</f>
        <v>0</v>
      </c>
      <c r="Y58" s="119" t="s">
        <v>101</v>
      </c>
      <c r="Z58" s="117" t="n">
        <f aca="false">IF(EXACT(O58;Y58);Q58;0)</f>
        <v>0</v>
      </c>
      <c r="AA58" s="117" t="n">
        <f aca="false">IF(Z58=0;Q58;0)</f>
        <v>0</v>
      </c>
      <c r="AB58" s="118" t="str">
        <f aca="false">IF(U58=0;"";L58/U58-1)</f>
        <v/>
      </c>
      <c r="AC58" s="118" t="str">
        <f aca="false">IF(W58=0;"";L58/W58-1)</f>
        <v/>
      </c>
    </row>
    <row collapsed="false" customFormat="false" customHeight="true" hidden="false" ht="50.1" outlineLevel="0" r="59">
      <c r="A59" s="98"/>
      <c r="B59" s="98"/>
      <c r="C59" s="99"/>
      <c r="D59" s="99"/>
      <c r="E59" s="100"/>
      <c r="F59" s="153"/>
      <c r="G59" s="102"/>
      <c r="H59" s="103"/>
      <c r="I59" s="154"/>
      <c r="J59" s="104"/>
      <c r="K59" s="105"/>
      <c r="L59" s="106"/>
      <c r="M59" s="106"/>
      <c r="N59" s="108"/>
      <c r="O59" s="109"/>
      <c r="P59" s="110"/>
      <c r="Q59" s="106" t="n">
        <f aca="false">P59*M59</f>
        <v>0</v>
      </c>
      <c r="R59" s="111"/>
      <c r="S59" s="112"/>
      <c r="T59" s="138"/>
      <c r="U59" s="114" t="n">
        <f aca="false">IF(EXACT(O59,Y59),M59,M59*(1-'Расчет ПРЕДЗАКАЗ'!$D$10))</f>
        <v>0</v>
      </c>
      <c r="V59" s="114" t="n">
        <f aca="false">P59*U59</f>
        <v>0</v>
      </c>
      <c r="W59" s="114" t="n">
        <f aca="false">IF(EXACT(O59,Y59),M59,M59*(1-'Расчет Прайс'!$D$10))</f>
        <v>0</v>
      </c>
      <c r="X59" s="114" t="n">
        <f aca="false">P59*W59</f>
        <v>0</v>
      </c>
      <c r="Y59" s="119" t="s">
        <v>101</v>
      </c>
      <c r="Z59" s="117" t="n">
        <f aca="false">IF(EXACT(O59;Y59);Q59;0)</f>
        <v>0</v>
      </c>
      <c r="AA59" s="117" t="n">
        <f aca="false">IF(Z59=0;Q59;0)</f>
        <v>0</v>
      </c>
      <c r="AB59" s="118" t="str">
        <f aca="false">IF(U59=0;"";L59/U59-1)</f>
        <v/>
      </c>
      <c r="AC59" s="118" t="str">
        <f aca="false">IF(W59=0;"";L59/W59-1)</f>
        <v/>
      </c>
    </row>
    <row collapsed="false" customFormat="false" customHeight="true" hidden="false" ht="50.1" outlineLevel="0" r="60">
      <c r="A60" s="98"/>
      <c r="B60" s="98"/>
      <c r="C60" s="99"/>
      <c r="D60" s="99"/>
      <c r="E60" s="100"/>
      <c r="F60" s="153"/>
      <c r="G60" s="102"/>
      <c r="H60" s="103"/>
      <c r="I60" s="154"/>
      <c r="J60" s="104"/>
      <c r="K60" s="105"/>
      <c r="L60" s="106"/>
      <c r="M60" s="106"/>
      <c r="N60" s="108"/>
      <c r="O60" s="109"/>
      <c r="P60" s="110"/>
      <c r="Q60" s="106" t="n">
        <f aca="false">P60*M60</f>
        <v>0</v>
      </c>
      <c r="R60" s="111"/>
      <c r="S60" s="112"/>
      <c r="T60" s="138"/>
      <c r="U60" s="114" t="n">
        <f aca="false">IF(EXACT(O60,Y60),M60,M60*(1-'Расчет ПРЕДЗАКАЗ'!$D$10))</f>
        <v>0</v>
      </c>
      <c r="V60" s="114" t="n">
        <f aca="false">P60*U60</f>
        <v>0</v>
      </c>
      <c r="W60" s="114" t="n">
        <f aca="false">IF(EXACT(O60,Y60),M60,M60*(1-'Расчет Прайс'!$D$10))</f>
        <v>0</v>
      </c>
      <c r="X60" s="114" t="n">
        <f aca="false">P60*W60</f>
        <v>0</v>
      </c>
      <c r="Y60" s="119" t="s">
        <v>101</v>
      </c>
      <c r="Z60" s="117" t="n">
        <f aca="false">IF(EXACT(O60;Y60);Q60;0)</f>
        <v>0</v>
      </c>
      <c r="AA60" s="117" t="n">
        <f aca="false">IF(Z60=0;Q60;0)</f>
        <v>0</v>
      </c>
      <c r="AB60" s="118" t="str">
        <f aca="false">IF(U60=0;"";L60/U60-1)</f>
        <v/>
      </c>
      <c r="AC60" s="118" t="str">
        <f aca="false">IF(W60=0;"";L60/W60-1)</f>
        <v/>
      </c>
    </row>
    <row collapsed="false" customFormat="false" customHeight="true" hidden="false" ht="50.1" outlineLevel="0" r="61">
      <c r="A61" s="98"/>
      <c r="B61" s="98"/>
      <c r="C61" s="99"/>
      <c r="D61" s="99"/>
      <c r="E61" s="100"/>
      <c r="F61" s="153"/>
      <c r="G61" s="102"/>
      <c r="H61" s="103"/>
      <c r="I61" s="154"/>
      <c r="J61" s="104"/>
      <c r="K61" s="105"/>
      <c r="L61" s="106"/>
      <c r="M61" s="106"/>
      <c r="N61" s="108"/>
      <c r="O61" s="109"/>
      <c r="P61" s="110"/>
      <c r="Q61" s="106" t="n">
        <f aca="false">P61*M61</f>
        <v>0</v>
      </c>
      <c r="R61" s="111"/>
      <c r="S61" s="112"/>
      <c r="T61" s="138"/>
      <c r="U61" s="114" t="n">
        <f aca="false">IF(EXACT(O61,Y61),M61,M61*(1-'Расчет ПРЕДЗАКАЗ'!$D$10))</f>
        <v>0</v>
      </c>
      <c r="V61" s="114" t="n">
        <f aca="false">P61*U61</f>
        <v>0</v>
      </c>
      <c r="W61" s="114" t="n">
        <f aca="false">IF(EXACT(O61,Y61),M61,M61*(1-'Расчет Прайс'!$D$10))</f>
        <v>0</v>
      </c>
      <c r="X61" s="114" t="n">
        <f aca="false">P61*W61</f>
        <v>0</v>
      </c>
      <c r="Y61" s="119" t="s">
        <v>101</v>
      </c>
      <c r="Z61" s="117" t="n">
        <f aca="false">IF(EXACT(O61;Y61);Q61;0)</f>
        <v>0</v>
      </c>
      <c r="AA61" s="117" t="n">
        <f aca="false">IF(Z61=0;Q61;0)</f>
        <v>0</v>
      </c>
      <c r="AB61" s="118" t="str">
        <f aca="false">IF(U61=0;"";L61/U61-1)</f>
        <v/>
      </c>
      <c r="AC61" s="118" t="str">
        <f aca="false">IF(W61=0;"";L61/W61-1)</f>
        <v/>
      </c>
    </row>
    <row collapsed="false" customFormat="false" customHeight="true" hidden="false" ht="50.1" outlineLevel="0" r="62">
      <c r="A62" s="98"/>
      <c r="B62" s="98"/>
      <c r="C62" s="99"/>
      <c r="D62" s="99"/>
      <c r="E62" s="100"/>
      <c r="F62" s="153"/>
      <c r="G62" s="102"/>
      <c r="H62" s="103"/>
      <c r="I62" s="154"/>
      <c r="J62" s="104"/>
      <c r="K62" s="105"/>
      <c r="L62" s="106"/>
      <c r="M62" s="106"/>
      <c r="N62" s="108"/>
      <c r="O62" s="109"/>
      <c r="P62" s="110"/>
      <c r="Q62" s="106" t="n">
        <f aca="false">P62*M62</f>
        <v>0</v>
      </c>
      <c r="R62" s="111"/>
      <c r="S62" s="112"/>
      <c r="T62" s="138"/>
      <c r="U62" s="114" t="n">
        <f aca="false">IF(EXACT(O62,Y62),M62,M62*(1-'Расчет ПРЕДЗАКАЗ'!$D$10))</f>
        <v>0</v>
      </c>
      <c r="V62" s="114" t="n">
        <f aca="false">P62*U62</f>
        <v>0</v>
      </c>
      <c r="W62" s="114" t="n">
        <f aca="false">IF(EXACT(O62,Y62),M62,M62*(1-'Расчет Прайс'!$D$10))</f>
        <v>0</v>
      </c>
      <c r="X62" s="114" t="n">
        <f aca="false">P62*W62</f>
        <v>0</v>
      </c>
      <c r="Y62" s="119" t="s">
        <v>101</v>
      </c>
      <c r="Z62" s="117" t="n">
        <f aca="false">IF(EXACT(O62;Y62);Q62;0)</f>
        <v>0</v>
      </c>
      <c r="AA62" s="117" t="n">
        <f aca="false">IF(Z62=0;Q62;0)</f>
        <v>0</v>
      </c>
      <c r="AB62" s="118" t="str">
        <f aca="false">IF(U62=0;"";L62/U62-1)</f>
        <v/>
      </c>
      <c r="AC62" s="118" t="str">
        <f aca="false">IF(W62=0;"";L62/W62-1)</f>
        <v/>
      </c>
    </row>
    <row collapsed="false" customFormat="false" customHeight="true" hidden="false" ht="50.1" outlineLevel="0" r="63">
      <c r="A63" s="98"/>
      <c r="B63" s="98"/>
      <c r="C63" s="99"/>
      <c r="D63" s="99"/>
      <c r="E63" s="100"/>
      <c r="F63" s="153"/>
      <c r="G63" s="102"/>
      <c r="H63" s="103"/>
      <c r="I63" s="154"/>
      <c r="J63" s="104"/>
      <c r="K63" s="105"/>
      <c r="L63" s="106"/>
      <c r="M63" s="106"/>
      <c r="N63" s="106"/>
      <c r="O63" s="109"/>
      <c r="P63" s="110"/>
      <c r="Q63" s="106" t="n">
        <f aca="false">P63*M63</f>
        <v>0</v>
      </c>
      <c r="R63" s="111"/>
      <c r="S63" s="112"/>
      <c r="T63" s="138"/>
      <c r="U63" s="114" t="n">
        <f aca="false">IF(EXACT(O63,Y63),M63,M63*(1-'Расчет ПРЕДЗАКАЗ'!$D$10))</f>
        <v>0</v>
      </c>
      <c r="V63" s="114" t="n">
        <f aca="false">P63*U63</f>
        <v>0</v>
      </c>
      <c r="W63" s="114" t="n">
        <f aca="false">IF(EXACT(O63,Y63),M63,M63*(1-'Расчет Прайс'!$D$10))</f>
        <v>0</v>
      </c>
      <c r="X63" s="114" t="n">
        <f aca="false">P63*W63</f>
        <v>0</v>
      </c>
      <c r="Y63" s="119" t="s">
        <v>101</v>
      </c>
      <c r="Z63" s="117" t="n">
        <f aca="false">IF(EXACT(O63;Y63);Q63;0)</f>
        <v>0</v>
      </c>
      <c r="AA63" s="117" t="n">
        <f aca="false">IF(Z63=0;Q63;0)</f>
        <v>0</v>
      </c>
      <c r="AB63" s="118" t="str">
        <f aca="false">IF(U63=0;"";L63/U63-1)</f>
        <v/>
      </c>
      <c r="AC63" s="118" t="str">
        <f aca="false">IF(W63=0;"";L63/W63-1)</f>
        <v/>
      </c>
    </row>
    <row collapsed="false" customFormat="false" customHeight="true" hidden="false" ht="50.1" outlineLevel="0" r="64">
      <c r="A64" s="98"/>
      <c r="B64" s="98"/>
      <c r="C64" s="99"/>
      <c r="D64" s="99"/>
      <c r="E64" s="100"/>
      <c r="F64" s="153"/>
      <c r="G64" s="102"/>
      <c r="H64" s="103"/>
      <c r="I64" s="154"/>
      <c r="J64" s="104"/>
      <c r="K64" s="105"/>
      <c r="L64" s="106"/>
      <c r="M64" s="106"/>
      <c r="N64" s="106"/>
      <c r="O64" s="109"/>
      <c r="P64" s="110"/>
      <c r="Q64" s="106" t="n">
        <f aca="false">P64*M64</f>
        <v>0</v>
      </c>
      <c r="R64" s="111"/>
      <c r="S64" s="112"/>
      <c r="T64" s="138"/>
      <c r="U64" s="114" t="n">
        <f aca="false">IF(EXACT(O64,Y64),M64,M64*(1-'Расчет ПРЕДЗАКАЗ'!$D$10))</f>
        <v>0</v>
      </c>
      <c r="V64" s="114" t="n">
        <f aca="false">P64*U64</f>
        <v>0</v>
      </c>
      <c r="W64" s="114" t="n">
        <f aca="false">IF(EXACT(O64,Y64),M64,M64*(1-'Расчет Прайс'!$D$10))</f>
        <v>0</v>
      </c>
      <c r="X64" s="114" t="n">
        <f aca="false">P64*W64</f>
        <v>0</v>
      </c>
      <c r="Y64" s="119" t="s">
        <v>101</v>
      </c>
      <c r="Z64" s="117" t="n">
        <f aca="false">IF(EXACT(O64;Y64);Q64;0)</f>
        <v>0</v>
      </c>
      <c r="AA64" s="117" t="n">
        <f aca="false">IF(Z64=0;Q64;0)</f>
        <v>0</v>
      </c>
      <c r="AB64" s="118" t="str">
        <f aca="false">IF(U64=0;"";L64/U64-1)</f>
        <v/>
      </c>
      <c r="AC64" s="118" t="str">
        <f aca="false">IF(W64=0;"";L64/W64-1)</f>
        <v/>
      </c>
    </row>
    <row collapsed="false" customFormat="false" customHeight="true" hidden="false" ht="50.1" outlineLevel="0" r="65">
      <c r="A65" s="98"/>
      <c r="B65" s="98"/>
      <c r="C65" s="99"/>
      <c r="D65" s="99"/>
      <c r="E65" s="100"/>
      <c r="F65" s="153"/>
      <c r="G65" s="102"/>
      <c r="H65" s="103"/>
      <c r="I65" s="154"/>
      <c r="J65" s="104"/>
      <c r="K65" s="105"/>
      <c r="L65" s="106"/>
      <c r="M65" s="106"/>
      <c r="N65" s="120"/>
      <c r="O65" s="109"/>
      <c r="P65" s="110"/>
      <c r="Q65" s="106" t="n">
        <f aca="false">P65*M65</f>
        <v>0</v>
      </c>
      <c r="R65" s="120"/>
      <c r="S65" s="112"/>
      <c r="T65" s="121"/>
      <c r="U65" s="114" t="n">
        <f aca="false">IF(EXACT(O65,Y65),M65,M65*(1-'Расчет ПРЕДЗАКАЗ'!$D$10))</f>
        <v>0</v>
      </c>
      <c r="V65" s="114" t="n">
        <f aca="false">P65*U65</f>
        <v>0</v>
      </c>
      <c r="W65" s="114" t="n">
        <f aca="false">IF(EXACT(O65,Y65),M65,M65*(1-'Расчет Прайс'!$D$10))</f>
        <v>0</v>
      </c>
      <c r="X65" s="114" t="n">
        <f aca="false">P65*W65</f>
        <v>0</v>
      </c>
      <c r="Y65" s="119" t="s">
        <v>101</v>
      </c>
      <c r="Z65" s="117" t="n">
        <f aca="false">IF(EXACT(O65;Y65);Q65;0)</f>
        <v>0</v>
      </c>
      <c r="AA65" s="117" t="n">
        <f aca="false">IF(Z65=0;Q65;0)</f>
        <v>0</v>
      </c>
      <c r="AB65" s="118" t="str">
        <f aca="false">IF(U65=0;"";L65/U65-1)</f>
        <v/>
      </c>
      <c r="AC65" s="118" t="str">
        <f aca="false">IF(W65=0;"";L65/W65-1)</f>
        <v/>
      </c>
    </row>
    <row collapsed="false" customFormat="false" customHeight="true" hidden="false" ht="50.1" outlineLevel="0" r="66">
      <c r="A66" s="98"/>
      <c r="B66" s="98"/>
      <c r="C66" s="99"/>
      <c r="D66" s="99"/>
      <c r="E66" s="100"/>
      <c r="F66" s="153"/>
      <c r="G66" s="102"/>
      <c r="H66" s="103"/>
      <c r="I66" s="154"/>
      <c r="J66" s="104"/>
      <c r="K66" s="105"/>
      <c r="L66" s="106"/>
      <c r="M66" s="106"/>
      <c r="N66" s="120"/>
      <c r="O66" s="109"/>
      <c r="P66" s="110"/>
      <c r="Q66" s="106" t="n">
        <f aca="false">P66*M66</f>
        <v>0</v>
      </c>
      <c r="R66" s="120"/>
      <c r="S66" s="112"/>
      <c r="T66" s="121"/>
      <c r="U66" s="114" t="n">
        <f aca="false">IF(EXACT(O66,Y66),M66,M66*(1-'Расчет ПРЕДЗАКАЗ'!$D$10))</f>
        <v>0</v>
      </c>
      <c r="V66" s="114" t="n">
        <f aca="false">P66*U66</f>
        <v>0</v>
      </c>
      <c r="W66" s="114" t="n">
        <f aca="false">IF(EXACT(O66,Y66),M66,M66*(1-'Расчет Прайс'!$D$10))</f>
        <v>0</v>
      </c>
      <c r="X66" s="114" t="n">
        <f aca="false">P66*W66</f>
        <v>0</v>
      </c>
      <c r="Y66" s="119" t="s">
        <v>101</v>
      </c>
      <c r="Z66" s="117" t="n">
        <f aca="false">IF(EXACT(O66;Y66);Q66;0)</f>
        <v>0</v>
      </c>
      <c r="AA66" s="117" t="n">
        <f aca="false">IF(Z66=0;Q66;0)</f>
        <v>0</v>
      </c>
      <c r="AB66" s="118" t="str">
        <f aca="false">IF(U66=0;"";L66/U66-1)</f>
        <v/>
      </c>
      <c r="AC66" s="118" t="str">
        <f aca="false">IF(W66=0;"";L66/W66-1)</f>
        <v/>
      </c>
    </row>
    <row collapsed="false" customFormat="false" customHeight="true" hidden="false" ht="50.1" outlineLevel="0" r="67">
      <c r="A67" s="98"/>
      <c r="B67" s="98"/>
      <c r="C67" s="99"/>
      <c r="D67" s="99"/>
      <c r="E67" s="100"/>
      <c r="F67" s="153"/>
      <c r="G67" s="102"/>
      <c r="H67" s="103"/>
      <c r="I67" s="154"/>
      <c r="J67" s="104"/>
      <c r="K67" s="105"/>
      <c r="L67" s="106"/>
      <c r="M67" s="106"/>
      <c r="N67" s="120"/>
      <c r="O67" s="109"/>
      <c r="P67" s="110"/>
      <c r="Q67" s="106" t="n">
        <f aca="false">P67*M67</f>
        <v>0</v>
      </c>
      <c r="R67" s="120"/>
      <c r="S67" s="112"/>
      <c r="T67" s="121"/>
      <c r="U67" s="114" t="n">
        <f aca="false">IF(EXACT(O67,Y67),M67,M67*(1-'Расчет ПРЕДЗАКАЗ'!$D$10))</f>
        <v>0</v>
      </c>
      <c r="V67" s="114" t="n">
        <f aca="false">P67*U67</f>
        <v>0</v>
      </c>
      <c r="W67" s="114" t="n">
        <f aca="false">IF(EXACT(O67,Y67),M67,M67*(1-'Расчет Прайс'!$D$10))</f>
        <v>0</v>
      </c>
      <c r="X67" s="114" t="n">
        <f aca="false">P67*W67</f>
        <v>0</v>
      </c>
      <c r="Y67" s="119" t="s">
        <v>101</v>
      </c>
      <c r="Z67" s="117" t="n">
        <f aca="false">IF(EXACT(O67;Y67);Q67;0)</f>
        <v>0</v>
      </c>
      <c r="AA67" s="117" t="n">
        <f aca="false">IF(Z67=0;Q67;0)</f>
        <v>0</v>
      </c>
      <c r="AB67" s="118" t="str">
        <f aca="false">IF(U67=0;"";L67/U67-1)</f>
        <v/>
      </c>
      <c r="AC67" s="118" t="str">
        <f aca="false">IF(W67=0;"";L67/W67-1)</f>
        <v/>
      </c>
    </row>
    <row collapsed="false" customFormat="false" customHeight="true" hidden="false" ht="50.1" outlineLevel="0" r="68">
      <c r="A68" s="98"/>
      <c r="B68" s="98"/>
      <c r="C68" s="99"/>
      <c r="D68" s="99"/>
      <c r="E68" s="100"/>
      <c r="F68" s="153"/>
      <c r="G68" s="102"/>
      <c r="H68" s="103"/>
      <c r="I68" s="154"/>
      <c r="J68" s="104"/>
      <c r="K68" s="105"/>
      <c r="L68" s="106"/>
      <c r="M68" s="106"/>
      <c r="N68" s="120"/>
      <c r="O68" s="109"/>
      <c r="P68" s="110"/>
      <c r="Q68" s="106" t="n">
        <f aca="false">P68*M68</f>
        <v>0</v>
      </c>
      <c r="R68" s="120"/>
      <c r="S68" s="112"/>
      <c r="T68" s="121"/>
      <c r="U68" s="114" t="n">
        <f aca="false">IF(EXACT(O68,Y68),M68,M68*(1-'Расчет ПРЕДЗАКАЗ'!$D$10))</f>
        <v>0</v>
      </c>
      <c r="V68" s="114" t="n">
        <f aca="false">P68*U68</f>
        <v>0</v>
      </c>
      <c r="W68" s="114" t="n">
        <f aca="false">IF(EXACT(O68,Y68),M68,M68*(1-'Расчет Прайс'!$D$10))</f>
        <v>0</v>
      </c>
      <c r="X68" s="114" t="n">
        <f aca="false">P68*W68</f>
        <v>0</v>
      </c>
      <c r="Y68" s="119" t="s">
        <v>101</v>
      </c>
      <c r="Z68" s="117" t="n">
        <f aca="false">IF(EXACT(O68;Y68);Q68;0)</f>
        <v>0</v>
      </c>
      <c r="AA68" s="117" t="n">
        <f aca="false">IF(Z68=0;Q68;0)</f>
        <v>0</v>
      </c>
      <c r="AB68" s="118" t="str">
        <f aca="false">IF(U68=0;"";L68/U68-1)</f>
        <v/>
      </c>
      <c r="AC68" s="118" t="str">
        <f aca="false">IF(W68=0;"";L68/W68-1)</f>
        <v/>
      </c>
    </row>
    <row collapsed="false" customFormat="false" customHeight="true" hidden="false" ht="50.1" outlineLevel="0" r="69">
      <c r="A69" s="98"/>
      <c r="B69" s="98"/>
      <c r="C69" s="99"/>
      <c r="D69" s="99"/>
      <c r="E69" s="100"/>
      <c r="F69" s="153"/>
      <c r="G69" s="102"/>
      <c r="H69" s="103"/>
      <c r="I69" s="154"/>
      <c r="J69" s="104"/>
      <c r="K69" s="105"/>
      <c r="L69" s="106"/>
      <c r="M69" s="106"/>
      <c r="N69" s="120"/>
      <c r="O69" s="109"/>
      <c r="P69" s="110"/>
      <c r="Q69" s="106" t="n">
        <f aca="false">P69*M69</f>
        <v>0</v>
      </c>
      <c r="R69" s="120"/>
      <c r="S69" s="112"/>
      <c r="T69" s="121"/>
      <c r="U69" s="114" t="n">
        <f aca="false">IF(EXACT(O69,Y69),M69,M69*(1-'Расчет ПРЕДЗАКАЗ'!$D$10))</f>
        <v>0</v>
      </c>
      <c r="V69" s="114" t="n">
        <f aca="false">P69*U69</f>
        <v>0</v>
      </c>
      <c r="W69" s="114" t="n">
        <f aca="false">IF(EXACT(O69,Y69),M69,M69*(1-'Расчет Прайс'!$D$10))</f>
        <v>0</v>
      </c>
      <c r="X69" s="114" t="n">
        <f aca="false">P69*W69</f>
        <v>0</v>
      </c>
      <c r="Y69" s="119" t="s">
        <v>101</v>
      </c>
      <c r="Z69" s="117" t="n">
        <f aca="false">IF(EXACT(O69;Y69);Q69;0)</f>
        <v>0</v>
      </c>
      <c r="AA69" s="117" t="n">
        <f aca="false">IF(Z69=0;Q69;0)</f>
        <v>0</v>
      </c>
      <c r="AB69" s="118" t="str">
        <f aca="false">IF(U69=0;"";L69/U69-1)</f>
        <v/>
      </c>
      <c r="AC69" s="118" t="str">
        <f aca="false">IF(W69=0;"";L69/W69-1)</f>
        <v/>
      </c>
    </row>
    <row collapsed="false" customFormat="false" customHeight="true" hidden="false" ht="50.1" outlineLevel="0" r="70">
      <c r="A70" s="98"/>
      <c r="B70" s="98"/>
      <c r="C70" s="99"/>
      <c r="D70" s="99"/>
      <c r="E70" s="100"/>
      <c r="F70" s="153"/>
      <c r="G70" s="102"/>
      <c r="H70" s="103"/>
      <c r="I70" s="154"/>
      <c r="J70" s="104"/>
      <c r="K70" s="105"/>
      <c r="L70" s="106"/>
      <c r="M70" s="106"/>
      <c r="N70" s="120"/>
      <c r="O70" s="109"/>
      <c r="P70" s="110"/>
      <c r="Q70" s="106" t="n">
        <f aca="false">P70*M70</f>
        <v>0</v>
      </c>
      <c r="R70" s="120"/>
      <c r="S70" s="111"/>
      <c r="T70" s="121"/>
      <c r="U70" s="114" t="n">
        <f aca="false">IF(EXACT(O70,Y70),M70,M70*(1-'Расчет ПРЕДЗАКАЗ'!$D$10))</f>
        <v>0</v>
      </c>
      <c r="V70" s="114" t="n">
        <f aca="false">P70*U70</f>
        <v>0</v>
      </c>
      <c r="W70" s="114" t="n">
        <f aca="false">IF(EXACT(O70,Y70),M70,M70*(1-'Расчет Прайс'!$D$10))</f>
        <v>0</v>
      </c>
      <c r="X70" s="114" t="n">
        <f aca="false">P70*W70</f>
        <v>0</v>
      </c>
      <c r="Y70" s="119" t="s">
        <v>101</v>
      </c>
      <c r="Z70" s="117" t="n">
        <f aca="false">IF(EXACT(O70;Y70);Q70;0)</f>
        <v>0</v>
      </c>
      <c r="AA70" s="117" t="n">
        <f aca="false">IF(Z70=0;Q70;0)</f>
        <v>0</v>
      </c>
      <c r="AB70" s="118" t="str">
        <f aca="false">IF(U70=0;"";L70/U70-1)</f>
        <v/>
      </c>
      <c r="AC70" s="118" t="str">
        <f aca="false">IF(W70=0;"";L70/W70-1)</f>
        <v/>
      </c>
    </row>
    <row collapsed="false" customFormat="false" customHeight="true" hidden="false" ht="11.25" outlineLevel="0" r="71"/>
    <row collapsed="false" customFormat="false" customHeight="true" hidden="false" ht="50.1" outlineLevel="0" r="72">
      <c r="A72" s="98" t="n">
        <v>4</v>
      </c>
      <c r="B72" s="98" t="s">
        <v>490</v>
      </c>
      <c r="C72" s="99" t="s">
        <v>491</v>
      </c>
      <c r="D72" s="99" t="s">
        <v>93</v>
      </c>
      <c r="E72" s="100" t="s">
        <v>93</v>
      </c>
      <c r="F72" s="153" t="s">
        <v>475</v>
      </c>
      <c r="G72" s="102" t="s">
        <v>492</v>
      </c>
      <c r="H72" s="103" t="s">
        <v>476</v>
      </c>
      <c r="I72" s="154" t="s">
        <v>493</v>
      </c>
      <c r="J72" s="104" t="s">
        <v>98</v>
      </c>
      <c r="K72" s="105" t="s">
        <v>102</v>
      </c>
      <c r="L72" s="106" t="n">
        <v>8920</v>
      </c>
      <c r="M72" s="106" t="n">
        <v>5573</v>
      </c>
      <c r="N72" s="108" t="s">
        <v>494</v>
      </c>
      <c r="O72" s="109" t="s">
        <v>101</v>
      </c>
      <c r="P72" s="110"/>
      <c r="Q72" s="106" t="n">
        <f aca="false">P72*M72</f>
        <v>0</v>
      </c>
      <c r="R72" s="111"/>
      <c r="S72" s="112" t="n">
        <v>9</v>
      </c>
      <c r="T72" s="155"/>
      <c r="U72" s="114" t="n">
        <f aca="false">IF(EXACT(O72,Y72),M72,M72*(1-'Расчет ПРЕДЗАКАЗ'!$D$10))</f>
        <v>5573</v>
      </c>
      <c r="V72" s="114" t="n">
        <f aca="false">P72*U72</f>
        <v>0</v>
      </c>
      <c r="W72" s="114" t="n">
        <f aca="false">IF(EXACT(O72,Y72),M72,M72*(1-'Расчет Прайс'!$D$10))</f>
        <v>5573</v>
      </c>
      <c r="X72" s="114" t="n">
        <f aca="false">P72*W72</f>
        <v>0</v>
      </c>
      <c r="Y72" s="119" t="s">
        <v>101</v>
      </c>
      <c r="Z72" s="117" t="n">
        <f aca="false">IF(EXACT(O72;Y72);Q72;0)</f>
        <v>0</v>
      </c>
      <c r="AA72" s="117" t="n">
        <f aca="false">IF(Z72=0;Q72;0)</f>
        <v>0</v>
      </c>
      <c r="AB72" s="118" t="n">
        <f aca="false">IF(U72=0,"",L72/U72-1)</f>
        <v>0.600574197021353</v>
      </c>
      <c r="AC72" s="118" t="n">
        <f aca="false">IF(W72=0,"",L72/W72-1)</f>
        <v>0.600574197021353</v>
      </c>
    </row>
    <row collapsed="false" customFormat="false" customHeight="true" hidden="false" ht="50.1" outlineLevel="0" r="73">
      <c r="A73" s="98"/>
      <c r="B73" s="98"/>
      <c r="C73" s="99"/>
      <c r="D73" s="99"/>
      <c r="E73" s="100"/>
      <c r="F73" s="153"/>
      <c r="G73" s="102"/>
      <c r="H73" s="103"/>
      <c r="I73" s="154"/>
      <c r="J73" s="104"/>
      <c r="K73" s="105" t="s">
        <v>104</v>
      </c>
      <c r="L73" s="106" t="n">
        <v>8920</v>
      </c>
      <c r="M73" s="106" t="n">
        <v>5573</v>
      </c>
      <c r="N73" s="108" t="s">
        <v>495</v>
      </c>
      <c r="O73" s="109" t="s">
        <v>101</v>
      </c>
      <c r="P73" s="110"/>
      <c r="Q73" s="106" t="n">
        <f aca="false">P73*M73</f>
        <v>0</v>
      </c>
      <c r="R73" s="111"/>
      <c r="S73" s="112" t="n">
        <v>36</v>
      </c>
      <c r="T73" s="138"/>
      <c r="U73" s="114" t="n">
        <f aca="false">IF(EXACT(O73,Y73),M73,M73*(1-'Расчет ПРЕДЗАКАЗ'!$D$10))</f>
        <v>5573</v>
      </c>
      <c r="V73" s="114" t="n">
        <f aca="false">P73*U73</f>
        <v>0</v>
      </c>
      <c r="W73" s="114" t="n">
        <f aca="false">IF(EXACT(O73,Y73),M73,M73*(1-'Расчет Прайс'!$D$10))</f>
        <v>5573</v>
      </c>
      <c r="X73" s="114" t="n">
        <f aca="false">P73*W73</f>
        <v>0</v>
      </c>
      <c r="Y73" s="119" t="s">
        <v>101</v>
      </c>
      <c r="Z73" s="117" t="n">
        <f aca="false">IF(EXACT(O73;Y73);Q73;0)</f>
        <v>0</v>
      </c>
      <c r="AA73" s="117" t="n">
        <f aca="false">IF(Z73=0;Q73;0)</f>
        <v>0</v>
      </c>
      <c r="AB73" s="118" t="n">
        <f aca="false">IF(U73=0;"";L73/U73-1)</f>
        <v>0.600574197021353</v>
      </c>
      <c r="AC73" s="118" t="n">
        <f aca="false">IF(W73=0;"";L73/W73-1)</f>
        <v>0.600574197021353</v>
      </c>
    </row>
    <row collapsed="false" customFormat="false" customHeight="true" hidden="false" ht="50.1" outlineLevel="0" r="74">
      <c r="A74" s="98"/>
      <c r="B74" s="98"/>
      <c r="C74" s="99"/>
      <c r="D74" s="99"/>
      <c r="E74" s="100"/>
      <c r="F74" s="153"/>
      <c r="G74" s="102"/>
      <c r="H74" s="103"/>
      <c r="I74" s="154"/>
      <c r="J74" s="104"/>
      <c r="K74" s="105" t="s">
        <v>106</v>
      </c>
      <c r="L74" s="106" t="n">
        <v>8920</v>
      </c>
      <c r="M74" s="106" t="n">
        <v>5573</v>
      </c>
      <c r="N74" s="108" t="s">
        <v>496</v>
      </c>
      <c r="O74" s="109" t="s">
        <v>101</v>
      </c>
      <c r="P74" s="110"/>
      <c r="Q74" s="106" t="n">
        <f aca="false">P74*M74</f>
        <v>0</v>
      </c>
      <c r="R74" s="111"/>
      <c r="S74" s="112" t="n">
        <v>43</v>
      </c>
      <c r="T74" s="138"/>
      <c r="U74" s="114" t="n">
        <f aca="false">IF(EXACT(O74,Y74),M74,M74*(1-'Расчет ПРЕДЗАКАЗ'!$D$10))</f>
        <v>5573</v>
      </c>
      <c r="V74" s="114" t="n">
        <f aca="false">P74*U74</f>
        <v>0</v>
      </c>
      <c r="W74" s="114" t="n">
        <f aca="false">IF(EXACT(O74,Y74),M74,M74*(1-'Расчет Прайс'!$D$10))</f>
        <v>5573</v>
      </c>
      <c r="X74" s="114" t="n">
        <f aca="false">P74*W74</f>
        <v>0</v>
      </c>
      <c r="Y74" s="119" t="s">
        <v>101</v>
      </c>
      <c r="Z74" s="117" t="n">
        <f aca="false">IF(EXACT(O74;Y74);Q74;0)</f>
        <v>0</v>
      </c>
      <c r="AA74" s="117" t="n">
        <f aca="false">IF(Z74=0;Q74;0)</f>
        <v>0</v>
      </c>
      <c r="AB74" s="118" t="n">
        <f aca="false">IF(U74=0;"";L74/U74-1)</f>
        <v>0.600574197021353</v>
      </c>
      <c r="AC74" s="118" t="n">
        <f aca="false">IF(W74=0;"";L74/W74-1)</f>
        <v>0.600574197021353</v>
      </c>
    </row>
    <row collapsed="false" customFormat="false" customHeight="true" hidden="false" ht="50.1" outlineLevel="0" r="75">
      <c r="A75" s="98"/>
      <c r="B75" s="98"/>
      <c r="C75" s="99"/>
      <c r="D75" s="99"/>
      <c r="E75" s="100"/>
      <c r="F75" s="153"/>
      <c r="G75" s="102"/>
      <c r="H75" s="103"/>
      <c r="I75" s="154"/>
      <c r="J75" s="104"/>
      <c r="K75" s="105" t="s">
        <v>108</v>
      </c>
      <c r="L75" s="106" t="n">
        <v>8920</v>
      </c>
      <c r="M75" s="106" t="n">
        <v>5573</v>
      </c>
      <c r="N75" s="108" t="s">
        <v>497</v>
      </c>
      <c r="O75" s="109" t="s">
        <v>101</v>
      </c>
      <c r="P75" s="110"/>
      <c r="Q75" s="106" t="n">
        <f aca="false">P75*M75</f>
        <v>0</v>
      </c>
      <c r="R75" s="111"/>
      <c r="S75" s="112" t="n">
        <v>1</v>
      </c>
      <c r="T75" s="138"/>
      <c r="U75" s="114" t="n">
        <f aca="false">IF(EXACT(O75,Y75),M75,M75*(1-'Расчет ПРЕДЗАКАЗ'!$D$10))</f>
        <v>5573</v>
      </c>
      <c r="V75" s="114" t="n">
        <f aca="false">P75*U75</f>
        <v>0</v>
      </c>
      <c r="W75" s="114" t="n">
        <f aca="false">IF(EXACT(O75,Y75),M75,M75*(1-'Расчет Прайс'!$D$10))</f>
        <v>5573</v>
      </c>
      <c r="X75" s="114" t="n">
        <f aca="false">P75*W75</f>
        <v>0</v>
      </c>
      <c r="Y75" s="119" t="s">
        <v>101</v>
      </c>
      <c r="Z75" s="117" t="n">
        <f aca="false">IF(EXACT(O75;Y75);Q75;0)</f>
        <v>0</v>
      </c>
      <c r="AA75" s="117" t="n">
        <f aca="false">IF(Z75=0;Q75;0)</f>
        <v>0</v>
      </c>
      <c r="AB75" s="118" t="n">
        <f aca="false">IF(U75=0;"";L75/U75-1)</f>
        <v>0.600574197021353</v>
      </c>
      <c r="AC75" s="118" t="n">
        <f aca="false">IF(W75=0;"";L75/W75-1)</f>
        <v>0.600574197021353</v>
      </c>
    </row>
    <row collapsed="false" customFormat="false" customHeight="true" hidden="false" ht="50.1" outlineLevel="0" r="76">
      <c r="A76" s="98"/>
      <c r="B76" s="98"/>
      <c r="C76" s="99"/>
      <c r="D76" s="99"/>
      <c r="E76" s="100"/>
      <c r="F76" s="153"/>
      <c r="G76" s="102"/>
      <c r="H76" s="103"/>
      <c r="I76" s="154"/>
      <c r="J76" s="104"/>
      <c r="K76" s="105"/>
      <c r="L76" s="106"/>
      <c r="M76" s="106"/>
      <c r="N76" s="108"/>
      <c r="O76" s="109"/>
      <c r="P76" s="110"/>
      <c r="Q76" s="106" t="n">
        <f aca="false">P76*M76</f>
        <v>0</v>
      </c>
      <c r="R76" s="111"/>
      <c r="S76" s="112"/>
      <c r="T76" s="138"/>
      <c r="U76" s="114" t="n">
        <f aca="false">IF(EXACT(O76,Y76),M76,M76*(1-'Расчет ПРЕДЗАКАЗ'!$D$10))</f>
        <v>0</v>
      </c>
      <c r="V76" s="114" t="n">
        <f aca="false">P76*U76</f>
        <v>0</v>
      </c>
      <c r="W76" s="114" t="n">
        <f aca="false">IF(EXACT(O76,Y76),M76,M76*(1-'Расчет Прайс'!$D$10))</f>
        <v>0</v>
      </c>
      <c r="X76" s="114" t="n">
        <f aca="false">P76*W76</f>
        <v>0</v>
      </c>
      <c r="Y76" s="119" t="s">
        <v>101</v>
      </c>
      <c r="Z76" s="117" t="n">
        <f aca="false">IF(EXACT(O76;Y76);Q76;0)</f>
        <v>0</v>
      </c>
      <c r="AA76" s="117" t="n">
        <f aca="false">IF(Z76=0;Q76;0)</f>
        <v>0</v>
      </c>
      <c r="AB76" s="118" t="str">
        <f aca="false">IF(U76=0;"";L76/U76-1)</f>
        <v/>
      </c>
      <c r="AC76" s="118" t="str">
        <f aca="false">IF(W76=0;"";L76/W76-1)</f>
        <v/>
      </c>
    </row>
    <row collapsed="false" customFormat="false" customHeight="true" hidden="false" ht="50.1" outlineLevel="0" r="77">
      <c r="A77" s="98"/>
      <c r="B77" s="98"/>
      <c r="C77" s="99"/>
      <c r="D77" s="99"/>
      <c r="E77" s="100"/>
      <c r="F77" s="153"/>
      <c r="G77" s="102"/>
      <c r="H77" s="103"/>
      <c r="I77" s="154"/>
      <c r="J77" s="104"/>
      <c r="K77" s="105"/>
      <c r="L77" s="106"/>
      <c r="M77" s="106"/>
      <c r="N77" s="108"/>
      <c r="O77" s="109"/>
      <c r="P77" s="110"/>
      <c r="Q77" s="106" t="n">
        <f aca="false">P77*M77</f>
        <v>0</v>
      </c>
      <c r="R77" s="111"/>
      <c r="S77" s="112"/>
      <c r="T77" s="138"/>
      <c r="U77" s="114" t="n">
        <f aca="false">IF(EXACT(O77,Y77),M77,M77*(1-'Расчет ПРЕДЗАКАЗ'!$D$10))</f>
        <v>0</v>
      </c>
      <c r="V77" s="114" t="n">
        <f aca="false">P77*U77</f>
        <v>0</v>
      </c>
      <c r="W77" s="114" t="n">
        <f aca="false">IF(EXACT(O77,Y77),M77,M77*(1-'Расчет Прайс'!$D$10))</f>
        <v>0</v>
      </c>
      <c r="X77" s="114" t="n">
        <f aca="false">P77*W77</f>
        <v>0</v>
      </c>
      <c r="Y77" s="119" t="s">
        <v>101</v>
      </c>
      <c r="Z77" s="117" t="n">
        <f aca="false">IF(EXACT(O77;Y77);Q77;0)</f>
        <v>0</v>
      </c>
      <c r="AA77" s="117" t="n">
        <f aca="false">IF(Z77=0;Q77;0)</f>
        <v>0</v>
      </c>
      <c r="AB77" s="118" t="str">
        <f aca="false">IF(U77=0;"";L77/U77-1)</f>
        <v/>
      </c>
      <c r="AC77" s="118" t="str">
        <f aca="false">IF(W77=0;"";L77/W77-1)</f>
        <v/>
      </c>
    </row>
    <row collapsed="false" customFormat="false" customHeight="true" hidden="false" ht="50.1" outlineLevel="0" r="78">
      <c r="A78" s="98"/>
      <c r="B78" s="98"/>
      <c r="C78" s="99"/>
      <c r="D78" s="99"/>
      <c r="E78" s="100"/>
      <c r="F78" s="153"/>
      <c r="G78" s="102"/>
      <c r="H78" s="103"/>
      <c r="I78" s="154"/>
      <c r="J78" s="104"/>
      <c r="K78" s="105"/>
      <c r="L78" s="106"/>
      <c r="M78" s="106"/>
      <c r="N78" s="108"/>
      <c r="O78" s="109"/>
      <c r="P78" s="110"/>
      <c r="Q78" s="106" t="n">
        <f aca="false">P78*M78</f>
        <v>0</v>
      </c>
      <c r="R78" s="111"/>
      <c r="S78" s="112"/>
      <c r="T78" s="138"/>
      <c r="U78" s="114" t="n">
        <f aca="false">IF(EXACT(O78,Y78),M78,M78*(1-'Расчет ПРЕДЗАКАЗ'!$D$10))</f>
        <v>0</v>
      </c>
      <c r="V78" s="114" t="n">
        <f aca="false">P78*U78</f>
        <v>0</v>
      </c>
      <c r="W78" s="114" t="n">
        <f aca="false">IF(EXACT(O78,Y78),M78,M78*(1-'Расчет Прайс'!$D$10))</f>
        <v>0</v>
      </c>
      <c r="X78" s="114" t="n">
        <f aca="false">P78*W78</f>
        <v>0</v>
      </c>
      <c r="Y78" s="119" t="s">
        <v>101</v>
      </c>
      <c r="Z78" s="117" t="n">
        <f aca="false">IF(EXACT(O78;Y78);Q78;0)</f>
        <v>0</v>
      </c>
      <c r="AA78" s="117" t="n">
        <f aca="false">IF(Z78=0;Q78;0)</f>
        <v>0</v>
      </c>
      <c r="AB78" s="118" t="str">
        <f aca="false">IF(U78=0;"";L78/U78-1)</f>
        <v/>
      </c>
      <c r="AC78" s="118" t="str">
        <f aca="false">IF(W78=0;"";L78/W78-1)</f>
        <v/>
      </c>
    </row>
    <row collapsed="false" customFormat="false" customHeight="true" hidden="false" ht="50.1" outlineLevel="0" r="79">
      <c r="A79" s="98"/>
      <c r="B79" s="98"/>
      <c r="C79" s="99"/>
      <c r="D79" s="99"/>
      <c r="E79" s="100"/>
      <c r="F79" s="153"/>
      <c r="G79" s="102"/>
      <c r="H79" s="103"/>
      <c r="I79" s="154"/>
      <c r="J79" s="104"/>
      <c r="K79" s="105"/>
      <c r="L79" s="106"/>
      <c r="M79" s="106"/>
      <c r="N79" s="106"/>
      <c r="O79" s="109"/>
      <c r="P79" s="110"/>
      <c r="Q79" s="106" t="n">
        <f aca="false">P79*M79</f>
        <v>0</v>
      </c>
      <c r="R79" s="111"/>
      <c r="S79" s="112"/>
      <c r="T79" s="138"/>
      <c r="U79" s="114" t="n">
        <f aca="false">IF(EXACT(O79,Y79),M79,M79*(1-'Расчет ПРЕДЗАКАЗ'!$D$10))</f>
        <v>0</v>
      </c>
      <c r="V79" s="114" t="n">
        <f aca="false">P79*U79</f>
        <v>0</v>
      </c>
      <c r="W79" s="114" t="n">
        <f aca="false">IF(EXACT(O79,Y79),M79,M79*(1-'Расчет Прайс'!$D$10))</f>
        <v>0</v>
      </c>
      <c r="X79" s="114" t="n">
        <f aca="false">P79*W79</f>
        <v>0</v>
      </c>
      <c r="Y79" s="119" t="s">
        <v>101</v>
      </c>
      <c r="Z79" s="117" t="n">
        <f aca="false">IF(EXACT(O79;Y79);Q79;0)</f>
        <v>0</v>
      </c>
      <c r="AA79" s="117" t="n">
        <f aca="false">IF(Z79=0;Q79;0)</f>
        <v>0</v>
      </c>
      <c r="AB79" s="118" t="str">
        <f aca="false">IF(U79=0;"";L79/U79-1)</f>
        <v/>
      </c>
      <c r="AC79" s="118" t="str">
        <f aca="false">IF(W79=0;"";L79/W79-1)</f>
        <v/>
      </c>
    </row>
    <row collapsed="false" customFormat="false" customHeight="true" hidden="false" ht="50.1" outlineLevel="0" r="80">
      <c r="A80" s="98"/>
      <c r="B80" s="98"/>
      <c r="C80" s="99"/>
      <c r="D80" s="99"/>
      <c r="E80" s="100"/>
      <c r="F80" s="153"/>
      <c r="G80" s="102"/>
      <c r="H80" s="103"/>
      <c r="I80" s="154"/>
      <c r="J80" s="104"/>
      <c r="K80" s="105"/>
      <c r="L80" s="106"/>
      <c r="M80" s="106"/>
      <c r="N80" s="106"/>
      <c r="O80" s="109"/>
      <c r="P80" s="110"/>
      <c r="Q80" s="106" t="n">
        <f aca="false">P80*M80</f>
        <v>0</v>
      </c>
      <c r="R80" s="111"/>
      <c r="S80" s="112"/>
      <c r="T80" s="138"/>
      <c r="U80" s="114" t="n">
        <f aca="false">IF(EXACT(O80,Y80),M80,M80*(1-'Расчет ПРЕДЗАКАЗ'!$D$10))</f>
        <v>0</v>
      </c>
      <c r="V80" s="114" t="n">
        <f aca="false">P80*U80</f>
        <v>0</v>
      </c>
      <c r="W80" s="114" t="n">
        <f aca="false">IF(EXACT(O80,Y80),M80,M80*(1-'Расчет Прайс'!$D$10))</f>
        <v>0</v>
      </c>
      <c r="X80" s="114" t="n">
        <f aca="false">P80*W80</f>
        <v>0</v>
      </c>
      <c r="Y80" s="119" t="s">
        <v>101</v>
      </c>
      <c r="Z80" s="117" t="n">
        <f aca="false">IF(EXACT(O80;Y80);Q80;0)</f>
        <v>0</v>
      </c>
      <c r="AA80" s="117" t="n">
        <f aca="false">IF(Z80=0;Q80;0)</f>
        <v>0</v>
      </c>
      <c r="AB80" s="118" t="str">
        <f aca="false">IF(U80=0;"";L80/U80-1)</f>
        <v/>
      </c>
      <c r="AC80" s="118" t="str">
        <f aca="false">IF(W80=0;"";L80/W80-1)</f>
        <v/>
      </c>
    </row>
    <row collapsed="false" customFormat="false" customHeight="true" hidden="false" ht="50.1" outlineLevel="0" r="81">
      <c r="A81" s="98"/>
      <c r="B81" s="98"/>
      <c r="C81" s="99"/>
      <c r="D81" s="99"/>
      <c r="E81" s="100"/>
      <c r="F81" s="153"/>
      <c r="G81" s="102"/>
      <c r="H81" s="103"/>
      <c r="I81" s="154"/>
      <c r="J81" s="104"/>
      <c r="K81" s="105"/>
      <c r="L81" s="106"/>
      <c r="M81" s="106"/>
      <c r="N81" s="120"/>
      <c r="O81" s="109"/>
      <c r="P81" s="110"/>
      <c r="Q81" s="106" t="n">
        <f aca="false">P81*M81</f>
        <v>0</v>
      </c>
      <c r="R81" s="120"/>
      <c r="S81" s="112"/>
      <c r="T81" s="121"/>
      <c r="U81" s="114" t="n">
        <f aca="false">IF(EXACT(O81,Y81),M81,M81*(1-'Расчет ПРЕДЗАКАЗ'!$D$10))</f>
        <v>0</v>
      </c>
      <c r="V81" s="114" t="n">
        <f aca="false">P81*U81</f>
        <v>0</v>
      </c>
      <c r="W81" s="114" t="n">
        <f aca="false">IF(EXACT(O81,Y81),M81,M81*(1-'Расчет Прайс'!$D$10))</f>
        <v>0</v>
      </c>
      <c r="X81" s="114" t="n">
        <f aca="false">P81*W81</f>
        <v>0</v>
      </c>
      <c r="Y81" s="119" t="s">
        <v>101</v>
      </c>
      <c r="Z81" s="117" t="n">
        <f aca="false">IF(EXACT(O81;Y81);Q81;0)</f>
        <v>0</v>
      </c>
      <c r="AA81" s="117" t="n">
        <f aca="false">IF(Z81=0;Q81;0)</f>
        <v>0</v>
      </c>
      <c r="AB81" s="118" t="str">
        <f aca="false">IF(U81=0;"";L81/U81-1)</f>
        <v/>
      </c>
      <c r="AC81" s="118" t="str">
        <f aca="false">IF(W81=0;"";L81/W81-1)</f>
        <v/>
      </c>
    </row>
    <row collapsed="false" customFormat="false" customHeight="true" hidden="false" ht="50.1" outlineLevel="0" r="82">
      <c r="A82" s="98"/>
      <c r="B82" s="98"/>
      <c r="C82" s="99"/>
      <c r="D82" s="99"/>
      <c r="E82" s="100"/>
      <c r="F82" s="153"/>
      <c r="G82" s="102"/>
      <c r="H82" s="103"/>
      <c r="I82" s="154"/>
      <c r="J82" s="104"/>
      <c r="K82" s="105"/>
      <c r="L82" s="106"/>
      <c r="M82" s="106"/>
      <c r="N82" s="120"/>
      <c r="O82" s="109"/>
      <c r="P82" s="110"/>
      <c r="Q82" s="106" t="n">
        <f aca="false">P82*M82</f>
        <v>0</v>
      </c>
      <c r="R82" s="120"/>
      <c r="S82" s="112"/>
      <c r="T82" s="121"/>
      <c r="U82" s="114" t="n">
        <f aca="false">IF(EXACT(O82,Y82),M82,M82*(1-'Расчет ПРЕДЗАКАЗ'!$D$10))</f>
        <v>0</v>
      </c>
      <c r="V82" s="114" t="n">
        <f aca="false">P82*U82</f>
        <v>0</v>
      </c>
      <c r="W82" s="114" t="n">
        <f aca="false">IF(EXACT(O82,Y82),M82,M82*(1-'Расчет Прайс'!$D$10))</f>
        <v>0</v>
      </c>
      <c r="X82" s="114" t="n">
        <f aca="false">P82*W82</f>
        <v>0</v>
      </c>
      <c r="Y82" s="119" t="s">
        <v>101</v>
      </c>
      <c r="Z82" s="117" t="n">
        <f aca="false">IF(EXACT(O82;Y82);Q82;0)</f>
        <v>0</v>
      </c>
      <c r="AA82" s="117" t="n">
        <f aca="false">IF(Z82=0;Q82;0)</f>
        <v>0</v>
      </c>
      <c r="AB82" s="118" t="str">
        <f aca="false">IF(U82=0;"";L82/U82-1)</f>
        <v/>
      </c>
      <c r="AC82" s="118" t="str">
        <f aca="false">IF(W82=0;"";L82/W82-1)</f>
        <v/>
      </c>
    </row>
    <row collapsed="false" customFormat="false" customHeight="true" hidden="false" ht="50.1" outlineLevel="0" r="83">
      <c r="A83" s="98"/>
      <c r="B83" s="98"/>
      <c r="C83" s="99"/>
      <c r="D83" s="99"/>
      <c r="E83" s="100"/>
      <c r="F83" s="153"/>
      <c r="G83" s="102"/>
      <c r="H83" s="103"/>
      <c r="I83" s="154"/>
      <c r="J83" s="104"/>
      <c r="K83" s="105"/>
      <c r="L83" s="106"/>
      <c r="M83" s="106"/>
      <c r="N83" s="120"/>
      <c r="O83" s="109"/>
      <c r="P83" s="110"/>
      <c r="Q83" s="106" t="n">
        <f aca="false">P83*M83</f>
        <v>0</v>
      </c>
      <c r="R83" s="120"/>
      <c r="S83" s="112"/>
      <c r="T83" s="121"/>
      <c r="U83" s="114" t="n">
        <f aca="false">IF(EXACT(O83,Y83),M83,M83*(1-'Расчет ПРЕДЗАКАЗ'!$D$10))</f>
        <v>0</v>
      </c>
      <c r="V83" s="114" t="n">
        <f aca="false">P83*U83</f>
        <v>0</v>
      </c>
      <c r="W83" s="114" t="n">
        <f aca="false">IF(EXACT(O83,Y83),M83,M83*(1-'Расчет Прайс'!$D$10))</f>
        <v>0</v>
      </c>
      <c r="X83" s="114" t="n">
        <f aca="false">P83*W83</f>
        <v>0</v>
      </c>
      <c r="Y83" s="119" t="s">
        <v>101</v>
      </c>
      <c r="Z83" s="117" t="n">
        <f aca="false">IF(EXACT(O83;Y83);Q83;0)</f>
        <v>0</v>
      </c>
      <c r="AA83" s="117" t="n">
        <f aca="false">IF(Z83=0;Q83;0)</f>
        <v>0</v>
      </c>
      <c r="AB83" s="118" t="str">
        <f aca="false">IF(U83=0;"";L83/U83-1)</f>
        <v/>
      </c>
      <c r="AC83" s="118" t="str">
        <f aca="false">IF(W83=0;"";L83/W83-1)</f>
        <v/>
      </c>
    </row>
    <row collapsed="false" customFormat="false" customHeight="true" hidden="false" ht="50.1" outlineLevel="0" r="84">
      <c r="A84" s="98"/>
      <c r="B84" s="98"/>
      <c r="C84" s="99"/>
      <c r="D84" s="99"/>
      <c r="E84" s="100"/>
      <c r="F84" s="153"/>
      <c r="G84" s="102"/>
      <c r="H84" s="103"/>
      <c r="I84" s="154"/>
      <c r="J84" s="104"/>
      <c r="K84" s="105"/>
      <c r="L84" s="106"/>
      <c r="M84" s="106"/>
      <c r="N84" s="120"/>
      <c r="O84" s="109"/>
      <c r="P84" s="110"/>
      <c r="Q84" s="106" t="n">
        <f aca="false">P84*M84</f>
        <v>0</v>
      </c>
      <c r="R84" s="120"/>
      <c r="S84" s="112"/>
      <c r="T84" s="121"/>
      <c r="U84" s="114" t="n">
        <f aca="false">IF(EXACT(O84,Y84),M84,M84*(1-'Расчет ПРЕДЗАКАЗ'!$D$10))</f>
        <v>0</v>
      </c>
      <c r="V84" s="114" t="n">
        <f aca="false">P84*U84</f>
        <v>0</v>
      </c>
      <c r="W84" s="114" t="n">
        <f aca="false">IF(EXACT(O84,Y84),M84,M84*(1-'Расчет Прайс'!$D$10))</f>
        <v>0</v>
      </c>
      <c r="X84" s="114" t="n">
        <f aca="false">P84*W84</f>
        <v>0</v>
      </c>
      <c r="Y84" s="119" t="s">
        <v>101</v>
      </c>
      <c r="Z84" s="117" t="n">
        <f aca="false">IF(EXACT(O84;Y84);Q84;0)</f>
        <v>0</v>
      </c>
      <c r="AA84" s="117" t="n">
        <f aca="false">IF(Z84=0;Q84;0)</f>
        <v>0</v>
      </c>
      <c r="AB84" s="118" t="str">
        <f aca="false">IF(U84=0;"";L84/U84-1)</f>
        <v/>
      </c>
      <c r="AC84" s="118" t="str">
        <f aca="false">IF(W84=0;"";L84/W84-1)</f>
        <v/>
      </c>
    </row>
    <row collapsed="false" customFormat="false" customHeight="true" hidden="false" ht="50.1" outlineLevel="0" r="85">
      <c r="A85" s="98"/>
      <c r="B85" s="98"/>
      <c r="C85" s="99"/>
      <c r="D85" s="99"/>
      <c r="E85" s="100"/>
      <c r="F85" s="153"/>
      <c r="G85" s="102"/>
      <c r="H85" s="103"/>
      <c r="I85" s="154"/>
      <c r="J85" s="104"/>
      <c r="K85" s="105"/>
      <c r="L85" s="106"/>
      <c r="M85" s="106"/>
      <c r="N85" s="120"/>
      <c r="O85" s="109"/>
      <c r="P85" s="110"/>
      <c r="Q85" s="106" t="n">
        <f aca="false">P85*M85</f>
        <v>0</v>
      </c>
      <c r="R85" s="120"/>
      <c r="S85" s="112"/>
      <c r="T85" s="121"/>
      <c r="U85" s="114" t="n">
        <f aca="false">IF(EXACT(O85,Y85),M85,M85*(1-'Расчет ПРЕДЗАКАЗ'!$D$10))</f>
        <v>0</v>
      </c>
      <c r="V85" s="114" t="n">
        <f aca="false">P85*U85</f>
        <v>0</v>
      </c>
      <c r="W85" s="114" t="n">
        <f aca="false">IF(EXACT(O85,Y85),M85,M85*(1-'Расчет Прайс'!$D$10))</f>
        <v>0</v>
      </c>
      <c r="X85" s="114" t="n">
        <f aca="false">P85*W85</f>
        <v>0</v>
      </c>
      <c r="Y85" s="119" t="s">
        <v>101</v>
      </c>
      <c r="Z85" s="117" t="n">
        <f aca="false">IF(EXACT(O85;Y85);Q85;0)</f>
        <v>0</v>
      </c>
      <c r="AA85" s="117" t="n">
        <f aca="false">IF(Z85=0;Q85;0)</f>
        <v>0</v>
      </c>
      <c r="AB85" s="118" t="str">
        <f aca="false">IF(U85=0;"";L85/U85-1)</f>
        <v/>
      </c>
      <c r="AC85" s="118" t="str">
        <f aca="false">IF(W85=0;"";L85/W85-1)</f>
        <v/>
      </c>
    </row>
    <row collapsed="false" customFormat="false" customHeight="true" hidden="false" ht="50.1" outlineLevel="0" r="86">
      <c r="A86" s="98"/>
      <c r="B86" s="98"/>
      <c r="C86" s="99"/>
      <c r="D86" s="99"/>
      <c r="E86" s="100"/>
      <c r="F86" s="153"/>
      <c r="G86" s="102"/>
      <c r="H86" s="103"/>
      <c r="I86" s="154"/>
      <c r="J86" s="104"/>
      <c r="K86" s="105"/>
      <c r="L86" s="106"/>
      <c r="M86" s="106"/>
      <c r="N86" s="120"/>
      <c r="O86" s="109"/>
      <c r="P86" s="110"/>
      <c r="Q86" s="106" t="n">
        <f aca="false">P86*M86</f>
        <v>0</v>
      </c>
      <c r="R86" s="120"/>
      <c r="S86" s="111"/>
      <c r="T86" s="121"/>
      <c r="U86" s="114" t="n">
        <f aca="false">IF(EXACT(O86,Y86),M86,M86*(1-'Расчет ПРЕДЗАКАЗ'!$D$10))</f>
        <v>0</v>
      </c>
      <c r="V86" s="114" t="n">
        <f aca="false">P86*U86</f>
        <v>0</v>
      </c>
      <c r="W86" s="114" t="n">
        <f aca="false">IF(EXACT(O86,Y86),M86,M86*(1-'Расчет Прайс'!$D$10))</f>
        <v>0</v>
      </c>
      <c r="X86" s="114" t="n">
        <f aca="false">P86*W86</f>
        <v>0</v>
      </c>
      <c r="Y86" s="119" t="s">
        <v>101</v>
      </c>
      <c r="Z86" s="117" t="n">
        <f aca="false">IF(EXACT(O86;Y86);Q86;0)</f>
        <v>0</v>
      </c>
      <c r="AA86" s="117" t="n">
        <f aca="false">IF(Z86=0;Q86;0)</f>
        <v>0</v>
      </c>
      <c r="AB86" s="118" t="str">
        <f aca="false">IF(U86=0;"";L86/U86-1)</f>
        <v/>
      </c>
      <c r="AC86" s="118" t="str">
        <f aca="false">IF(W86=0;"";L86/W86-1)</f>
        <v/>
      </c>
    </row>
    <row collapsed="false" customFormat="false" customHeight="true" hidden="false" ht="11.25" outlineLevel="0" r="87"/>
    <row collapsed="false" customFormat="false" customHeight="true" hidden="false" ht="50.1" outlineLevel="0" r="88">
      <c r="A88" s="98" t="n">
        <v>5</v>
      </c>
      <c r="B88" s="98" t="s">
        <v>498</v>
      </c>
      <c r="C88" s="99" t="s">
        <v>499</v>
      </c>
      <c r="D88" s="99" t="s">
        <v>93</v>
      </c>
      <c r="E88" s="100" t="s">
        <v>93</v>
      </c>
      <c r="F88" s="153" t="s">
        <v>271</v>
      </c>
      <c r="G88" s="102" t="s">
        <v>492</v>
      </c>
      <c r="H88" s="103" t="s">
        <v>500</v>
      </c>
      <c r="I88" s="154" t="s">
        <v>501</v>
      </c>
      <c r="J88" s="104" t="s">
        <v>98</v>
      </c>
      <c r="K88" s="105" t="s">
        <v>99</v>
      </c>
      <c r="L88" s="106" t="n">
        <v>8460</v>
      </c>
      <c r="M88" s="106" t="n">
        <v>5281</v>
      </c>
      <c r="N88" s="108" t="s">
        <v>502</v>
      </c>
      <c r="O88" s="109" t="s">
        <v>101</v>
      </c>
      <c r="P88" s="110"/>
      <c r="Q88" s="106" t="n">
        <f aca="false">P88*M88</f>
        <v>0</v>
      </c>
      <c r="R88" s="111"/>
      <c r="S88" s="112" t="n">
        <v>2</v>
      </c>
      <c r="T88" s="155"/>
      <c r="U88" s="114" t="n">
        <f aca="false">IF(EXACT(O88,Y88),M88,M88*(1-'Расчет ПРЕДЗАКАЗ'!$D$10))</f>
        <v>5281</v>
      </c>
      <c r="V88" s="114" t="n">
        <f aca="false">P88*U88</f>
        <v>0</v>
      </c>
      <c r="W88" s="114" t="n">
        <f aca="false">IF(EXACT(O88,Y88),M88,M88*(1-'Расчет Прайс'!$D$10))</f>
        <v>5281</v>
      </c>
      <c r="X88" s="114" t="n">
        <f aca="false">P88*W88</f>
        <v>0</v>
      </c>
      <c r="Y88" s="119" t="s">
        <v>101</v>
      </c>
      <c r="Z88" s="117" t="n">
        <f aca="false">IF(EXACT(O88;Y88);Q88;0)</f>
        <v>0</v>
      </c>
      <c r="AA88" s="117" t="n">
        <f aca="false">IF(Z88=0;Q88;0)</f>
        <v>0</v>
      </c>
      <c r="AB88" s="118" t="n">
        <f aca="false">IF(U88=0,"",L88/U88-1)</f>
        <v>0.601969323991668</v>
      </c>
      <c r="AC88" s="118" t="n">
        <f aca="false">IF(W88=0,"",L88/W88-1)</f>
        <v>0.601969323991668</v>
      </c>
    </row>
    <row collapsed="false" customFormat="false" customHeight="true" hidden="false" ht="50.1" outlineLevel="0" r="89">
      <c r="A89" s="98"/>
      <c r="B89" s="98"/>
      <c r="C89" s="99"/>
      <c r="D89" s="99"/>
      <c r="E89" s="100"/>
      <c r="F89" s="153"/>
      <c r="G89" s="102"/>
      <c r="H89" s="103"/>
      <c r="I89" s="154"/>
      <c r="J89" s="104"/>
      <c r="K89" s="105" t="s">
        <v>102</v>
      </c>
      <c r="L89" s="106" t="n">
        <v>8460</v>
      </c>
      <c r="M89" s="106" t="n">
        <v>5281</v>
      </c>
      <c r="N89" s="108" t="s">
        <v>503</v>
      </c>
      <c r="O89" s="109" t="s">
        <v>101</v>
      </c>
      <c r="P89" s="110"/>
      <c r="Q89" s="106" t="n">
        <f aca="false">P89*M89</f>
        <v>0</v>
      </c>
      <c r="R89" s="111"/>
      <c r="S89" s="112" t="n">
        <v>4</v>
      </c>
      <c r="T89" s="138"/>
      <c r="U89" s="114" t="n">
        <f aca="false">IF(EXACT(O89,Y89),M89,M89*(1-'Расчет ПРЕДЗАКАЗ'!$D$10))</f>
        <v>5281</v>
      </c>
      <c r="V89" s="114" t="n">
        <f aca="false">P89*U89</f>
        <v>0</v>
      </c>
      <c r="W89" s="114" t="n">
        <f aca="false">IF(EXACT(O89,Y89),M89,M89*(1-'Расчет Прайс'!$D$10))</f>
        <v>5281</v>
      </c>
      <c r="X89" s="114" t="n">
        <f aca="false">P89*W89</f>
        <v>0</v>
      </c>
      <c r="Y89" s="119" t="s">
        <v>101</v>
      </c>
      <c r="Z89" s="117" t="n">
        <f aca="false">IF(EXACT(O89;Y89);Q89;0)</f>
        <v>0</v>
      </c>
      <c r="AA89" s="117" t="n">
        <f aca="false">IF(Z89=0;Q89;0)</f>
        <v>0</v>
      </c>
      <c r="AB89" s="118" t="n">
        <f aca="false">IF(U89=0;"";L89/U89-1)</f>
        <v>0.601969323991668</v>
      </c>
      <c r="AC89" s="118" t="n">
        <f aca="false">IF(W89=0;"";L89/W89-1)</f>
        <v>0.601969323991668</v>
      </c>
    </row>
    <row collapsed="false" customFormat="false" customHeight="true" hidden="false" ht="50.1" outlineLevel="0" r="90">
      <c r="A90" s="98"/>
      <c r="B90" s="98"/>
      <c r="C90" s="99"/>
      <c r="D90" s="99"/>
      <c r="E90" s="100"/>
      <c r="F90" s="153"/>
      <c r="G90" s="102"/>
      <c r="H90" s="103"/>
      <c r="I90" s="154"/>
      <c r="J90" s="104"/>
      <c r="K90" s="105" t="s">
        <v>104</v>
      </c>
      <c r="L90" s="106" t="n">
        <v>8460</v>
      </c>
      <c r="M90" s="106" t="n">
        <v>5281</v>
      </c>
      <c r="N90" s="108" t="s">
        <v>504</v>
      </c>
      <c r="O90" s="109" t="s">
        <v>101</v>
      </c>
      <c r="P90" s="110"/>
      <c r="Q90" s="106" t="n">
        <f aca="false">P90*M90</f>
        <v>0</v>
      </c>
      <c r="R90" s="111"/>
      <c r="S90" s="112" t="n">
        <v>38</v>
      </c>
      <c r="T90" s="138"/>
      <c r="U90" s="114" t="n">
        <f aca="false">IF(EXACT(O90,Y90),M90,M90*(1-'Расчет ПРЕДЗАКАЗ'!$D$10))</f>
        <v>5281</v>
      </c>
      <c r="V90" s="114" t="n">
        <f aca="false">P90*U90</f>
        <v>0</v>
      </c>
      <c r="W90" s="114" t="n">
        <f aca="false">IF(EXACT(O90,Y90),M90,M90*(1-'Расчет Прайс'!$D$10))</f>
        <v>5281</v>
      </c>
      <c r="X90" s="114" t="n">
        <f aca="false">P90*W90</f>
        <v>0</v>
      </c>
      <c r="Y90" s="119" t="s">
        <v>101</v>
      </c>
      <c r="Z90" s="117" t="n">
        <f aca="false">IF(EXACT(O90;Y90);Q90;0)</f>
        <v>0</v>
      </c>
      <c r="AA90" s="117" t="n">
        <f aca="false">IF(Z90=0;Q90;0)</f>
        <v>0</v>
      </c>
      <c r="AB90" s="118" t="n">
        <f aca="false">IF(U90=0;"";L90/U90-1)</f>
        <v>0.601969323991668</v>
      </c>
      <c r="AC90" s="118" t="n">
        <f aca="false">IF(W90=0;"";L90/W90-1)</f>
        <v>0.601969323991668</v>
      </c>
    </row>
    <row collapsed="false" customFormat="false" customHeight="true" hidden="false" ht="50.1" outlineLevel="0" r="91">
      <c r="A91" s="98"/>
      <c r="B91" s="98"/>
      <c r="C91" s="99"/>
      <c r="D91" s="99"/>
      <c r="E91" s="100"/>
      <c r="F91" s="153"/>
      <c r="G91" s="102"/>
      <c r="H91" s="103"/>
      <c r="I91" s="154"/>
      <c r="J91" s="104"/>
      <c r="K91" s="105" t="s">
        <v>106</v>
      </c>
      <c r="L91" s="106" t="n">
        <v>8460</v>
      </c>
      <c r="M91" s="106" t="n">
        <v>5281</v>
      </c>
      <c r="N91" s="108" t="s">
        <v>505</v>
      </c>
      <c r="O91" s="109" t="s">
        <v>101</v>
      </c>
      <c r="P91" s="110"/>
      <c r="Q91" s="106" t="n">
        <f aca="false">P91*M91</f>
        <v>0</v>
      </c>
      <c r="R91" s="111"/>
      <c r="S91" s="112" t="n">
        <v>20</v>
      </c>
      <c r="T91" s="138"/>
      <c r="U91" s="114" t="n">
        <f aca="false">IF(EXACT(O91,Y91),M91,M91*(1-'Расчет ПРЕДЗАКАЗ'!$D$10))</f>
        <v>5281</v>
      </c>
      <c r="V91" s="114" t="n">
        <f aca="false">P91*U91</f>
        <v>0</v>
      </c>
      <c r="W91" s="114" t="n">
        <f aca="false">IF(EXACT(O91,Y91),M91,M91*(1-'Расчет Прайс'!$D$10))</f>
        <v>5281</v>
      </c>
      <c r="X91" s="114" t="n">
        <f aca="false">P91*W91</f>
        <v>0</v>
      </c>
      <c r="Y91" s="119" t="s">
        <v>101</v>
      </c>
      <c r="Z91" s="117" t="n">
        <f aca="false">IF(EXACT(O91;Y91);Q91;0)</f>
        <v>0</v>
      </c>
      <c r="AA91" s="117" t="n">
        <f aca="false">IF(Z91=0;Q91;0)</f>
        <v>0</v>
      </c>
      <c r="AB91" s="118" t="n">
        <f aca="false">IF(U91=0;"";L91/U91-1)</f>
        <v>0.601969323991668</v>
      </c>
      <c r="AC91" s="118" t="n">
        <f aca="false">IF(W91=0;"";L91/W91-1)</f>
        <v>0.601969323991668</v>
      </c>
    </row>
    <row collapsed="false" customFormat="false" customHeight="true" hidden="false" ht="50.1" outlineLevel="0" r="92">
      <c r="A92" s="98"/>
      <c r="B92" s="98"/>
      <c r="C92" s="99"/>
      <c r="D92" s="99"/>
      <c r="E92" s="100"/>
      <c r="F92" s="153"/>
      <c r="G92" s="102"/>
      <c r="H92" s="103"/>
      <c r="I92" s="154"/>
      <c r="J92" s="104"/>
      <c r="K92" s="105"/>
      <c r="L92" s="106"/>
      <c r="M92" s="106"/>
      <c r="N92" s="108"/>
      <c r="O92" s="109"/>
      <c r="P92" s="110"/>
      <c r="Q92" s="106" t="n">
        <f aca="false">P92*M92</f>
        <v>0</v>
      </c>
      <c r="R92" s="111"/>
      <c r="S92" s="112"/>
      <c r="T92" s="138"/>
      <c r="U92" s="114" t="n">
        <f aca="false">IF(EXACT(O92,Y92),M92,M92*(1-'Расчет ПРЕДЗАКАЗ'!$D$10))</f>
        <v>0</v>
      </c>
      <c r="V92" s="114" t="n">
        <f aca="false">P92*U92</f>
        <v>0</v>
      </c>
      <c r="W92" s="114" t="n">
        <f aca="false">IF(EXACT(O92,Y92),M92,M92*(1-'Расчет Прайс'!$D$10))</f>
        <v>0</v>
      </c>
      <c r="X92" s="114" t="n">
        <f aca="false">P92*W92</f>
        <v>0</v>
      </c>
      <c r="Y92" s="119" t="s">
        <v>101</v>
      </c>
      <c r="Z92" s="117" t="n">
        <f aca="false">IF(EXACT(O92;Y92);Q92;0)</f>
        <v>0</v>
      </c>
      <c r="AA92" s="117" t="n">
        <f aca="false">IF(Z92=0;Q92;0)</f>
        <v>0</v>
      </c>
      <c r="AB92" s="118" t="str">
        <f aca="false">IF(U92=0;"";L92/U92-1)</f>
        <v/>
      </c>
      <c r="AC92" s="118" t="str">
        <f aca="false">IF(W92=0;"";L92/W92-1)</f>
        <v/>
      </c>
    </row>
    <row collapsed="false" customFormat="false" customHeight="true" hidden="false" ht="50.1" outlineLevel="0" r="93">
      <c r="A93" s="98"/>
      <c r="B93" s="98"/>
      <c r="C93" s="99"/>
      <c r="D93" s="99"/>
      <c r="E93" s="100"/>
      <c r="F93" s="153"/>
      <c r="G93" s="102"/>
      <c r="H93" s="103"/>
      <c r="I93" s="154"/>
      <c r="J93" s="104"/>
      <c r="K93" s="105"/>
      <c r="L93" s="106"/>
      <c r="M93" s="106"/>
      <c r="N93" s="108"/>
      <c r="O93" s="109"/>
      <c r="P93" s="110"/>
      <c r="Q93" s="106" t="n">
        <f aca="false">P93*M93</f>
        <v>0</v>
      </c>
      <c r="R93" s="111"/>
      <c r="S93" s="112"/>
      <c r="T93" s="138"/>
      <c r="U93" s="114" t="n">
        <f aca="false">IF(EXACT(O93,Y93),M93,M93*(1-'Расчет ПРЕДЗАКАЗ'!$D$10))</f>
        <v>0</v>
      </c>
      <c r="V93" s="114" t="n">
        <f aca="false">P93*U93</f>
        <v>0</v>
      </c>
      <c r="W93" s="114" t="n">
        <f aca="false">IF(EXACT(O93,Y93),M93,M93*(1-'Расчет Прайс'!$D$10))</f>
        <v>0</v>
      </c>
      <c r="X93" s="114" t="n">
        <f aca="false">P93*W93</f>
        <v>0</v>
      </c>
      <c r="Y93" s="119" t="s">
        <v>101</v>
      </c>
      <c r="Z93" s="117" t="n">
        <f aca="false">IF(EXACT(O93;Y93);Q93;0)</f>
        <v>0</v>
      </c>
      <c r="AA93" s="117" t="n">
        <f aca="false">IF(Z93=0;Q93;0)</f>
        <v>0</v>
      </c>
      <c r="AB93" s="118" t="str">
        <f aca="false">IF(U93=0;"";L93/U93-1)</f>
        <v/>
      </c>
      <c r="AC93" s="118" t="str">
        <f aca="false">IF(W93=0;"";L93/W93-1)</f>
        <v/>
      </c>
    </row>
    <row collapsed="false" customFormat="false" customHeight="true" hidden="false" ht="50.1" outlineLevel="0" r="94">
      <c r="A94" s="98"/>
      <c r="B94" s="98"/>
      <c r="C94" s="99"/>
      <c r="D94" s="99"/>
      <c r="E94" s="100"/>
      <c r="F94" s="153"/>
      <c r="G94" s="102"/>
      <c r="H94" s="103"/>
      <c r="I94" s="154"/>
      <c r="J94" s="104"/>
      <c r="K94" s="105"/>
      <c r="L94" s="106"/>
      <c r="M94" s="106"/>
      <c r="N94" s="108"/>
      <c r="O94" s="109"/>
      <c r="P94" s="110"/>
      <c r="Q94" s="106" t="n">
        <f aca="false">P94*M94</f>
        <v>0</v>
      </c>
      <c r="R94" s="111"/>
      <c r="S94" s="112"/>
      <c r="T94" s="138"/>
      <c r="U94" s="114" t="n">
        <f aca="false">IF(EXACT(O94,Y94),M94,M94*(1-'Расчет ПРЕДЗАКАЗ'!$D$10))</f>
        <v>0</v>
      </c>
      <c r="V94" s="114" t="n">
        <f aca="false">P94*U94</f>
        <v>0</v>
      </c>
      <c r="W94" s="114" t="n">
        <f aca="false">IF(EXACT(O94,Y94),M94,M94*(1-'Расчет Прайс'!$D$10))</f>
        <v>0</v>
      </c>
      <c r="X94" s="114" t="n">
        <f aca="false">P94*W94</f>
        <v>0</v>
      </c>
      <c r="Y94" s="119" t="s">
        <v>101</v>
      </c>
      <c r="Z94" s="117" t="n">
        <f aca="false">IF(EXACT(O94;Y94);Q94;0)</f>
        <v>0</v>
      </c>
      <c r="AA94" s="117" t="n">
        <f aca="false">IF(Z94=0;Q94;0)</f>
        <v>0</v>
      </c>
      <c r="AB94" s="118" t="str">
        <f aca="false">IF(U94=0;"";L94/U94-1)</f>
        <v/>
      </c>
      <c r="AC94" s="118" t="str">
        <f aca="false">IF(W94=0;"";L94/W94-1)</f>
        <v/>
      </c>
    </row>
    <row collapsed="false" customFormat="false" customHeight="true" hidden="false" ht="50.1" outlineLevel="0" r="95">
      <c r="A95" s="98"/>
      <c r="B95" s="98"/>
      <c r="C95" s="99"/>
      <c r="D95" s="99"/>
      <c r="E95" s="100"/>
      <c r="F95" s="153"/>
      <c r="G95" s="102"/>
      <c r="H95" s="103"/>
      <c r="I95" s="154"/>
      <c r="J95" s="104"/>
      <c r="K95" s="105"/>
      <c r="L95" s="106"/>
      <c r="M95" s="106"/>
      <c r="N95" s="106"/>
      <c r="O95" s="109"/>
      <c r="P95" s="110"/>
      <c r="Q95" s="106" t="n">
        <f aca="false">P95*M95</f>
        <v>0</v>
      </c>
      <c r="R95" s="111"/>
      <c r="S95" s="112"/>
      <c r="T95" s="138"/>
      <c r="U95" s="114" t="n">
        <f aca="false">IF(EXACT(O95,Y95),M95,M95*(1-'Расчет ПРЕДЗАКАЗ'!$D$10))</f>
        <v>0</v>
      </c>
      <c r="V95" s="114" t="n">
        <f aca="false">P95*U95</f>
        <v>0</v>
      </c>
      <c r="W95" s="114" t="n">
        <f aca="false">IF(EXACT(O95,Y95),M95,M95*(1-'Расчет Прайс'!$D$10))</f>
        <v>0</v>
      </c>
      <c r="X95" s="114" t="n">
        <f aca="false">P95*W95</f>
        <v>0</v>
      </c>
      <c r="Y95" s="119" t="s">
        <v>101</v>
      </c>
      <c r="Z95" s="117" t="n">
        <f aca="false">IF(EXACT(O95;Y95);Q95;0)</f>
        <v>0</v>
      </c>
      <c r="AA95" s="117" t="n">
        <f aca="false">IF(Z95=0;Q95;0)</f>
        <v>0</v>
      </c>
      <c r="AB95" s="118" t="str">
        <f aca="false">IF(U95=0;"";L95/U95-1)</f>
        <v/>
      </c>
      <c r="AC95" s="118" t="str">
        <f aca="false">IF(W95=0;"";L95/W95-1)</f>
        <v/>
      </c>
    </row>
    <row collapsed="false" customFormat="false" customHeight="true" hidden="false" ht="50.1" outlineLevel="0" r="96">
      <c r="A96" s="98"/>
      <c r="B96" s="98"/>
      <c r="C96" s="99"/>
      <c r="D96" s="99"/>
      <c r="E96" s="100"/>
      <c r="F96" s="153"/>
      <c r="G96" s="102"/>
      <c r="H96" s="103"/>
      <c r="I96" s="154"/>
      <c r="J96" s="104"/>
      <c r="K96" s="105"/>
      <c r="L96" s="106"/>
      <c r="M96" s="106"/>
      <c r="N96" s="106"/>
      <c r="O96" s="109"/>
      <c r="P96" s="110"/>
      <c r="Q96" s="106" t="n">
        <f aca="false">P96*M96</f>
        <v>0</v>
      </c>
      <c r="R96" s="111"/>
      <c r="S96" s="112"/>
      <c r="T96" s="138"/>
      <c r="U96" s="114" t="n">
        <f aca="false">IF(EXACT(O96,Y96),M96,M96*(1-'Расчет ПРЕДЗАКАЗ'!$D$10))</f>
        <v>0</v>
      </c>
      <c r="V96" s="114" t="n">
        <f aca="false">P96*U96</f>
        <v>0</v>
      </c>
      <c r="W96" s="114" t="n">
        <f aca="false">IF(EXACT(O96,Y96),M96,M96*(1-'Расчет Прайс'!$D$10))</f>
        <v>0</v>
      </c>
      <c r="X96" s="114" t="n">
        <f aca="false">P96*W96</f>
        <v>0</v>
      </c>
      <c r="Y96" s="119" t="s">
        <v>101</v>
      </c>
      <c r="Z96" s="117" t="n">
        <f aca="false">IF(EXACT(O96;Y96);Q96;0)</f>
        <v>0</v>
      </c>
      <c r="AA96" s="117" t="n">
        <f aca="false">IF(Z96=0;Q96;0)</f>
        <v>0</v>
      </c>
      <c r="AB96" s="118" t="str">
        <f aca="false">IF(U96=0;"";L96/U96-1)</f>
        <v/>
      </c>
      <c r="AC96" s="118" t="str">
        <f aca="false">IF(W96=0;"";L96/W96-1)</f>
        <v/>
      </c>
    </row>
    <row collapsed="false" customFormat="false" customHeight="true" hidden="false" ht="50.1" outlineLevel="0" r="97">
      <c r="A97" s="98"/>
      <c r="B97" s="98"/>
      <c r="C97" s="99"/>
      <c r="D97" s="99"/>
      <c r="E97" s="100"/>
      <c r="F97" s="153"/>
      <c r="G97" s="102"/>
      <c r="H97" s="103"/>
      <c r="I97" s="154"/>
      <c r="J97" s="104"/>
      <c r="K97" s="105"/>
      <c r="L97" s="106"/>
      <c r="M97" s="106"/>
      <c r="N97" s="120"/>
      <c r="O97" s="109"/>
      <c r="P97" s="110"/>
      <c r="Q97" s="106" t="n">
        <f aca="false">P97*M97</f>
        <v>0</v>
      </c>
      <c r="R97" s="120"/>
      <c r="S97" s="112"/>
      <c r="T97" s="121"/>
      <c r="U97" s="114" t="n">
        <f aca="false">IF(EXACT(O97,Y97),M97,M97*(1-'Расчет ПРЕДЗАКАЗ'!$D$10))</f>
        <v>0</v>
      </c>
      <c r="V97" s="114" t="n">
        <f aca="false">P97*U97</f>
        <v>0</v>
      </c>
      <c r="W97" s="114" t="n">
        <f aca="false">IF(EXACT(O97,Y97),M97,M97*(1-'Расчет Прайс'!$D$10))</f>
        <v>0</v>
      </c>
      <c r="X97" s="114" t="n">
        <f aca="false">P97*W97</f>
        <v>0</v>
      </c>
      <c r="Y97" s="119" t="s">
        <v>101</v>
      </c>
      <c r="Z97" s="117" t="n">
        <f aca="false">IF(EXACT(O97;Y97);Q97;0)</f>
        <v>0</v>
      </c>
      <c r="AA97" s="117" t="n">
        <f aca="false">IF(Z97=0;Q97;0)</f>
        <v>0</v>
      </c>
      <c r="AB97" s="118" t="str">
        <f aca="false">IF(U97=0;"";L97/U97-1)</f>
        <v/>
      </c>
      <c r="AC97" s="118" t="str">
        <f aca="false">IF(W97=0;"";L97/W97-1)</f>
        <v/>
      </c>
    </row>
    <row collapsed="false" customFormat="false" customHeight="true" hidden="false" ht="50.1" outlineLevel="0" r="98">
      <c r="A98" s="98"/>
      <c r="B98" s="98"/>
      <c r="C98" s="99"/>
      <c r="D98" s="99"/>
      <c r="E98" s="100"/>
      <c r="F98" s="153"/>
      <c r="G98" s="102"/>
      <c r="H98" s="103"/>
      <c r="I98" s="154"/>
      <c r="J98" s="104"/>
      <c r="K98" s="105"/>
      <c r="L98" s="106"/>
      <c r="M98" s="106"/>
      <c r="N98" s="120"/>
      <c r="O98" s="109"/>
      <c r="P98" s="110"/>
      <c r="Q98" s="106" t="n">
        <f aca="false">P98*M98</f>
        <v>0</v>
      </c>
      <c r="R98" s="120"/>
      <c r="S98" s="112"/>
      <c r="T98" s="121"/>
      <c r="U98" s="114" t="n">
        <f aca="false">IF(EXACT(O98,Y98),M98,M98*(1-'Расчет ПРЕДЗАКАЗ'!$D$10))</f>
        <v>0</v>
      </c>
      <c r="V98" s="114" t="n">
        <f aca="false">P98*U98</f>
        <v>0</v>
      </c>
      <c r="W98" s="114" t="n">
        <f aca="false">IF(EXACT(O98,Y98),M98,M98*(1-'Расчет Прайс'!$D$10))</f>
        <v>0</v>
      </c>
      <c r="X98" s="114" t="n">
        <f aca="false">P98*W98</f>
        <v>0</v>
      </c>
      <c r="Y98" s="119" t="s">
        <v>101</v>
      </c>
      <c r="Z98" s="117" t="n">
        <f aca="false">IF(EXACT(O98;Y98);Q98;0)</f>
        <v>0</v>
      </c>
      <c r="AA98" s="117" t="n">
        <f aca="false">IF(Z98=0;Q98;0)</f>
        <v>0</v>
      </c>
      <c r="AB98" s="118" t="str">
        <f aca="false">IF(U98=0;"";L98/U98-1)</f>
        <v/>
      </c>
      <c r="AC98" s="118" t="str">
        <f aca="false">IF(W98=0;"";L98/W98-1)</f>
        <v/>
      </c>
    </row>
    <row collapsed="false" customFormat="false" customHeight="true" hidden="false" ht="50.1" outlineLevel="0" r="99">
      <c r="A99" s="98"/>
      <c r="B99" s="98"/>
      <c r="C99" s="99"/>
      <c r="D99" s="99"/>
      <c r="E99" s="100"/>
      <c r="F99" s="153"/>
      <c r="G99" s="102"/>
      <c r="H99" s="103"/>
      <c r="I99" s="154"/>
      <c r="J99" s="104"/>
      <c r="K99" s="105"/>
      <c r="L99" s="106"/>
      <c r="M99" s="106"/>
      <c r="N99" s="120"/>
      <c r="O99" s="109"/>
      <c r="P99" s="110"/>
      <c r="Q99" s="106" t="n">
        <f aca="false">P99*M99</f>
        <v>0</v>
      </c>
      <c r="R99" s="120"/>
      <c r="S99" s="112"/>
      <c r="T99" s="121"/>
      <c r="U99" s="114" t="n">
        <f aca="false">IF(EXACT(O99,Y99),M99,M99*(1-'Расчет ПРЕДЗАКАЗ'!$D$10))</f>
        <v>0</v>
      </c>
      <c r="V99" s="114" t="n">
        <f aca="false">P99*U99</f>
        <v>0</v>
      </c>
      <c r="W99" s="114" t="n">
        <f aca="false">IF(EXACT(O99,Y99),M99,M99*(1-'Расчет Прайс'!$D$10))</f>
        <v>0</v>
      </c>
      <c r="X99" s="114" t="n">
        <f aca="false">P99*W99</f>
        <v>0</v>
      </c>
      <c r="Y99" s="119" t="s">
        <v>101</v>
      </c>
      <c r="Z99" s="117" t="n">
        <f aca="false">IF(EXACT(O99;Y99);Q99;0)</f>
        <v>0</v>
      </c>
      <c r="AA99" s="117" t="n">
        <f aca="false">IF(Z99=0;Q99;0)</f>
        <v>0</v>
      </c>
      <c r="AB99" s="118" t="str">
        <f aca="false">IF(U99=0;"";L99/U99-1)</f>
        <v/>
      </c>
      <c r="AC99" s="118" t="str">
        <f aca="false">IF(W99=0;"";L99/W99-1)</f>
        <v/>
      </c>
    </row>
    <row collapsed="false" customFormat="false" customHeight="true" hidden="false" ht="50.1" outlineLevel="0" r="100">
      <c r="A100" s="98"/>
      <c r="B100" s="98"/>
      <c r="C100" s="99"/>
      <c r="D100" s="99"/>
      <c r="E100" s="100"/>
      <c r="F100" s="153"/>
      <c r="G100" s="102"/>
      <c r="H100" s="103"/>
      <c r="I100" s="154"/>
      <c r="J100" s="104"/>
      <c r="K100" s="105"/>
      <c r="L100" s="106"/>
      <c r="M100" s="106"/>
      <c r="N100" s="120"/>
      <c r="O100" s="109"/>
      <c r="P100" s="110"/>
      <c r="Q100" s="106" t="n">
        <f aca="false">P100*M100</f>
        <v>0</v>
      </c>
      <c r="R100" s="120"/>
      <c r="S100" s="112"/>
      <c r="T100" s="121"/>
      <c r="U100" s="114" t="n">
        <f aca="false">IF(EXACT(O100,Y100),M100,M100*(1-'Расчет ПРЕДЗАКАЗ'!$D$10))</f>
        <v>0</v>
      </c>
      <c r="V100" s="114" t="n">
        <f aca="false">P100*U100</f>
        <v>0</v>
      </c>
      <c r="W100" s="114" t="n">
        <f aca="false">IF(EXACT(O100,Y100),M100,M100*(1-'Расчет Прайс'!$D$10))</f>
        <v>0</v>
      </c>
      <c r="X100" s="114" t="n">
        <f aca="false">P100*W100</f>
        <v>0</v>
      </c>
      <c r="Y100" s="119" t="s">
        <v>101</v>
      </c>
      <c r="Z100" s="117" t="n">
        <f aca="false">IF(EXACT(O100;Y100);Q100;0)</f>
        <v>0</v>
      </c>
      <c r="AA100" s="117" t="n">
        <f aca="false">IF(Z100=0;Q100;0)</f>
        <v>0</v>
      </c>
      <c r="AB100" s="118" t="str">
        <f aca="false">IF(U100=0;"";L100/U100-1)</f>
        <v/>
      </c>
      <c r="AC100" s="118" t="str">
        <f aca="false">IF(W100=0;"";L100/W100-1)</f>
        <v/>
      </c>
    </row>
    <row collapsed="false" customFormat="false" customHeight="true" hidden="false" ht="50.1" outlineLevel="0" r="101">
      <c r="A101" s="98"/>
      <c r="B101" s="98"/>
      <c r="C101" s="99"/>
      <c r="D101" s="99"/>
      <c r="E101" s="100"/>
      <c r="F101" s="153"/>
      <c r="G101" s="102"/>
      <c r="H101" s="103"/>
      <c r="I101" s="154"/>
      <c r="J101" s="104"/>
      <c r="K101" s="105"/>
      <c r="L101" s="106"/>
      <c r="M101" s="106"/>
      <c r="N101" s="120"/>
      <c r="O101" s="109"/>
      <c r="P101" s="110"/>
      <c r="Q101" s="106" t="n">
        <f aca="false">P101*M101</f>
        <v>0</v>
      </c>
      <c r="R101" s="120"/>
      <c r="S101" s="112"/>
      <c r="T101" s="121"/>
      <c r="U101" s="114" t="n">
        <f aca="false">IF(EXACT(O101,Y101),M101,M101*(1-'Расчет ПРЕДЗАКАЗ'!$D$10))</f>
        <v>0</v>
      </c>
      <c r="V101" s="114" t="n">
        <f aca="false">P101*U101</f>
        <v>0</v>
      </c>
      <c r="W101" s="114" t="n">
        <f aca="false">IF(EXACT(O101,Y101),M101,M101*(1-'Расчет Прайс'!$D$10))</f>
        <v>0</v>
      </c>
      <c r="X101" s="114" t="n">
        <f aca="false">P101*W101</f>
        <v>0</v>
      </c>
      <c r="Y101" s="119" t="s">
        <v>101</v>
      </c>
      <c r="Z101" s="117" t="n">
        <f aca="false">IF(EXACT(O101;Y101);Q101;0)</f>
        <v>0</v>
      </c>
      <c r="AA101" s="117" t="n">
        <f aca="false">IF(Z101=0;Q101;0)</f>
        <v>0</v>
      </c>
      <c r="AB101" s="118" t="str">
        <f aca="false">IF(U101=0;"";L101/U101-1)</f>
        <v/>
      </c>
      <c r="AC101" s="118" t="str">
        <f aca="false">IF(W101=0;"";L101/W101-1)</f>
        <v/>
      </c>
    </row>
    <row collapsed="false" customFormat="false" customHeight="true" hidden="false" ht="50.1" outlineLevel="0" r="102">
      <c r="A102" s="98"/>
      <c r="B102" s="98"/>
      <c r="C102" s="99"/>
      <c r="D102" s="99"/>
      <c r="E102" s="100"/>
      <c r="F102" s="153"/>
      <c r="G102" s="102"/>
      <c r="H102" s="103"/>
      <c r="I102" s="154"/>
      <c r="J102" s="104"/>
      <c r="K102" s="105"/>
      <c r="L102" s="106"/>
      <c r="M102" s="106"/>
      <c r="N102" s="120"/>
      <c r="O102" s="109"/>
      <c r="P102" s="110"/>
      <c r="Q102" s="106" t="n">
        <f aca="false">P102*M102</f>
        <v>0</v>
      </c>
      <c r="R102" s="120"/>
      <c r="S102" s="111"/>
      <c r="T102" s="121"/>
      <c r="U102" s="114" t="n">
        <f aca="false">IF(EXACT(O102,Y102),M102,M102*(1-'Расчет ПРЕДЗАКАЗ'!$D$10))</f>
        <v>0</v>
      </c>
      <c r="V102" s="114" t="n">
        <f aca="false">P102*U102</f>
        <v>0</v>
      </c>
      <c r="W102" s="114" t="n">
        <f aca="false">IF(EXACT(O102,Y102),M102,M102*(1-'Расчет Прайс'!$D$10))</f>
        <v>0</v>
      </c>
      <c r="X102" s="114" t="n">
        <f aca="false">P102*W102</f>
        <v>0</v>
      </c>
      <c r="Y102" s="119" t="s">
        <v>101</v>
      </c>
      <c r="Z102" s="117" t="n">
        <f aca="false">IF(EXACT(O102;Y102);Q102;0)</f>
        <v>0</v>
      </c>
      <c r="AA102" s="117" t="n">
        <f aca="false">IF(Z102=0;Q102;0)</f>
        <v>0</v>
      </c>
      <c r="AB102" s="118" t="str">
        <f aca="false">IF(U102=0;"";L102/U102-1)</f>
        <v/>
      </c>
      <c r="AC102" s="118" t="str">
        <f aca="false">IF(W102=0;"";L102/W102-1)</f>
        <v/>
      </c>
    </row>
    <row collapsed="false" customFormat="false" customHeight="true" hidden="false" ht="11.25" outlineLevel="0" r="103"/>
    <row collapsed="false" customFormat="false" customHeight="true" hidden="false" ht="50.1" outlineLevel="0" r="104">
      <c r="A104" s="98" t="n">
        <v>6</v>
      </c>
      <c r="B104" s="98" t="s">
        <v>506</v>
      </c>
      <c r="C104" s="99" t="s">
        <v>507</v>
      </c>
      <c r="D104" s="99" t="s">
        <v>93</v>
      </c>
      <c r="E104" s="100" t="s">
        <v>93</v>
      </c>
      <c r="F104" s="153" t="s">
        <v>271</v>
      </c>
      <c r="G104" s="102" t="s">
        <v>487</v>
      </c>
      <c r="H104" s="103" t="s">
        <v>508</v>
      </c>
      <c r="I104" s="154" t="s">
        <v>509</v>
      </c>
      <c r="J104" s="104" t="s">
        <v>98</v>
      </c>
      <c r="K104" s="105" t="s">
        <v>99</v>
      </c>
      <c r="L104" s="106" t="n">
        <v>7480</v>
      </c>
      <c r="M104" s="106" t="n">
        <v>4154</v>
      </c>
      <c r="N104" s="108" t="s">
        <v>510</v>
      </c>
      <c r="O104" s="109" t="s">
        <v>101</v>
      </c>
      <c r="P104" s="110"/>
      <c r="Q104" s="106" t="n">
        <f aca="false">P104*M104</f>
        <v>0</v>
      </c>
      <c r="R104" s="111"/>
      <c r="S104" s="112" t="n">
        <v>1</v>
      </c>
      <c r="T104" s="155"/>
      <c r="U104" s="114" t="n">
        <f aca="false">IF(EXACT(O104,Y104),M104,M104*(1-'Расчет ПРЕДЗАКАЗ'!$D$10))</f>
        <v>4154</v>
      </c>
      <c r="V104" s="114" t="n">
        <f aca="false">P104*U104</f>
        <v>0</v>
      </c>
      <c r="W104" s="114" t="n">
        <f aca="false">IF(EXACT(O104,Y104),M104,M104*(1-'Расчет Прайс'!$D$10))</f>
        <v>4154</v>
      </c>
      <c r="X104" s="114" t="n">
        <f aca="false">P104*W104</f>
        <v>0</v>
      </c>
      <c r="Y104" s="119" t="s">
        <v>101</v>
      </c>
      <c r="Z104" s="117" t="n">
        <f aca="false">IF(EXACT(O104;Y104);Q104;0)</f>
        <v>0</v>
      </c>
      <c r="AA104" s="117" t="n">
        <f aca="false">IF(Z104=0;Q104;0)</f>
        <v>0</v>
      </c>
      <c r="AB104" s="118" t="n">
        <f aca="false">IF(U104=0,"",L104/U104-1)</f>
        <v>0.800674049109292</v>
      </c>
      <c r="AC104" s="118" t="n">
        <f aca="false">IF(W104=0,"",L104/W104-1)</f>
        <v>0.800674049109292</v>
      </c>
    </row>
    <row collapsed="false" customFormat="false" customHeight="true" hidden="false" ht="50.1" outlineLevel="0" r="105">
      <c r="A105" s="98"/>
      <c r="B105" s="98"/>
      <c r="C105" s="99"/>
      <c r="D105" s="99"/>
      <c r="E105" s="100"/>
      <c r="F105" s="153"/>
      <c r="G105" s="102"/>
      <c r="H105" s="103"/>
      <c r="I105" s="154"/>
      <c r="J105" s="104"/>
      <c r="K105" s="105" t="s">
        <v>110</v>
      </c>
      <c r="L105" s="106" t="n">
        <v>7480</v>
      </c>
      <c r="M105" s="106" t="n">
        <v>4154</v>
      </c>
      <c r="N105" s="108" t="s">
        <v>511</v>
      </c>
      <c r="O105" s="109" t="s">
        <v>101</v>
      </c>
      <c r="P105" s="110"/>
      <c r="Q105" s="106" t="n">
        <f aca="false">P105*M105</f>
        <v>0</v>
      </c>
      <c r="R105" s="111"/>
      <c r="S105" s="112" t="n">
        <v>1</v>
      </c>
      <c r="T105" s="138"/>
      <c r="U105" s="114" t="n">
        <f aca="false">IF(EXACT(O105,Y105),M105,M105*(1-'Расчет ПРЕДЗАКАЗ'!$D$10))</f>
        <v>4154</v>
      </c>
      <c r="V105" s="114" t="n">
        <f aca="false">P105*U105</f>
        <v>0</v>
      </c>
      <c r="W105" s="114" t="n">
        <f aca="false">IF(EXACT(O105,Y105),M105,M105*(1-'Расчет Прайс'!$D$10))</f>
        <v>4154</v>
      </c>
      <c r="X105" s="114" t="n">
        <f aca="false">P105*W105</f>
        <v>0</v>
      </c>
      <c r="Y105" s="119" t="s">
        <v>101</v>
      </c>
      <c r="Z105" s="117" t="n">
        <f aca="false">IF(EXACT(O105;Y105);Q105;0)</f>
        <v>0</v>
      </c>
      <c r="AA105" s="117" t="n">
        <f aca="false">IF(Z105=0;Q105;0)</f>
        <v>0</v>
      </c>
      <c r="AB105" s="118" t="n">
        <f aca="false">IF(U105=0;"";L105/U105-1)</f>
        <v>0.800674049109292</v>
      </c>
      <c r="AC105" s="118" t="n">
        <f aca="false">IF(W105=0;"";L105/W105-1)</f>
        <v>0.800674049109292</v>
      </c>
    </row>
    <row collapsed="false" customFormat="false" customHeight="true" hidden="false" ht="50.1" outlineLevel="0" r="106">
      <c r="A106" s="98"/>
      <c r="B106" s="98"/>
      <c r="C106" s="99"/>
      <c r="D106" s="99"/>
      <c r="E106" s="100"/>
      <c r="F106" s="153"/>
      <c r="G106" s="102"/>
      <c r="H106" s="103"/>
      <c r="I106" s="154"/>
      <c r="J106" s="104"/>
      <c r="K106" s="105"/>
      <c r="L106" s="106"/>
      <c r="M106" s="106"/>
      <c r="N106" s="108"/>
      <c r="O106" s="109"/>
      <c r="P106" s="110"/>
      <c r="Q106" s="106" t="n">
        <f aca="false">P106*M106</f>
        <v>0</v>
      </c>
      <c r="R106" s="111"/>
      <c r="S106" s="112"/>
      <c r="T106" s="138"/>
      <c r="U106" s="114" t="n">
        <f aca="false">IF(EXACT(O106,Y106),M106,M106*(1-'Расчет ПРЕДЗАКАЗ'!$D$10))</f>
        <v>0</v>
      </c>
      <c r="V106" s="114" t="n">
        <f aca="false">P106*U106</f>
        <v>0</v>
      </c>
      <c r="W106" s="114" t="n">
        <f aca="false">IF(EXACT(O106,Y106),M106,M106*(1-'Расчет Прайс'!$D$10))</f>
        <v>0</v>
      </c>
      <c r="X106" s="114" t="n">
        <f aca="false">P106*W106</f>
        <v>0</v>
      </c>
      <c r="Y106" s="119" t="s">
        <v>101</v>
      </c>
      <c r="Z106" s="117" t="n">
        <f aca="false">IF(EXACT(O106;Y106);Q106;0)</f>
        <v>0</v>
      </c>
      <c r="AA106" s="117" t="n">
        <f aca="false">IF(Z106=0;Q106;0)</f>
        <v>0</v>
      </c>
      <c r="AB106" s="118" t="str">
        <f aca="false">IF(U106=0;"";L106/U106-1)</f>
        <v/>
      </c>
      <c r="AC106" s="118" t="str">
        <f aca="false">IF(W106=0;"";L106/W106-1)</f>
        <v/>
      </c>
    </row>
    <row collapsed="false" customFormat="false" customHeight="true" hidden="false" ht="50.1" outlineLevel="0" r="107">
      <c r="A107" s="98"/>
      <c r="B107" s="98"/>
      <c r="C107" s="99"/>
      <c r="D107" s="99"/>
      <c r="E107" s="100"/>
      <c r="F107" s="153"/>
      <c r="G107" s="102"/>
      <c r="H107" s="103"/>
      <c r="I107" s="154"/>
      <c r="J107" s="104"/>
      <c r="K107" s="105"/>
      <c r="L107" s="106"/>
      <c r="M107" s="106"/>
      <c r="N107" s="108"/>
      <c r="O107" s="109"/>
      <c r="P107" s="110"/>
      <c r="Q107" s="106" t="n">
        <f aca="false">P107*M107</f>
        <v>0</v>
      </c>
      <c r="R107" s="111"/>
      <c r="S107" s="112"/>
      <c r="T107" s="138"/>
      <c r="U107" s="114" t="n">
        <f aca="false">IF(EXACT(O107,Y107),M107,M107*(1-'Расчет ПРЕДЗАКАЗ'!$D$10))</f>
        <v>0</v>
      </c>
      <c r="V107" s="114" t="n">
        <f aca="false">P107*U107</f>
        <v>0</v>
      </c>
      <c r="W107" s="114" t="n">
        <f aca="false">IF(EXACT(O107,Y107),M107,M107*(1-'Расчет Прайс'!$D$10))</f>
        <v>0</v>
      </c>
      <c r="X107" s="114" t="n">
        <f aca="false">P107*W107</f>
        <v>0</v>
      </c>
      <c r="Y107" s="119" t="s">
        <v>101</v>
      </c>
      <c r="Z107" s="117" t="n">
        <f aca="false">IF(EXACT(O107;Y107);Q107;0)</f>
        <v>0</v>
      </c>
      <c r="AA107" s="117" t="n">
        <f aca="false">IF(Z107=0;Q107;0)</f>
        <v>0</v>
      </c>
      <c r="AB107" s="118" t="str">
        <f aca="false">IF(U107=0;"";L107/U107-1)</f>
        <v/>
      </c>
      <c r="AC107" s="118" t="str">
        <f aca="false">IF(W107=0;"";L107/W107-1)</f>
        <v/>
      </c>
    </row>
    <row collapsed="false" customFormat="false" customHeight="true" hidden="false" ht="50.1" outlineLevel="0" r="108">
      <c r="A108" s="98"/>
      <c r="B108" s="98"/>
      <c r="C108" s="99"/>
      <c r="D108" s="99"/>
      <c r="E108" s="100"/>
      <c r="F108" s="153"/>
      <c r="G108" s="102"/>
      <c r="H108" s="103"/>
      <c r="I108" s="154"/>
      <c r="J108" s="104"/>
      <c r="K108" s="105"/>
      <c r="L108" s="106"/>
      <c r="M108" s="106"/>
      <c r="N108" s="108"/>
      <c r="O108" s="109"/>
      <c r="P108" s="110"/>
      <c r="Q108" s="106" t="n">
        <f aca="false">P108*M108</f>
        <v>0</v>
      </c>
      <c r="R108" s="111"/>
      <c r="S108" s="112"/>
      <c r="T108" s="138"/>
      <c r="U108" s="114" t="n">
        <f aca="false">IF(EXACT(O108,Y108),M108,M108*(1-'Расчет ПРЕДЗАКАЗ'!$D$10))</f>
        <v>0</v>
      </c>
      <c r="V108" s="114" t="n">
        <f aca="false">P108*U108</f>
        <v>0</v>
      </c>
      <c r="W108" s="114" t="n">
        <f aca="false">IF(EXACT(O108,Y108),M108,M108*(1-'Расчет Прайс'!$D$10))</f>
        <v>0</v>
      </c>
      <c r="X108" s="114" t="n">
        <f aca="false">P108*W108</f>
        <v>0</v>
      </c>
      <c r="Y108" s="119" t="s">
        <v>101</v>
      </c>
      <c r="Z108" s="117" t="n">
        <f aca="false">IF(EXACT(O108;Y108);Q108;0)</f>
        <v>0</v>
      </c>
      <c r="AA108" s="117" t="n">
        <f aca="false">IF(Z108=0;Q108;0)</f>
        <v>0</v>
      </c>
      <c r="AB108" s="118" t="str">
        <f aca="false">IF(U108=0;"";L108/U108-1)</f>
        <v/>
      </c>
      <c r="AC108" s="118" t="str">
        <f aca="false">IF(W108=0;"";L108/W108-1)</f>
        <v/>
      </c>
    </row>
    <row collapsed="false" customFormat="false" customHeight="true" hidden="false" ht="50.1" outlineLevel="0" r="109">
      <c r="A109" s="98"/>
      <c r="B109" s="98"/>
      <c r="C109" s="99"/>
      <c r="D109" s="99"/>
      <c r="E109" s="100"/>
      <c r="F109" s="153"/>
      <c r="G109" s="102"/>
      <c r="H109" s="103"/>
      <c r="I109" s="154"/>
      <c r="J109" s="104"/>
      <c r="K109" s="105"/>
      <c r="L109" s="106"/>
      <c r="M109" s="106"/>
      <c r="N109" s="108"/>
      <c r="O109" s="109"/>
      <c r="P109" s="110"/>
      <c r="Q109" s="106" t="n">
        <f aca="false">P109*M109</f>
        <v>0</v>
      </c>
      <c r="R109" s="111"/>
      <c r="S109" s="112"/>
      <c r="T109" s="138"/>
      <c r="U109" s="114" t="n">
        <f aca="false">IF(EXACT(O109,Y109),M109,M109*(1-'Расчет ПРЕДЗАКАЗ'!$D$10))</f>
        <v>0</v>
      </c>
      <c r="V109" s="114" t="n">
        <f aca="false">P109*U109</f>
        <v>0</v>
      </c>
      <c r="W109" s="114" t="n">
        <f aca="false">IF(EXACT(O109,Y109),M109,M109*(1-'Расчет Прайс'!$D$10))</f>
        <v>0</v>
      </c>
      <c r="X109" s="114" t="n">
        <f aca="false">P109*W109</f>
        <v>0</v>
      </c>
      <c r="Y109" s="119" t="s">
        <v>101</v>
      </c>
      <c r="Z109" s="117" t="n">
        <f aca="false">IF(EXACT(O109;Y109);Q109;0)</f>
        <v>0</v>
      </c>
      <c r="AA109" s="117" t="n">
        <f aca="false">IF(Z109=0;Q109;0)</f>
        <v>0</v>
      </c>
      <c r="AB109" s="118" t="str">
        <f aca="false">IF(U109=0;"";L109/U109-1)</f>
        <v/>
      </c>
      <c r="AC109" s="118" t="str">
        <f aca="false">IF(W109=0;"";L109/W109-1)</f>
        <v/>
      </c>
    </row>
    <row collapsed="false" customFormat="false" customHeight="true" hidden="false" ht="50.1" outlineLevel="0" r="110">
      <c r="A110" s="98"/>
      <c r="B110" s="98"/>
      <c r="C110" s="99"/>
      <c r="D110" s="99"/>
      <c r="E110" s="100"/>
      <c r="F110" s="153"/>
      <c r="G110" s="102"/>
      <c r="H110" s="103"/>
      <c r="I110" s="154"/>
      <c r="J110" s="104"/>
      <c r="K110" s="105"/>
      <c r="L110" s="106"/>
      <c r="M110" s="106"/>
      <c r="N110" s="108"/>
      <c r="O110" s="109"/>
      <c r="P110" s="110"/>
      <c r="Q110" s="106" t="n">
        <f aca="false">P110*M110</f>
        <v>0</v>
      </c>
      <c r="R110" s="111"/>
      <c r="S110" s="112"/>
      <c r="T110" s="138"/>
      <c r="U110" s="114" t="n">
        <f aca="false">IF(EXACT(O110,Y110),M110,M110*(1-'Расчет ПРЕДЗАКАЗ'!$D$10))</f>
        <v>0</v>
      </c>
      <c r="V110" s="114" t="n">
        <f aca="false">P110*U110</f>
        <v>0</v>
      </c>
      <c r="W110" s="114" t="n">
        <f aca="false">IF(EXACT(O110,Y110),M110,M110*(1-'Расчет Прайс'!$D$10))</f>
        <v>0</v>
      </c>
      <c r="X110" s="114" t="n">
        <f aca="false">P110*W110</f>
        <v>0</v>
      </c>
      <c r="Y110" s="119" t="s">
        <v>101</v>
      </c>
      <c r="Z110" s="117" t="n">
        <f aca="false">IF(EXACT(O110;Y110);Q110;0)</f>
        <v>0</v>
      </c>
      <c r="AA110" s="117" t="n">
        <f aca="false">IF(Z110=0;Q110;0)</f>
        <v>0</v>
      </c>
      <c r="AB110" s="118" t="str">
        <f aca="false">IF(U110=0;"";L110/U110-1)</f>
        <v/>
      </c>
      <c r="AC110" s="118" t="str">
        <f aca="false">IF(W110=0;"";L110/W110-1)</f>
        <v/>
      </c>
    </row>
    <row collapsed="false" customFormat="false" customHeight="true" hidden="false" ht="50.1" outlineLevel="0" r="111">
      <c r="A111" s="98"/>
      <c r="B111" s="98"/>
      <c r="C111" s="99"/>
      <c r="D111" s="99"/>
      <c r="E111" s="100"/>
      <c r="F111" s="153"/>
      <c r="G111" s="102"/>
      <c r="H111" s="103"/>
      <c r="I111" s="154"/>
      <c r="J111" s="104"/>
      <c r="K111" s="105"/>
      <c r="L111" s="106"/>
      <c r="M111" s="106"/>
      <c r="N111" s="106"/>
      <c r="O111" s="109"/>
      <c r="P111" s="110"/>
      <c r="Q111" s="106" t="n">
        <f aca="false">P111*M111</f>
        <v>0</v>
      </c>
      <c r="R111" s="111"/>
      <c r="S111" s="112"/>
      <c r="T111" s="138"/>
      <c r="U111" s="114" t="n">
        <f aca="false">IF(EXACT(O111,Y111),M111,M111*(1-'Расчет ПРЕДЗАКАЗ'!$D$10))</f>
        <v>0</v>
      </c>
      <c r="V111" s="114" t="n">
        <f aca="false">P111*U111</f>
        <v>0</v>
      </c>
      <c r="W111" s="114" t="n">
        <f aca="false">IF(EXACT(O111,Y111),M111,M111*(1-'Расчет Прайс'!$D$10))</f>
        <v>0</v>
      </c>
      <c r="X111" s="114" t="n">
        <f aca="false">P111*W111</f>
        <v>0</v>
      </c>
      <c r="Y111" s="119" t="s">
        <v>101</v>
      </c>
      <c r="Z111" s="117" t="n">
        <f aca="false">IF(EXACT(O111;Y111);Q111;0)</f>
        <v>0</v>
      </c>
      <c r="AA111" s="117" t="n">
        <f aca="false">IF(Z111=0;Q111;0)</f>
        <v>0</v>
      </c>
      <c r="AB111" s="118" t="str">
        <f aca="false">IF(U111=0;"";L111/U111-1)</f>
        <v/>
      </c>
      <c r="AC111" s="118" t="str">
        <f aca="false">IF(W111=0;"";L111/W111-1)</f>
        <v/>
      </c>
    </row>
    <row collapsed="false" customFormat="false" customHeight="true" hidden="false" ht="50.1" outlineLevel="0" r="112">
      <c r="A112" s="98"/>
      <c r="B112" s="98"/>
      <c r="C112" s="99"/>
      <c r="D112" s="99"/>
      <c r="E112" s="100"/>
      <c r="F112" s="153"/>
      <c r="G112" s="102"/>
      <c r="H112" s="103"/>
      <c r="I112" s="154"/>
      <c r="J112" s="104"/>
      <c r="K112" s="105"/>
      <c r="L112" s="106"/>
      <c r="M112" s="106"/>
      <c r="N112" s="106"/>
      <c r="O112" s="109"/>
      <c r="P112" s="110"/>
      <c r="Q112" s="106" t="n">
        <f aca="false">P112*M112</f>
        <v>0</v>
      </c>
      <c r="R112" s="111"/>
      <c r="S112" s="112"/>
      <c r="T112" s="138"/>
      <c r="U112" s="114" t="n">
        <f aca="false">IF(EXACT(O112,Y112),M112,M112*(1-'Расчет ПРЕДЗАКАЗ'!$D$10))</f>
        <v>0</v>
      </c>
      <c r="V112" s="114" t="n">
        <f aca="false">P112*U112</f>
        <v>0</v>
      </c>
      <c r="W112" s="114" t="n">
        <f aca="false">IF(EXACT(O112,Y112),M112,M112*(1-'Расчет Прайс'!$D$10))</f>
        <v>0</v>
      </c>
      <c r="X112" s="114" t="n">
        <f aca="false">P112*W112</f>
        <v>0</v>
      </c>
      <c r="Y112" s="119" t="s">
        <v>101</v>
      </c>
      <c r="Z112" s="117" t="n">
        <f aca="false">IF(EXACT(O112;Y112);Q112;0)</f>
        <v>0</v>
      </c>
      <c r="AA112" s="117" t="n">
        <f aca="false">IF(Z112=0;Q112;0)</f>
        <v>0</v>
      </c>
      <c r="AB112" s="118" t="str">
        <f aca="false">IF(U112=0;"";L112/U112-1)</f>
        <v/>
      </c>
      <c r="AC112" s="118" t="str">
        <f aca="false">IF(W112=0;"";L112/W112-1)</f>
        <v/>
      </c>
    </row>
    <row collapsed="false" customFormat="false" customHeight="true" hidden="false" ht="50.1" outlineLevel="0" r="113">
      <c r="A113" s="98"/>
      <c r="B113" s="98"/>
      <c r="C113" s="99"/>
      <c r="D113" s="99"/>
      <c r="E113" s="100"/>
      <c r="F113" s="153"/>
      <c r="G113" s="102"/>
      <c r="H113" s="103"/>
      <c r="I113" s="154"/>
      <c r="J113" s="104"/>
      <c r="K113" s="105"/>
      <c r="L113" s="106"/>
      <c r="M113" s="106"/>
      <c r="N113" s="120"/>
      <c r="O113" s="109"/>
      <c r="P113" s="110"/>
      <c r="Q113" s="106" t="n">
        <f aca="false">P113*M113</f>
        <v>0</v>
      </c>
      <c r="R113" s="120"/>
      <c r="S113" s="112"/>
      <c r="T113" s="121"/>
      <c r="U113" s="114" t="n">
        <f aca="false">IF(EXACT(O113,Y113),M113,M113*(1-'Расчет ПРЕДЗАКАЗ'!$D$10))</f>
        <v>0</v>
      </c>
      <c r="V113" s="114" t="n">
        <f aca="false">P113*U113</f>
        <v>0</v>
      </c>
      <c r="W113" s="114" t="n">
        <f aca="false">IF(EXACT(O113,Y113),M113,M113*(1-'Расчет Прайс'!$D$10))</f>
        <v>0</v>
      </c>
      <c r="X113" s="114" t="n">
        <f aca="false">P113*W113</f>
        <v>0</v>
      </c>
      <c r="Y113" s="119" t="s">
        <v>101</v>
      </c>
      <c r="Z113" s="117" t="n">
        <f aca="false">IF(EXACT(O113;Y113);Q113;0)</f>
        <v>0</v>
      </c>
      <c r="AA113" s="117" t="n">
        <f aca="false">IF(Z113=0;Q113;0)</f>
        <v>0</v>
      </c>
      <c r="AB113" s="118" t="str">
        <f aca="false">IF(U113=0;"";L113/U113-1)</f>
        <v/>
      </c>
      <c r="AC113" s="118" t="str">
        <f aca="false">IF(W113=0;"";L113/W113-1)</f>
        <v/>
      </c>
    </row>
    <row collapsed="false" customFormat="false" customHeight="true" hidden="false" ht="50.1" outlineLevel="0" r="114">
      <c r="A114" s="98"/>
      <c r="B114" s="98"/>
      <c r="C114" s="99"/>
      <c r="D114" s="99"/>
      <c r="E114" s="100"/>
      <c r="F114" s="153"/>
      <c r="G114" s="102"/>
      <c r="H114" s="103"/>
      <c r="I114" s="154"/>
      <c r="J114" s="104"/>
      <c r="K114" s="105"/>
      <c r="L114" s="106"/>
      <c r="M114" s="106"/>
      <c r="N114" s="120"/>
      <c r="O114" s="109"/>
      <c r="P114" s="110"/>
      <c r="Q114" s="106" t="n">
        <f aca="false">P114*M114</f>
        <v>0</v>
      </c>
      <c r="R114" s="120"/>
      <c r="S114" s="112"/>
      <c r="T114" s="121"/>
      <c r="U114" s="114" t="n">
        <f aca="false">IF(EXACT(O114,Y114),M114,M114*(1-'Расчет ПРЕДЗАКАЗ'!$D$10))</f>
        <v>0</v>
      </c>
      <c r="V114" s="114" t="n">
        <f aca="false">P114*U114</f>
        <v>0</v>
      </c>
      <c r="W114" s="114" t="n">
        <f aca="false">IF(EXACT(O114,Y114),M114,M114*(1-'Расчет Прайс'!$D$10))</f>
        <v>0</v>
      </c>
      <c r="X114" s="114" t="n">
        <f aca="false">P114*W114</f>
        <v>0</v>
      </c>
      <c r="Y114" s="119" t="s">
        <v>101</v>
      </c>
      <c r="Z114" s="117" t="n">
        <f aca="false">IF(EXACT(O114;Y114);Q114;0)</f>
        <v>0</v>
      </c>
      <c r="AA114" s="117" t="n">
        <f aca="false">IF(Z114=0;Q114;0)</f>
        <v>0</v>
      </c>
      <c r="AB114" s="118" t="str">
        <f aca="false">IF(U114=0;"";L114/U114-1)</f>
        <v/>
      </c>
      <c r="AC114" s="118" t="str">
        <f aca="false">IF(W114=0;"";L114/W114-1)</f>
        <v/>
      </c>
    </row>
    <row collapsed="false" customFormat="false" customHeight="true" hidden="false" ht="50.1" outlineLevel="0" r="115">
      <c r="A115" s="98"/>
      <c r="B115" s="98"/>
      <c r="C115" s="99"/>
      <c r="D115" s="99"/>
      <c r="E115" s="100"/>
      <c r="F115" s="153"/>
      <c r="G115" s="102"/>
      <c r="H115" s="103"/>
      <c r="I115" s="154"/>
      <c r="J115" s="104"/>
      <c r="K115" s="105"/>
      <c r="L115" s="106"/>
      <c r="M115" s="106"/>
      <c r="N115" s="120"/>
      <c r="O115" s="109"/>
      <c r="P115" s="110"/>
      <c r="Q115" s="106" t="n">
        <f aca="false">P115*M115</f>
        <v>0</v>
      </c>
      <c r="R115" s="120"/>
      <c r="S115" s="112"/>
      <c r="T115" s="121"/>
      <c r="U115" s="114" t="n">
        <f aca="false">IF(EXACT(O115,Y115),M115,M115*(1-'Расчет ПРЕДЗАКАЗ'!$D$10))</f>
        <v>0</v>
      </c>
      <c r="V115" s="114" t="n">
        <f aca="false">P115*U115</f>
        <v>0</v>
      </c>
      <c r="W115" s="114" t="n">
        <f aca="false">IF(EXACT(O115,Y115),M115,M115*(1-'Расчет Прайс'!$D$10))</f>
        <v>0</v>
      </c>
      <c r="X115" s="114" t="n">
        <f aca="false">P115*W115</f>
        <v>0</v>
      </c>
      <c r="Y115" s="119" t="s">
        <v>101</v>
      </c>
      <c r="Z115" s="117" t="n">
        <f aca="false">IF(EXACT(O115;Y115);Q115;0)</f>
        <v>0</v>
      </c>
      <c r="AA115" s="117" t="n">
        <f aca="false">IF(Z115=0;Q115;0)</f>
        <v>0</v>
      </c>
      <c r="AB115" s="118" t="str">
        <f aca="false">IF(U115=0;"";L115/U115-1)</f>
        <v/>
      </c>
      <c r="AC115" s="118" t="str">
        <f aca="false">IF(W115=0;"";L115/W115-1)</f>
        <v/>
      </c>
    </row>
    <row collapsed="false" customFormat="false" customHeight="true" hidden="false" ht="50.1" outlineLevel="0" r="116">
      <c r="A116" s="98"/>
      <c r="B116" s="98"/>
      <c r="C116" s="99"/>
      <c r="D116" s="99"/>
      <c r="E116" s="100"/>
      <c r="F116" s="153"/>
      <c r="G116" s="102"/>
      <c r="H116" s="103"/>
      <c r="I116" s="154"/>
      <c r="J116" s="104"/>
      <c r="K116" s="105"/>
      <c r="L116" s="106"/>
      <c r="M116" s="106"/>
      <c r="N116" s="120"/>
      <c r="O116" s="109"/>
      <c r="P116" s="110"/>
      <c r="Q116" s="106" t="n">
        <f aca="false">P116*M116</f>
        <v>0</v>
      </c>
      <c r="R116" s="120"/>
      <c r="S116" s="112"/>
      <c r="T116" s="121"/>
      <c r="U116" s="114" t="n">
        <f aca="false">IF(EXACT(O116,Y116),M116,M116*(1-'Расчет ПРЕДЗАКАЗ'!$D$10))</f>
        <v>0</v>
      </c>
      <c r="V116" s="114" t="n">
        <f aca="false">P116*U116</f>
        <v>0</v>
      </c>
      <c r="W116" s="114" t="n">
        <f aca="false">IF(EXACT(O116,Y116),M116,M116*(1-'Расчет Прайс'!$D$10))</f>
        <v>0</v>
      </c>
      <c r="X116" s="114" t="n">
        <f aca="false">P116*W116</f>
        <v>0</v>
      </c>
      <c r="Y116" s="119" t="s">
        <v>101</v>
      </c>
      <c r="Z116" s="117" t="n">
        <f aca="false">IF(EXACT(O116;Y116);Q116;0)</f>
        <v>0</v>
      </c>
      <c r="AA116" s="117" t="n">
        <f aca="false">IF(Z116=0;Q116;0)</f>
        <v>0</v>
      </c>
      <c r="AB116" s="118" t="str">
        <f aca="false">IF(U116=0;"";L116/U116-1)</f>
        <v/>
      </c>
      <c r="AC116" s="118" t="str">
        <f aca="false">IF(W116=0;"";L116/W116-1)</f>
        <v/>
      </c>
    </row>
    <row collapsed="false" customFormat="false" customHeight="true" hidden="false" ht="50.1" outlineLevel="0" r="117">
      <c r="A117" s="98"/>
      <c r="B117" s="98"/>
      <c r="C117" s="99"/>
      <c r="D117" s="99"/>
      <c r="E117" s="100"/>
      <c r="F117" s="153"/>
      <c r="G117" s="102"/>
      <c r="H117" s="103"/>
      <c r="I117" s="154"/>
      <c r="J117" s="104"/>
      <c r="K117" s="105"/>
      <c r="L117" s="106"/>
      <c r="M117" s="106"/>
      <c r="N117" s="120"/>
      <c r="O117" s="109"/>
      <c r="P117" s="110"/>
      <c r="Q117" s="106" t="n">
        <f aca="false">P117*M117</f>
        <v>0</v>
      </c>
      <c r="R117" s="120"/>
      <c r="S117" s="112"/>
      <c r="T117" s="121"/>
      <c r="U117" s="114" t="n">
        <f aca="false">IF(EXACT(O117,Y117),M117,M117*(1-'Расчет ПРЕДЗАКАЗ'!$D$10))</f>
        <v>0</v>
      </c>
      <c r="V117" s="114" t="n">
        <f aca="false">P117*U117</f>
        <v>0</v>
      </c>
      <c r="W117" s="114" t="n">
        <f aca="false">IF(EXACT(O117,Y117),M117,M117*(1-'Расчет Прайс'!$D$10))</f>
        <v>0</v>
      </c>
      <c r="X117" s="114" t="n">
        <f aca="false">P117*W117</f>
        <v>0</v>
      </c>
      <c r="Y117" s="119" t="s">
        <v>101</v>
      </c>
      <c r="Z117" s="117" t="n">
        <f aca="false">IF(EXACT(O117;Y117);Q117;0)</f>
        <v>0</v>
      </c>
      <c r="AA117" s="117" t="n">
        <f aca="false">IF(Z117=0;Q117;0)</f>
        <v>0</v>
      </c>
      <c r="AB117" s="118" t="str">
        <f aca="false">IF(U117=0;"";L117/U117-1)</f>
        <v/>
      </c>
      <c r="AC117" s="118" t="str">
        <f aca="false">IF(W117=0;"";L117/W117-1)</f>
        <v/>
      </c>
    </row>
    <row collapsed="false" customFormat="false" customHeight="true" hidden="false" ht="50.1" outlineLevel="0" r="118">
      <c r="A118" s="98"/>
      <c r="B118" s="98"/>
      <c r="C118" s="99"/>
      <c r="D118" s="99"/>
      <c r="E118" s="100"/>
      <c r="F118" s="153"/>
      <c r="G118" s="102"/>
      <c r="H118" s="103"/>
      <c r="I118" s="154"/>
      <c r="J118" s="104"/>
      <c r="K118" s="105"/>
      <c r="L118" s="106"/>
      <c r="M118" s="106"/>
      <c r="N118" s="120"/>
      <c r="O118" s="109"/>
      <c r="P118" s="110"/>
      <c r="Q118" s="106" t="n">
        <f aca="false">P118*M118</f>
        <v>0</v>
      </c>
      <c r="R118" s="120"/>
      <c r="S118" s="111"/>
      <c r="T118" s="121"/>
      <c r="U118" s="114" t="n">
        <f aca="false">IF(EXACT(O118,Y118),M118,M118*(1-'Расчет ПРЕДЗАКАЗ'!$D$10))</f>
        <v>0</v>
      </c>
      <c r="V118" s="114" t="n">
        <f aca="false">P118*U118</f>
        <v>0</v>
      </c>
      <c r="W118" s="114" t="n">
        <f aca="false">IF(EXACT(O118,Y118),M118,M118*(1-'Расчет Прайс'!$D$10))</f>
        <v>0</v>
      </c>
      <c r="X118" s="114" t="n">
        <f aca="false">P118*W118</f>
        <v>0</v>
      </c>
      <c r="Y118" s="119" t="s">
        <v>101</v>
      </c>
      <c r="Z118" s="117" t="n">
        <f aca="false">IF(EXACT(O118;Y118);Q118;0)</f>
        <v>0</v>
      </c>
      <c r="AA118" s="117" t="n">
        <f aca="false">IF(Z118=0;Q118;0)</f>
        <v>0</v>
      </c>
      <c r="AB118" s="118" t="str">
        <f aca="false">IF(U118=0;"";L118/U118-1)</f>
        <v/>
      </c>
      <c r="AC118" s="118" t="str">
        <f aca="false">IF(W118=0;"";L118/W118-1)</f>
        <v/>
      </c>
    </row>
    <row collapsed="false" customFormat="false" customHeight="true" hidden="false" ht="11.25" outlineLevel="0" r="119"/>
    <row collapsed="false" customFormat="false" customHeight="true" hidden="false" ht="50.1" outlineLevel="0" r="120">
      <c r="A120" s="98" t="n">
        <v>7</v>
      </c>
      <c r="B120" s="98" t="s">
        <v>512</v>
      </c>
      <c r="C120" s="99" t="s">
        <v>513</v>
      </c>
      <c r="D120" s="99" t="s">
        <v>93</v>
      </c>
      <c r="E120" s="100" t="s">
        <v>93</v>
      </c>
      <c r="F120" s="153" t="s">
        <v>116</v>
      </c>
      <c r="G120" s="102" t="s">
        <v>95</v>
      </c>
      <c r="H120" s="103" t="s">
        <v>514</v>
      </c>
      <c r="I120" s="154" t="s">
        <v>515</v>
      </c>
      <c r="J120" s="104" t="s">
        <v>98</v>
      </c>
      <c r="K120" s="105" t="s">
        <v>99</v>
      </c>
      <c r="L120" s="106" t="n">
        <v>8360</v>
      </c>
      <c r="M120" s="106" t="n">
        <v>5220</v>
      </c>
      <c r="N120" s="108" t="s">
        <v>516</v>
      </c>
      <c r="O120" s="109" t="s">
        <v>101</v>
      </c>
      <c r="P120" s="110"/>
      <c r="Q120" s="106" t="n">
        <f aca="false">P120*M120</f>
        <v>0</v>
      </c>
      <c r="R120" s="111"/>
      <c r="S120" s="112" t="n">
        <v>2</v>
      </c>
      <c r="T120" s="155"/>
      <c r="U120" s="114" t="n">
        <f aca="false">IF(EXACT(O120,Y120),M120,M120*(1-'Расчет ПРЕДЗАКАЗ'!$D$10))</f>
        <v>5220</v>
      </c>
      <c r="V120" s="114" t="n">
        <f aca="false">P120*U120</f>
        <v>0</v>
      </c>
      <c r="W120" s="114" t="n">
        <f aca="false">IF(EXACT(O120,Y120),M120,M120*(1-'Расчет Прайс'!$D$10))</f>
        <v>5220</v>
      </c>
      <c r="X120" s="114" t="n">
        <f aca="false">P120*W120</f>
        <v>0</v>
      </c>
      <c r="Y120" s="119" t="s">
        <v>101</v>
      </c>
      <c r="Z120" s="117" t="n">
        <f aca="false">IF(EXACT(O120;Y120);Q120;0)</f>
        <v>0</v>
      </c>
      <c r="AA120" s="117" t="n">
        <f aca="false">IF(Z120=0;Q120;0)</f>
        <v>0</v>
      </c>
      <c r="AB120" s="118" t="n">
        <f aca="false">IF(U120=0,"",L120/U120-1)</f>
        <v>0.601532567049808</v>
      </c>
      <c r="AC120" s="118" t="n">
        <f aca="false">IF(W120=0,"",L120/W120-1)</f>
        <v>0.601532567049808</v>
      </c>
    </row>
    <row collapsed="false" customFormat="false" customHeight="true" hidden="false" ht="50.1" outlineLevel="0" r="121">
      <c r="A121" s="98"/>
      <c r="B121" s="98"/>
      <c r="C121" s="99"/>
      <c r="D121" s="99"/>
      <c r="E121" s="100"/>
      <c r="F121" s="153"/>
      <c r="G121" s="102"/>
      <c r="H121" s="103"/>
      <c r="I121" s="154"/>
      <c r="J121" s="104"/>
      <c r="K121" s="105" t="s">
        <v>102</v>
      </c>
      <c r="L121" s="106" t="n">
        <v>8360</v>
      </c>
      <c r="M121" s="106" t="n">
        <v>5220</v>
      </c>
      <c r="N121" s="108" t="s">
        <v>517</v>
      </c>
      <c r="O121" s="109" t="s">
        <v>101</v>
      </c>
      <c r="P121" s="110"/>
      <c r="Q121" s="106" t="n">
        <f aca="false">P121*M121</f>
        <v>0</v>
      </c>
      <c r="R121" s="111"/>
      <c r="S121" s="112" t="n">
        <v>26</v>
      </c>
      <c r="T121" s="138"/>
      <c r="U121" s="114" t="n">
        <f aca="false">IF(EXACT(O121,Y121),M121,M121*(1-'Расчет ПРЕДЗАКАЗ'!$D$10))</f>
        <v>5220</v>
      </c>
      <c r="V121" s="114" t="n">
        <f aca="false">P121*U121</f>
        <v>0</v>
      </c>
      <c r="W121" s="114" t="n">
        <f aca="false">IF(EXACT(O121,Y121),M121,M121*(1-'Расчет Прайс'!$D$10))</f>
        <v>5220</v>
      </c>
      <c r="X121" s="114" t="n">
        <f aca="false">P121*W121</f>
        <v>0</v>
      </c>
      <c r="Y121" s="119" t="s">
        <v>101</v>
      </c>
      <c r="Z121" s="117" t="n">
        <f aca="false">IF(EXACT(O121;Y121);Q121;0)</f>
        <v>0</v>
      </c>
      <c r="AA121" s="117" t="n">
        <f aca="false">IF(Z121=0;Q121;0)</f>
        <v>0</v>
      </c>
      <c r="AB121" s="118" t="n">
        <f aca="false">IF(U121=0;"";L121/U121-1)</f>
        <v>0.601532567049808</v>
      </c>
      <c r="AC121" s="118" t="n">
        <f aca="false">IF(W121=0;"";L121/W121-1)</f>
        <v>0.601532567049808</v>
      </c>
    </row>
    <row collapsed="false" customFormat="false" customHeight="true" hidden="false" ht="50.1" outlineLevel="0" r="122">
      <c r="A122" s="98"/>
      <c r="B122" s="98"/>
      <c r="C122" s="99"/>
      <c r="D122" s="99"/>
      <c r="E122" s="100"/>
      <c r="F122" s="153"/>
      <c r="G122" s="102"/>
      <c r="H122" s="103"/>
      <c r="I122" s="154"/>
      <c r="J122" s="104"/>
      <c r="K122" s="105" t="s">
        <v>104</v>
      </c>
      <c r="L122" s="106" t="n">
        <v>8360</v>
      </c>
      <c r="M122" s="106" t="n">
        <v>5220</v>
      </c>
      <c r="N122" s="108" t="s">
        <v>518</v>
      </c>
      <c r="O122" s="109" t="s">
        <v>101</v>
      </c>
      <c r="P122" s="110"/>
      <c r="Q122" s="106" t="n">
        <f aca="false">P122*M122</f>
        <v>0</v>
      </c>
      <c r="R122" s="111"/>
      <c r="S122" s="112" t="n">
        <v>62</v>
      </c>
      <c r="T122" s="138"/>
      <c r="U122" s="114" t="n">
        <f aca="false">IF(EXACT(O122,Y122),M122,M122*(1-'Расчет ПРЕДЗАКАЗ'!$D$10))</f>
        <v>5220</v>
      </c>
      <c r="V122" s="114" t="n">
        <f aca="false">P122*U122</f>
        <v>0</v>
      </c>
      <c r="W122" s="114" t="n">
        <f aca="false">IF(EXACT(O122,Y122),M122,M122*(1-'Расчет Прайс'!$D$10))</f>
        <v>5220</v>
      </c>
      <c r="X122" s="114" t="n">
        <f aca="false">P122*W122</f>
        <v>0</v>
      </c>
      <c r="Y122" s="119" t="s">
        <v>101</v>
      </c>
      <c r="Z122" s="117" t="n">
        <f aca="false">IF(EXACT(O122;Y122);Q122;0)</f>
        <v>0</v>
      </c>
      <c r="AA122" s="117" t="n">
        <f aca="false">IF(Z122=0;Q122;0)</f>
        <v>0</v>
      </c>
      <c r="AB122" s="118" t="n">
        <f aca="false">IF(U122=0;"";L122/U122-1)</f>
        <v>0.601532567049808</v>
      </c>
      <c r="AC122" s="118" t="n">
        <f aca="false">IF(W122=0;"";L122/W122-1)</f>
        <v>0.601532567049808</v>
      </c>
    </row>
    <row collapsed="false" customFormat="false" customHeight="true" hidden="false" ht="50.1" outlineLevel="0" r="123">
      <c r="A123" s="98"/>
      <c r="B123" s="98"/>
      <c r="C123" s="99"/>
      <c r="D123" s="99"/>
      <c r="E123" s="100"/>
      <c r="F123" s="153"/>
      <c r="G123" s="102"/>
      <c r="H123" s="103"/>
      <c r="I123" s="154"/>
      <c r="J123" s="104"/>
      <c r="K123" s="105" t="s">
        <v>106</v>
      </c>
      <c r="L123" s="106" t="n">
        <v>8360</v>
      </c>
      <c r="M123" s="106" t="n">
        <v>5220</v>
      </c>
      <c r="N123" s="108" t="s">
        <v>519</v>
      </c>
      <c r="O123" s="109" t="s">
        <v>101</v>
      </c>
      <c r="P123" s="110"/>
      <c r="Q123" s="106" t="n">
        <f aca="false">P123*M123</f>
        <v>0</v>
      </c>
      <c r="R123" s="111"/>
      <c r="S123" s="112" t="n">
        <v>52</v>
      </c>
      <c r="T123" s="138"/>
      <c r="U123" s="114" t="n">
        <f aca="false">IF(EXACT(O123,Y123),M123,M123*(1-'Расчет ПРЕДЗАКАЗ'!$D$10))</f>
        <v>5220</v>
      </c>
      <c r="V123" s="114" t="n">
        <f aca="false">P123*U123</f>
        <v>0</v>
      </c>
      <c r="W123" s="114" t="n">
        <f aca="false">IF(EXACT(O123,Y123),M123,M123*(1-'Расчет Прайс'!$D$10))</f>
        <v>5220</v>
      </c>
      <c r="X123" s="114" t="n">
        <f aca="false">P123*W123</f>
        <v>0</v>
      </c>
      <c r="Y123" s="119" t="s">
        <v>101</v>
      </c>
      <c r="Z123" s="117" t="n">
        <f aca="false">IF(EXACT(O123;Y123);Q123;0)</f>
        <v>0</v>
      </c>
      <c r="AA123" s="117" t="n">
        <f aca="false">IF(Z123=0;Q123;0)</f>
        <v>0</v>
      </c>
      <c r="AB123" s="118" t="n">
        <f aca="false">IF(U123=0;"";L123/U123-1)</f>
        <v>0.601532567049808</v>
      </c>
      <c r="AC123" s="118" t="n">
        <f aca="false">IF(W123=0;"";L123/W123-1)</f>
        <v>0.601532567049808</v>
      </c>
    </row>
    <row collapsed="false" customFormat="false" customHeight="true" hidden="false" ht="50.1" outlineLevel="0" r="124">
      <c r="A124" s="98"/>
      <c r="B124" s="98"/>
      <c r="C124" s="99"/>
      <c r="D124" s="99"/>
      <c r="E124" s="100"/>
      <c r="F124" s="153"/>
      <c r="G124" s="102"/>
      <c r="H124" s="103"/>
      <c r="I124" s="154"/>
      <c r="J124" s="104"/>
      <c r="K124" s="105" t="s">
        <v>108</v>
      </c>
      <c r="L124" s="106" t="n">
        <v>8360</v>
      </c>
      <c r="M124" s="106" t="n">
        <v>5220</v>
      </c>
      <c r="N124" s="108" t="s">
        <v>520</v>
      </c>
      <c r="O124" s="109" t="s">
        <v>101</v>
      </c>
      <c r="P124" s="110"/>
      <c r="Q124" s="106" t="n">
        <f aca="false">P124*M124</f>
        <v>0</v>
      </c>
      <c r="R124" s="111"/>
      <c r="S124" s="112" t="n">
        <v>22</v>
      </c>
      <c r="T124" s="138"/>
      <c r="U124" s="114" t="n">
        <f aca="false">IF(EXACT(O124,Y124),M124,M124*(1-'Расчет ПРЕДЗАКАЗ'!$D$10))</f>
        <v>5220</v>
      </c>
      <c r="V124" s="114" t="n">
        <f aca="false">P124*U124</f>
        <v>0</v>
      </c>
      <c r="W124" s="114" t="n">
        <f aca="false">IF(EXACT(O124,Y124),M124,M124*(1-'Расчет Прайс'!$D$10))</f>
        <v>5220</v>
      </c>
      <c r="X124" s="114" t="n">
        <f aca="false">P124*W124</f>
        <v>0</v>
      </c>
      <c r="Y124" s="119" t="s">
        <v>101</v>
      </c>
      <c r="Z124" s="117" t="n">
        <f aca="false">IF(EXACT(O124;Y124);Q124;0)</f>
        <v>0</v>
      </c>
      <c r="AA124" s="117" t="n">
        <f aca="false">IF(Z124=0;Q124;0)</f>
        <v>0</v>
      </c>
      <c r="AB124" s="118" t="n">
        <f aca="false">IF(U124=0;"";L124/U124-1)</f>
        <v>0.601532567049808</v>
      </c>
      <c r="AC124" s="118" t="n">
        <f aca="false">IF(W124=0;"";L124/W124-1)</f>
        <v>0.601532567049808</v>
      </c>
    </row>
    <row collapsed="false" customFormat="false" customHeight="true" hidden="false" ht="50.1" outlineLevel="0" r="125">
      <c r="A125" s="98"/>
      <c r="B125" s="98"/>
      <c r="C125" s="99"/>
      <c r="D125" s="99"/>
      <c r="E125" s="100"/>
      <c r="F125" s="153"/>
      <c r="G125" s="102"/>
      <c r="H125" s="103"/>
      <c r="I125" s="154"/>
      <c r="J125" s="104"/>
      <c r="K125" s="105" t="s">
        <v>110</v>
      </c>
      <c r="L125" s="106" t="n">
        <v>8360</v>
      </c>
      <c r="M125" s="106" t="n">
        <v>5220</v>
      </c>
      <c r="N125" s="108" t="s">
        <v>521</v>
      </c>
      <c r="O125" s="109" t="s">
        <v>101</v>
      </c>
      <c r="P125" s="110"/>
      <c r="Q125" s="106" t="n">
        <f aca="false">P125*M125</f>
        <v>0</v>
      </c>
      <c r="R125" s="111"/>
      <c r="S125" s="112" t="n">
        <v>6</v>
      </c>
      <c r="T125" s="138"/>
      <c r="U125" s="114" t="n">
        <f aca="false">IF(EXACT(O125,Y125),M125,M125*(1-'Расчет ПРЕДЗАКАЗ'!$D$10))</f>
        <v>5220</v>
      </c>
      <c r="V125" s="114" t="n">
        <f aca="false">P125*U125</f>
        <v>0</v>
      </c>
      <c r="W125" s="114" t="n">
        <f aca="false">IF(EXACT(O125,Y125),M125,M125*(1-'Расчет Прайс'!$D$10))</f>
        <v>5220</v>
      </c>
      <c r="X125" s="114" t="n">
        <f aca="false">P125*W125</f>
        <v>0</v>
      </c>
      <c r="Y125" s="119" t="s">
        <v>101</v>
      </c>
      <c r="Z125" s="117" t="n">
        <f aca="false">IF(EXACT(O125;Y125);Q125;0)</f>
        <v>0</v>
      </c>
      <c r="AA125" s="117" t="n">
        <f aca="false">IF(Z125=0;Q125;0)</f>
        <v>0</v>
      </c>
      <c r="AB125" s="118" t="n">
        <f aca="false">IF(U125=0;"";L125/U125-1)</f>
        <v>0.601532567049808</v>
      </c>
      <c r="AC125" s="118" t="n">
        <f aca="false">IF(W125=0;"";L125/W125-1)</f>
        <v>0.601532567049808</v>
      </c>
    </row>
    <row collapsed="false" customFormat="false" customHeight="true" hidden="false" ht="50.1" outlineLevel="0" r="126">
      <c r="A126" s="98"/>
      <c r="B126" s="98"/>
      <c r="C126" s="99"/>
      <c r="D126" s="99"/>
      <c r="E126" s="100"/>
      <c r="F126" s="153"/>
      <c r="G126" s="102"/>
      <c r="H126" s="103"/>
      <c r="I126" s="154"/>
      <c r="J126" s="104"/>
      <c r="K126" s="105"/>
      <c r="L126" s="106"/>
      <c r="M126" s="106"/>
      <c r="N126" s="108"/>
      <c r="O126" s="109"/>
      <c r="P126" s="110"/>
      <c r="Q126" s="106" t="n">
        <f aca="false">P126*M126</f>
        <v>0</v>
      </c>
      <c r="R126" s="111"/>
      <c r="S126" s="112"/>
      <c r="T126" s="138"/>
      <c r="U126" s="114" t="n">
        <f aca="false">IF(EXACT(O126,Y126),M126,M126*(1-'Расчет ПРЕДЗАКАЗ'!$D$10))</f>
        <v>0</v>
      </c>
      <c r="V126" s="114" t="n">
        <f aca="false">P126*U126</f>
        <v>0</v>
      </c>
      <c r="W126" s="114" t="n">
        <f aca="false">IF(EXACT(O126,Y126),M126,M126*(1-'Расчет Прайс'!$D$10))</f>
        <v>0</v>
      </c>
      <c r="X126" s="114" t="n">
        <f aca="false">P126*W126</f>
        <v>0</v>
      </c>
      <c r="Y126" s="119" t="s">
        <v>101</v>
      </c>
      <c r="Z126" s="117" t="n">
        <f aca="false">IF(EXACT(O126;Y126);Q126;0)</f>
        <v>0</v>
      </c>
      <c r="AA126" s="117" t="n">
        <f aca="false">IF(Z126=0;Q126;0)</f>
        <v>0</v>
      </c>
      <c r="AB126" s="118" t="str">
        <f aca="false">IF(U126=0;"";L126/U126-1)</f>
        <v/>
      </c>
      <c r="AC126" s="118" t="str">
        <f aca="false">IF(W126=0;"";L126/W126-1)</f>
        <v/>
      </c>
    </row>
    <row collapsed="false" customFormat="false" customHeight="true" hidden="false" ht="50.1" outlineLevel="0" r="127">
      <c r="A127" s="98"/>
      <c r="B127" s="98"/>
      <c r="C127" s="99"/>
      <c r="D127" s="99"/>
      <c r="E127" s="100"/>
      <c r="F127" s="153"/>
      <c r="G127" s="102"/>
      <c r="H127" s="103"/>
      <c r="I127" s="154"/>
      <c r="J127" s="104"/>
      <c r="K127" s="105"/>
      <c r="L127" s="106"/>
      <c r="M127" s="106"/>
      <c r="N127" s="106"/>
      <c r="O127" s="109"/>
      <c r="P127" s="110"/>
      <c r="Q127" s="106" t="n">
        <f aca="false">P127*M127</f>
        <v>0</v>
      </c>
      <c r="R127" s="111"/>
      <c r="S127" s="112"/>
      <c r="T127" s="138"/>
      <c r="U127" s="114" t="n">
        <f aca="false">IF(EXACT(O127,Y127),M127,M127*(1-'Расчет ПРЕДЗАКАЗ'!$D$10))</f>
        <v>0</v>
      </c>
      <c r="V127" s="114" t="n">
        <f aca="false">P127*U127</f>
        <v>0</v>
      </c>
      <c r="W127" s="114" t="n">
        <f aca="false">IF(EXACT(O127,Y127),M127,M127*(1-'Расчет Прайс'!$D$10))</f>
        <v>0</v>
      </c>
      <c r="X127" s="114" t="n">
        <f aca="false">P127*W127</f>
        <v>0</v>
      </c>
      <c r="Y127" s="119" t="s">
        <v>101</v>
      </c>
      <c r="Z127" s="117" t="n">
        <f aca="false">IF(EXACT(O127;Y127);Q127;0)</f>
        <v>0</v>
      </c>
      <c r="AA127" s="117" t="n">
        <f aca="false">IF(Z127=0;Q127;0)</f>
        <v>0</v>
      </c>
      <c r="AB127" s="118" t="str">
        <f aca="false">IF(U127=0;"";L127/U127-1)</f>
        <v/>
      </c>
      <c r="AC127" s="118" t="str">
        <f aca="false">IF(W127=0;"";L127/W127-1)</f>
        <v/>
      </c>
    </row>
    <row collapsed="false" customFormat="false" customHeight="true" hidden="false" ht="50.1" outlineLevel="0" r="128">
      <c r="A128" s="98"/>
      <c r="B128" s="98"/>
      <c r="C128" s="99"/>
      <c r="D128" s="99"/>
      <c r="E128" s="100"/>
      <c r="F128" s="153"/>
      <c r="G128" s="102"/>
      <c r="H128" s="103"/>
      <c r="I128" s="154"/>
      <c r="J128" s="104"/>
      <c r="K128" s="105"/>
      <c r="L128" s="106"/>
      <c r="M128" s="106"/>
      <c r="N128" s="106"/>
      <c r="O128" s="109"/>
      <c r="P128" s="110"/>
      <c r="Q128" s="106" t="n">
        <f aca="false">P128*M128</f>
        <v>0</v>
      </c>
      <c r="R128" s="111"/>
      <c r="S128" s="112"/>
      <c r="T128" s="138"/>
      <c r="U128" s="114" t="n">
        <f aca="false">IF(EXACT(O128,Y128),M128,M128*(1-'Расчет ПРЕДЗАКАЗ'!$D$10))</f>
        <v>0</v>
      </c>
      <c r="V128" s="114" t="n">
        <f aca="false">P128*U128</f>
        <v>0</v>
      </c>
      <c r="W128" s="114" t="n">
        <f aca="false">IF(EXACT(O128,Y128),M128,M128*(1-'Расчет Прайс'!$D$10))</f>
        <v>0</v>
      </c>
      <c r="X128" s="114" t="n">
        <f aca="false">P128*W128</f>
        <v>0</v>
      </c>
      <c r="Y128" s="119" t="s">
        <v>101</v>
      </c>
      <c r="Z128" s="117" t="n">
        <f aca="false">IF(EXACT(O128;Y128);Q128;0)</f>
        <v>0</v>
      </c>
      <c r="AA128" s="117" t="n">
        <f aca="false">IF(Z128=0;Q128;0)</f>
        <v>0</v>
      </c>
      <c r="AB128" s="118" t="str">
        <f aca="false">IF(U128=0;"";L128/U128-1)</f>
        <v/>
      </c>
      <c r="AC128" s="118" t="str">
        <f aca="false">IF(W128=0;"";L128/W128-1)</f>
        <v/>
      </c>
    </row>
    <row collapsed="false" customFormat="false" customHeight="true" hidden="false" ht="50.1" outlineLevel="0" r="129">
      <c r="A129" s="98"/>
      <c r="B129" s="98"/>
      <c r="C129" s="99"/>
      <c r="D129" s="99"/>
      <c r="E129" s="100"/>
      <c r="F129" s="153"/>
      <c r="G129" s="102"/>
      <c r="H129" s="103"/>
      <c r="I129" s="154"/>
      <c r="J129" s="104"/>
      <c r="K129" s="105"/>
      <c r="L129" s="106"/>
      <c r="M129" s="106"/>
      <c r="N129" s="120"/>
      <c r="O129" s="109"/>
      <c r="P129" s="110"/>
      <c r="Q129" s="106" t="n">
        <f aca="false">P129*M129</f>
        <v>0</v>
      </c>
      <c r="R129" s="120"/>
      <c r="S129" s="112"/>
      <c r="T129" s="121"/>
      <c r="U129" s="114" t="n">
        <f aca="false">IF(EXACT(O129,Y129),M129,M129*(1-'Расчет ПРЕДЗАКАЗ'!$D$10))</f>
        <v>0</v>
      </c>
      <c r="V129" s="114" t="n">
        <f aca="false">P129*U129</f>
        <v>0</v>
      </c>
      <c r="W129" s="114" t="n">
        <f aca="false">IF(EXACT(O129,Y129),M129,M129*(1-'Расчет Прайс'!$D$10))</f>
        <v>0</v>
      </c>
      <c r="X129" s="114" t="n">
        <f aca="false">P129*W129</f>
        <v>0</v>
      </c>
      <c r="Y129" s="119" t="s">
        <v>101</v>
      </c>
      <c r="Z129" s="117" t="n">
        <f aca="false">IF(EXACT(O129;Y129);Q129;0)</f>
        <v>0</v>
      </c>
      <c r="AA129" s="117" t="n">
        <f aca="false">IF(Z129=0;Q129;0)</f>
        <v>0</v>
      </c>
      <c r="AB129" s="118" t="str">
        <f aca="false">IF(U129=0;"";L129/U129-1)</f>
        <v/>
      </c>
      <c r="AC129" s="118" t="str">
        <f aca="false">IF(W129=0;"";L129/W129-1)</f>
        <v/>
      </c>
    </row>
    <row collapsed="false" customFormat="false" customHeight="true" hidden="false" ht="50.1" outlineLevel="0" r="130">
      <c r="A130" s="98"/>
      <c r="B130" s="98"/>
      <c r="C130" s="99"/>
      <c r="D130" s="99"/>
      <c r="E130" s="100"/>
      <c r="F130" s="153"/>
      <c r="G130" s="102"/>
      <c r="H130" s="103"/>
      <c r="I130" s="154"/>
      <c r="J130" s="104"/>
      <c r="K130" s="105"/>
      <c r="L130" s="106"/>
      <c r="M130" s="106"/>
      <c r="N130" s="120"/>
      <c r="O130" s="109"/>
      <c r="P130" s="110"/>
      <c r="Q130" s="106" t="n">
        <f aca="false">P130*M130</f>
        <v>0</v>
      </c>
      <c r="R130" s="120"/>
      <c r="S130" s="112"/>
      <c r="T130" s="121"/>
      <c r="U130" s="114" t="n">
        <f aca="false">IF(EXACT(O130,Y130),M130,M130*(1-'Расчет ПРЕДЗАКАЗ'!$D$10))</f>
        <v>0</v>
      </c>
      <c r="V130" s="114" t="n">
        <f aca="false">P130*U130</f>
        <v>0</v>
      </c>
      <c r="W130" s="114" t="n">
        <f aca="false">IF(EXACT(O130,Y130),M130,M130*(1-'Расчет Прайс'!$D$10))</f>
        <v>0</v>
      </c>
      <c r="X130" s="114" t="n">
        <f aca="false">P130*W130</f>
        <v>0</v>
      </c>
      <c r="Y130" s="119" t="s">
        <v>101</v>
      </c>
      <c r="Z130" s="117" t="n">
        <f aca="false">IF(EXACT(O130;Y130);Q130;0)</f>
        <v>0</v>
      </c>
      <c r="AA130" s="117" t="n">
        <f aca="false">IF(Z130=0;Q130;0)</f>
        <v>0</v>
      </c>
      <c r="AB130" s="118" t="str">
        <f aca="false">IF(U130=0;"";L130/U130-1)</f>
        <v/>
      </c>
      <c r="AC130" s="118" t="str">
        <f aca="false">IF(W130=0;"";L130/W130-1)</f>
        <v/>
      </c>
    </row>
    <row collapsed="false" customFormat="false" customHeight="true" hidden="false" ht="50.1" outlineLevel="0" r="131">
      <c r="A131" s="98"/>
      <c r="B131" s="98"/>
      <c r="C131" s="99"/>
      <c r="D131" s="99"/>
      <c r="E131" s="100"/>
      <c r="F131" s="153"/>
      <c r="G131" s="102"/>
      <c r="H131" s="103"/>
      <c r="I131" s="154"/>
      <c r="J131" s="104"/>
      <c r="K131" s="105"/>
      <c r="L131" s="106"/>
      <c r="M131" s="106"/>
      <c r="N131" s="120"/>
      <c r="O131" s="109"/>
      <c r="P131" s="110"/>
      <c r="Q131" s="106" t="n">
        <f aca="false">P131*M131</f>
        <v>0</v>
      </c>
      <c r="R131" s="120"/>
      <c r="S131" s="112"/>
      <c r="T131" s="121"/>
      <c r="U131" s="114" t="n">
        <f aca="false">IF(EXACT(O131,Y131),M131,M131*(1-'Расчет ПРЕДЗАКАЗ'!$D$10))</f>
        <v>0</v>
      </c>
      <c r="V131" s="114" t="n">
        <f aca="false">P131*U131</f>
        <v>0</v>
      </c>
      <c r="W131" s="114" t="n">
        <f aca="false">IF(EXACT(O131,Y131),M131,M131*(1-'Расчет Прайс'!$D$10))</f>
        <v>0</v>
      </c>
      <c r="X131" s="114" t="n">
        <f aca="false">P131*W131</f>
        <v>0</v>
      </c>
      <c r="Y131" s="119" t="s">
        <v>101</v>
      </c>
      <c r="Z131" s="117" t="n">
        <f aca="false">IF(EXACT(O131;Y131);Q131;0)</f>
        <v>0</v>
      </c>
      <c r="AA131" s="117" t="n">
        <f aca="false">IF(Z131=0;Q131;0)</f>
        <v>0</v>
      </c>
      <c r="AB131" s="118" t="str">
        <f aca="false">IF(U131=0;"";L131/U131-1)</f>
        <v/>
      </c>
      <c r="AC131" s="118" t="str">
        <f aca="false">IF(W131=0;"";L131/W131-1)</f>
        <v/>
      </c>
    </row>
    <row collapsed="false" customFormat="false" customHeight="true" hidden="false" ht="50.1" outlineLevel="0" r="132">
      <c r="A132" s="98"/>
      <c r="B132" s="98"/>
      <c r="C132" s="99"/>
      <c r="D132" s="99"/>
      <c r="E132" s="100"/>
      <c r="F132" s="153"/>
      <c r="G132" s="102"/>
      <c r="H132" s="103"/>
      <c r="I132" s="154"/>
      <c r="J132" s="104"/>
      <c r="K132" s="105"/>
      <c r="L132" s="106"/>
      <c r="M132" s="106"/>
      <c r="N132" s="120"/>
      <c r="O132" s="109"/>
      <c r="P132" s="110"/>
      <c r="Q132" s="106" t="n">
        <f aca="false">P132*M132</f>
        <v>0</v>
      </c>
      <c r="R132" s="120"/>
      <c r="S132" s="112"/>
      <c r="T132" s="121"/>
      <c r="U132" s="114" t="n">
        <f aca="false">IF(EXACT(O132,Y132),M132,M132*(1-'Расчет ПРЕДЗАКАЗ'!$D$10))</f>
        <v>0</v>
      </c>
      <c r="V132" s="114" t="n">
        <f aca="false">P132*U132</f>
        <v>0</v>
      </c>
      <c r="W132" s="114" t="n">
        <f aca="false">IF(EXACT(O132,Y132),M132,M132*(1-'Расчет Прайс'!$D$10))</f>
        <v>0</v>
      </c>
      <c r="X132" s="114" t="n">
        <f aca="false">P132*W132</f>
        <v>0</v>
      </c>
      <c r="Y132" s="119" t="s">
        <v>101</v>
      </c>
      <c r="Z132" s="117" t="n">
        <f aca="false">IF(EXACT(O132;Y132);Q132;0)</f>
        <v>0</v>
      </c>
      <c r="AA132" s="117" t="n">
        <f aca="false">IF(Z132=0;Q132;0)</f>
        <v>0</v>
      </c>
      <c r="AB132" s="118" t="str">
        <f aca="false">IF(U132=0;"";L132/U132-1)</f>
        <v/>
      </c>
      <c r="AC132" s="118" t="str">
        <f aca="false">IF(W132=0;"";L132/W132-1)</f>
        <v/>
      </c>
    </row>
    <row collapsed="false" customFormat="false" customHeight="true" hidden="false" ht="50.1" outlineLevel="0" r="133">
      <c r="A133" s="98"/>
      <c r="B133" s="98"/>
      <c r="C133" s="99"/>
      <c r="D133" s="99"/>
      <c r="E133" s="100"/>
      <c r="F133" s="153"/>
      <c r="G133" s="102"/>
      <c r="H133" s="103"/>
      <c r="I133" s="154"/>
      <c r="J133" s="104"/>
      <c r="K133" s="105"/>
      <c r="L133" s="106"/>
      <c r="M133" s="106"/>
      <c r="N133" s="120"/>
      <c r="O133" s="109"/>
      <c r="P133" s="110"/>
      <c r="Q133" s="106" t="n">
        <f aca="false">P133*M133</f>
        <v>0</v>
      </c>
      <c r="R133" s="120"/>
      <c r="S133" s="112"/>
      <c r="T133" s="121"/>
      <c r="U133" s="114" t="n">
        <f aca="false">IF(EXACT(O133,Y133),M133,M133*(1-'Расчет ПРЕДЗАКАЗ'!$D$10))</f>
        <v>0</v>
      </c>
      <c r="V133" s="114" t="n">
        <f aca="false">P133*U133</f>
        <v>0</v>
      </c>
      <c r="W133" s="114" t="n">
        <f aca="false">IF(EXACT(O133,Y133),M133,M133*(1-'Расчет Прайс'!$D$10))</f>
        <v>0</v>
      </c>
      <c r="X133" s="114" t="n">
        <f aca="false">P133*W133</f>
        <v>0</v>
      </c>
      <c r="Y133" s="119" t="s">
        <v>101</v>
      </c>
      <c r="Z133" s="117" t="n">
        <f aca="false">IF(EXACT(O133;Y133);Q133;0)</f>
        <v>0</v>
      </c>
      <c r="AA133" s="117" t="n">
        <f aca="false">IF(Z133=0;Q133;0)</f>
        <v>0</v>
      </c>
      <c r="AB133" s="118" t="str">
        <f aca="false">IF(U133=0;"";L133/U133-1)</f>
        <v/>
      </c>
      <c r="AC133" s="118" t="str">
        <f aca="false">IF(W133=0;"";L133/W133-1)</f>
        <v/>
      </c>
    </row>
    <row collapsed="false" customFormat="false" customHeight="true" hidden="false" ht="50.1" outlineLevel="0" r="134">
      <c r="A134" s="98"/>
      <c r="B134" s="98"/>
      <c r="C134" s="99"/>
      <c r="D134" s="99"/>
      <c r="E134" s="100"/>
      <c r="F134" s="153"/>
      <c r="G134" s="102"/>
      <c r="H134" s="103"/>
      <c r="I134" s="154"/>
      <c r="J134" s="104"/>
      <c r="K134" s="105"/>
      <c r="L134" s="106"/>
      <c r="M134" s="106"/>
      <c r="N134" s="120"/>
      <c r="O134" s="109"/>
      <c r="P134" s="110"/>
      <c r="Q134" s="106" t="n">
        <f aca="false">P134*M134</f>
        <v>0</v>
      </c>
      <c r="R134" s="120"/>
      <c r="S134" s="111"/>
      <c r="T134" s="121"/>
      <c r="U134" s="114" t="n">
        <f aca="false">IF(EXACT(O134,Y134),M134,M134*(1-'Расчет ПРЕДЗАКАЗ'!$D$10))</f>
        <v>0</v>
      </c>
      <c r="V134" s="114" t="n">
        <f aca="false">P134*U134</f>
        <v>0</v>
      </c>
      <c r="W134" s="114" t="n">
        <f aca="false">IF(EXACT(O134,Y134),M134,M134*(1-'Расчет Прайс'!$D$10))</f>
        <v>0</v>
      </c>
      <c r="X134" s="114" t="n">
        <f aca="false">P134*W134</f>
        <v>0</v>
      </c>
      <c r="Y134" s="119" t="s">
        <v>101</v>
      </c>
      <c r="Z134" s="117" t="n">
        <f aca="false">IF(EXACT(O134;Y134);Q134;0)</f>
        <v>0</v>
      </c>
      <c r="AA134" s="117" t="n">
        <f aca="false">IF(Z134=0;Q134;0)</f>
        <v>0</v>
      </c>
      <c r="AB134" s="118" t="str">
        <f aca="false">IF(U134=0;"";L134/U134-1)</f>
        <v/>
      </c>
      <c r="AC134" s="118" t="str">
        <f aca="false">IF(W134=0;"";L134/W134-1)</f>
        <v/>
      </c>
    </row>
    <row collapsed="false" customFormat="false" customHeight="true" hidden="false" ht="11.25" outlineLevel="0" r="135"/>
    <row collapsed="false" customFormat="false" customHeight="true" hidden="false" ht="50.1" outlineLevel="0" r="136">
      <c r="A136" s="98" t="n">
        <v>8</v>
      </c>
      <c r="B136" s="98" t="s">
        <v>522</v>
      </c>
      <c r="C136" s="99" t="s">
        <v>523</v>
      </c>
      <c r="D136" s="99" t="s">
        <v>93</v>
      </c>
      <c r="E136" s="100" t="s">
        <v>93</v>
      </c>
      <c r="F136" s="153" t="s">
        <v>116</v>
      </c>
      <c r="G136" s="102" t="s">
        <v>524</v>
      </c>
      <c r="H136" s="103"/>
      <c r="I136" s="154" t="s">
        <v>525</v>
      </c>
      <c r="J136" s="104" t="s">
        <v>98</v>
      </c>
      <c r="K136" s="105" t="s">
        <v>99</v>
      </c>
      <c r="L136" s="106" t="n">
        <v>8360</v>
      </c>
      <c r="M136" s="106" t="n">
        <v>5220</v>
      </c>
      <c r="N136" s="108" t="s">
        <v>526</v>
      </c>
      <c r="O136" s="109" t="s">
        <v>101</v>
      </c>
      <c r="P136" s="110"/>
      <c r="Q136" s="106" t="n">
        <f aca="false">P136*M136</f>
        <v>0</v>
      </c>
      <c r="R136" s="111"/>
      <c r="S136" s="112" t="n">
        <v>13</v>
      </c>
      <c r="T136" s="155"/>
      <c r="U136" s="114" t="n">
        <f aca="false">IF(EXACT(O136,Y136),M136,M136*(1-'Расчет ПРЕДЗАКАЗ'!$D$10))</f>
        <v>5220</v>
      </c>
      <c r="V136" s="114" t="n">
        <f aca="false">P136*U136</f>
        <v>0</v>
      </c>
      <c r="W136" s="114" t="n">
        <f aca="false">IF(EXACT(O136,Y136),M136,M136*(1-'Расчет Прайс'!$D$10))</f>
        <v>5220</v>
      </c>
      <c r="X136" s="114" t="n">
        <f aca="false">P136*W136</f>
        <v>0</v>
      </c>
      <c r="Y136" s="119" t="s">
        <v>101</v>
      </c>
      <c r="Z136" s="117" t="n">
        <f aca="false">IF(EXACT(O136;Y136);Q136;0)</f>
        <v>0</v>
      </c>
      <c r="AA136" s="117" t="n">
        <f aca="false">IF(Z136=0;Q136;0)</f>
        <v>0</v>
      </c>
      <c r="AB136" s="118" t="n">
        <f aca="false">IF(U136=0,"",L136/U136-1)</f>
        <v>0.601532567049808</v>
      </c>
      <c r="AC136" s="118" t="n">
        <f aca="false">IF(W136=0,"",L136/W136-1)</f>
        <v>0.601532567049808</v>
      </c>
    </row>
    <row collapsed="false" customFormat="false" customHeight="true" hidden="false" ht="50.1" outlineLevel="0" r="137">
      <c r="A137" s="98"/>
      <c r="B137" s="98"/>
      <c r="C137" s="99"/>
      <c r="D137" s="99"/>
      <c r="E137" s="100"/>
      <c r="F137" s="153"/>
      <c r="G137" s="102"/>
      <c r="H137" s="103"/>
      <c r="I137" s="154"/>
      <c r="J137" s="104"/>
      <c r="K137" s="105" t="s">
        <v>102</v>
      </c>
      <c r="L137" s="106" t="n">
        <v>8360</v>
      </c>
      <c r="M137" s="106" t="n">
        <v>5220</v>
      </c>
      <c r="N137" s="108" t="s">
        <v>527</v>
      </c>
      <c r="O137" s="109" t="s">
        <v>101</v>
      </c>
      <c r="P137" s="110"/>
      <c r="Q137" s="106" t="n">
        <f aca="false">P137*M137</f>
        <v>0</v>
      </c>
      <c r="R137" s="111"/>
      <c r="S137" s="112" t="n">
        <v>31</v>
      </c>
      <c r="T137" s="138"/>
      <c r="U137" s="114" t="n">
        <f aca="false">IF(EXACT(O137,Y137),M137,M137*(1-'Расчет ПРЕДЗАКАЗ'!$D$10))</f>
        <v>5220</v>
      </c>
      <c r="V137" s="114" t="n">
        <f aca="false">P137*U137</f>
        <v>0</v>
      </c>
      <c r="W137" s="114" t="n">
        <f aca="false">IF(EXACT(O137,Y137),M137,M137*(1-'Расчет Прайс'!$D$10))</f>
        <v>5220</v>
      </c>
      <c r="X137" s="114" t="n">
        <f aca="false">P137*W137</f>
        <v>0</v>
      </c>
      <c r="Y137" s="119" t="s">
        <v>101</v>
      </c>
      <c r="Z137" s="117" t="n">
        <f aca="false">IF(EXACT(O137;Y137);Q137;0)</f>
        <v>0</v>
      </c>
      <c r="AA137" s="117" t="n">
        <f aca="false">IF(Z137=0;Q137;0)</f>
        <v>0</v>
      </c>
      <c r="AB137" s="118" t="n">
        <f aca="false">IF(U137=0;"";L137/U137-1)</f>
        <v>0.601532567049808</v>
      </c>
      <c r="AC137" s="118" t="n">
        <f aca="false">IF(W137=0;"";L137/W137-1)</f>
        <v>0.601532567049808</v>
      </c>
    </row>
    <row collapsed="false" customFormat="false" customHeight="true" hidden="false" ht="50.1" outlineLevel="0" r="138">
      <c r="A138" s="98"/>
      <c r="B138" s="98"/>
      <c r="C138" s="99"/>
      <c r="D138" s="99"/>
      <c r="E138" s="100"/>
      <c r="F138" s="153"/>
      <c r="G138" s="102"/>
      <c r="H138" s="103"/>
      <c r="I138" s="154"/>
      <c r="J138" s="104"/>
      <c r="K138" s="105" t="s">
        <v>104</v>
      </c>
      <c r="L138" s="106" t="n">
        <v>8360</v>
      </c>
      <c r="M138" s="106" t="n">
        <v>5220</v>
      </c>
      <c r="N138" s="108" t="s">
        <v>528</v>
      </c>
      <c r="O138" s="109" t="s">
        <v>101</v>
      </c>
      <c r="P138" s="110"/>
      <c r="Q138" s="106" t="n">
        <f aca="false">P138*M138</f>
        <v>0</v>
      </c>
      <c r="R138" s="111"/>
      <c r="S138" s="112" t="n">
        <v>76</v>
      </c>
      <c r="T138" s="138"/>
      <c r="U138" s="114" t="n">
        <f aca="false">IF(EXACT(O138,Y138),M138,M138*(1-'Расчет ПРЕДЗАКАЗ'!$D$10))</f>
        <v>5220</v>
      </c>
      <c r="V138" s="114" t="n">
        <f aca="false">P138*U138</f>
        <v>0</v>
      </c>
      <c r="W138" s="114" t="n">
        <f aca="false">IF(EXACT(O138,Y138),M138,M138*(1-'Расчет Прайс'!$D$10))</f>
        <v>5220</v>
      </c>
      <c r="X138" s="114" t="n">
        <f aca="false">P138*W138</f>
        <v>0</v>
      </c>
      <c r="Y138" s="119" t="s">
        <v>101</v>
      </c>
      <c r="Z138" s="117" t="n">
        <f aca="false">IF(EXACT(O138;Y138);Q138;0)</f>
        <v>0</v>
      </c>
      <c r="AA138" s="117" t="n">
        <f aca="false">IF(Z138=0;Q138;0)</f>
        <v>0</v>
      </c>
      <c r="AB138" s="118" t="n">
        <f aca="false">IF(U138=0;"";L138/U138-1)</f>
        <v>0.601532567049808</v>
      </c>
      <c r="AC138" s="118" t="n">
        <f aca="false">IF(W138=0;"";L138/W138-1)</f>
        <v>0.601532567049808</v>
      </c>
    </row>
    <row collapsed="false" customFormat="false" customHeight="true" hidden="false" ht="50.1" outlineLevel="0" r="139">
      <c r="A139" s="98"/>
      <c r="B139" s="98"/>
      <c r="C139" s="99"/>
      <c r="D139" s="99"/>
      <c r="E139" s="100"/>
      <c r="F139" s="153"/>
      <c r="G139" s="102"/>
      <c r="H139" s="103"/>
      <c r="I139" s="154"/>
      <c r="J139" s="104"/>
      <c r="K139" s="105" t="s">
        <v>106</v>
      </c>
      <c r="L139" s="106" t="n">
        <v>8360</v>
      </c>
      <c r="M139" s="106" t="n">
        <v>5220</v>
      </c>
      <c r="N139" s="108" t="s">
        <v>529</v>
      </c>
      <c r="O139" s="109" t="s">
        <v>101</v>
      </c>
      <c r="P139" s="110"/>
      <c r="Q139" s="106" t="n">
        <f aca="false">P139*M139</f>
        <v>0</v>
      </c>
      <c r="R139" s="111"/>
      <c r="S139" s="112" t="n">
        <v>81</v>
      </c>
      <c r="T139" s="138"/>
      <c r="U139" s="114" t="n">
        <f aca="false">IF(EXACT(O139,Y139),M139,M139*(1-'Расчет ПРЕДЗАКАЗ'!$D$10))</f>
        <v>5220</v>
      </c>
      <c r="V139" s="114" t="n">
        <f aca="false">P139*U139</f>
        <v>0</v>
      </c>
      <c r="W139" s="114" t="n">
        <f aca="false">IF(EXACT(O139,Y139),M139,M139*(1-'Расчет Прайс'!$D$10))</f>
        <v>5220</v>
      </c>
      <c r="X139" s="114" t="n">
        <f aca="false">P139*W139</f>
        <v>0</v>
      </c>
      <c r="Y139" s="119" t="s">
        <v>101</v>
      </c>
      <c r="Z139" s="117" t="n">
        <f aca="false">IF(EXACT(O139;Y139);Q139;0)</f>
        <v>0</v>
      </c>
      <c r="AA139" s="117" t="n">
        <f aca="false">IF(Z139=0;Q139;0)</f>
        <v>0</v>
      </c>
      <c r="AB139" s="118" t="n">
        <f aca="false">IF(U139=0;"";L139/U139-1)</f>
        <v>0.601532567049808</v>
      </c>
      <c r="AC139" s="118" t="n">
        <f aca="false">IF(W139=0;"";L139/W139-1)</f>
        <v>0.601532567049808</v>
      </c>
    </row>
    <row collapsed="false" customFormat="false" customHeight="true" hidden="false" ht="50.1" outlineLevel="0" r="140">
      <c r="A140" s="98"/>
      <c r="B140" s="98"/>
      <c r="C140" s="99"/>
      <c r="D140" s="99"/>
      <c r="E140" s="100"/>
      <c r="F140" s="153"/>
      <c r="G140" s="102"/>
      <c r="H140" s="103"/>
      <c r="I140" s="154"/>
      <c r="J140" s="104"/>
      <c r="K140" s="105" t="s">
        <v>108</v>
      </c>
      <c r="L140" s="106" t="n">
        <v>8360</v>
      </c>
      <c r="M140" s="106" t="n">
        <v>5220</v>
      </c>
      <c r="N140" s="108" t="s">
        <v>530</v>
      </c>
      <c r="O140" s="109" t="s">
        <v>101</v>
      </c>
      <c r="P140" s="110"/>
      <c r="Q140" s="106" t="n">
        <f aca="false">P140*M140</f>
        <v>0</v>
      </c>
      <c r="R140" s="111"/>
      <c r="S140" s="112" t="n">
        <v>35</v>
      </c>
      <c r="T140" s="138"/>
      <c r="U140" s="114" t="n">
        <f aca="false">IF(EXACT(O140,Y140),M140,M140*(1-'Расчет ПРЕДЗАКАЗ'!$D$10))</f>
        <v>5220</v>
      </c>
      <c r="V140" s="114" t="n">
        <f aca="false">P140*U140</f>
        <v>0</v>
      </c>
      <c r="W140" s="114" t="n">
        <f aca="false">IF(EXACT(O140,Y140),M140,M140*(1-'Расчет Прайс'!$D$10))</f>
        <v>5220</v>
      </c>
      <c r="X140" s="114" t="n">
        <f aca="false">P140*W140</f>
        <v>0</v>
      </c>
      <c r="Y140" s="119" t="s">
        <v>101</v>
      </c>
      <c r="Z140" s="117" t="n">
        <f aca="false">IF(EXACT(O140;Y140);Q140;0)</f>
        <v>0</v>
      </c>
      <c r="AA140" s="117" t="n">
        <f aca="false">IF(Z140=0;Q140;0)</f>
        <v>0</v>
      </c>
      <c r="AB140" s="118" t="n">
        <f aca="false">IF(U140=0;"";L140/U140-1)</f>
        <v>0.601532567049808</v>
      </c>
      <c r="AC140" s="118" t="n">
        <f aca="false">IF(W140=0;"";L140/W140-1)</f>
        <v>0.601532567049808</v>
      </c>
    </row>
    <row collapsed="false" customFormat="false" customHeight="true" hidden="false" ht="50.1" outlineLevel="0" r="141">
      <c r="A141" s="98"/>
      <c r="B141" s="98"/>
      <c r="C141" s="99"/>
      <c r="D141" s="99"/>
      <c r="E141" s="100"/>
      <c r="F141" s="153"/>
      <c r="G141" s="102"/>
      <c r="H141" s="103"/>
      <c r="I141" s="154"/>
      <c r="J141" s="104"/>
      <c r="K141" s="105" t="s">
        <v>110</v>
      </c>
      <c r="L141" s="106" t="n">
        <v>8360</v>
      </c>
      <c r="M141" s="106" t="n">
        <v>5220</v>
      </c>
      <c r="N141" s="108" t="s">
        <v>531</v>
      </c>
      <c r="O141" s="109" t="s">
        <v>101</v>
      </c>
      <c r="P141" s="110"/>
      <c r="Q141" s="106" t="n">
        <f aca="false">P141*M141</f>
        <v>0</v>
      </c>
      <c r="R141" s="111"/>
      <c r="S141" s="112" t="n">
        <v>9</v>
      </c>
      <c r="T141" s="138"/>
      <c r="U141" s="114" t="n">
        <f aca="false">IF(EXACT(O141,Y141),M141,M141*(1-'Расчет ПРЕДЗАКАЗ'!$D$10))</f>
        <v>5220</v>
      </c>
      <c r="V141" s="114" t="n">
        <f aca="false">P141*U141</f>
        <v>0</v>
      </c>
      <c r="W141" s="114" t="n">
        <f aca="false">IF(EXACT(O141,Y141),M141,M141*(1-'Расчет Прайс'!$D$10))</f>
        <v>5220</v>
      </c>
      <c r="X141" s="114" t="n">
        <f aca="false">P141*W141</f>
        <v>0</v>
      </c>
      <c r="Y141" s="119" t="s">
        <v>101</v>
      </c>
      <c r="Z141" s="117" t="n">
        <f aca="false">IF(EXACT(O141;Y141);Q141;0)</f>
        <v>0</v>
      </c>
      <c r="AA141" s="117" t="n">
        <f aca="false">IF(Z141=0;Q141;0)</f>
        <v>0</v>
      </c>
      <c r="AB141" s="118" t="n">
        <f aca="false">IF(U141=0;"";L141/U141-1)</f>
        <v>0.601532567049808</v>
      </c>
      <c r="AC141" s="118" t="n">
        <f aca="false">IF(W141=0;"";L141/W141-1)</f>
        <v>0.601532567049808</v>
      </c>
    </row>
    <row collapsed="false" customFormat="false" customHeight="true" hidden="false" ht="50.1" outlineLevel="0" r="142">
      <c r="A142" s="98"/>
      <c r="B142" s="98"/>
      <c r="C142" s="99"/>
      <c r="D142" s="99"/>
      <c r="E142" s="100"/>
      <c r="F142" s="153"/>
      <c r="G142" s="102"/>
      <c r="H142" s="103"/>
      <c r="I142" s="154"/>
      <c r="J142" s="104"/>
      <c r="K142" s="105" t="s">
        <v>112</v>
      </c>
      <c r="L142" s="106" t="n">
        <v>8360</v>
      </c>
      <c r="M142" s="106" t="n">
        <v>5220</v>
      </c>
      <c r="N142" s="108" t="s">
        <v>532</v>
      </c>
      <c r="O142" s="109" t="s">
        <v>101</v>
      </c>
      <c r="P142" s="110"/>
      <c r="Q142" s="106" t="n">
        <f aca="false">P142*M142</f>
        <v>0</v>
      </c>
      <c r="R142" s="111"/>
      <c r="S142" s="112" t="n">
        <v>5</v>
      </c>
      <c r="T142" s="138"/>
      <c r="U142" s="114" t="n">
        <f aca="false">IF(EXACT(O142,Y142),M142,M142*(1-'Расчет ПРЕДЗАКАЗ'!$D$10))</f>
        <v>5220</v>
      </c>
      <c r="V142" s="114" t="n">
        <f aca="false">P142*U142</f>
        <v>0</v>
      </c>
      <c r="W142" s="114" t="n">
        <f aca="false">IF(EXACT(O142,Y142),M142,M142*(1-'Расчет Прайс'!$D$10))</f>
        <v>5220</v>
      </c>
      <c r="X142" s="114" t="n">
        <f aca="false">P142*W142</f>
        <v>0</v>
      </c>
      <c r="Y142" s="119" t="s">
        <v>101</v>
      </c>
      <c r="Z142" s="117" t="n">
        <f aca="false">IF(EXACT(O142;Y142);Q142;0)</f>
        <v>0</v>
      </c>
      <c r="AA142" s="117" t="n">
        <f aca="false">IF(Z142=0;Q142;0)</f>
        <v>0</v>
      </c>
      <c r="AB142" s="118" t="n">
        <f aca="false">IF(U142=0;"";L142/U142-1)</f>
        <v>0.601532567049808</v>
      </c>
      <c r="AC142" s="118" t="n">
        <f aca="false">IF(W142=0;"";L142/W142-1)</f>
        <v>0.601532567049808</v>
      </c>
    </row>
    <row collapsed="false" customFormat="false" customHeight="true" hidden="false" ht="50.1" outlineLevel="0" r="143">
      <c r="A143" s="98"/>
      <c r="B143" s="98"/>
      <c r="C143" s="99"/>
      <c r="D143" s="99"/>
      <c r="E143" s="100"/>
      <c r="F143" s="153"/>
      <c r="G143" s="102"/>
      <c r="H143" s="103"/>
      <c r="I143" s="154"/>
      <c r="J143" s="104"/>
      <c r="K143" s="105"/>
      <c r="L143" s="106"/>
      <c r="M143" s="106"/>
      <c r="N143" s="106"/>
      <c r="O143" s="109"/>
      <c r="P143" s="110"/>
      <c r="Q143" s="106" t="n">
        <f aca="false">P143*M143</f>
        <v>0</v>
      </c>
      <c r="R143" s="111"/>
      <c r="S143" s="112"/>
      <c r="T143" s="138"/>
      <c r="U143" s="114" t="n">
        <f aca="false">IF(EXACT(O143,Y143),M143,M143*(1-'Расчет ПРЕДЗАКАЗ'!$D$10))</f>
        <v>0</v>
      </c>
      <c r="V143" s="114" t="n">
        <f aca="false">P143*U143</f>
        <v>0</v>
      </c>
      <c r="W143" s="114" t="n">
        <f aca="false">IF(EXACT(O143,Y143),M143,M143*(1-'Расчет Прайс'!$D$10))</f>
        <v>0</v>
      </c>
      <c r="X143" s="114" t="n">
        <f aca="false">P143*W143</f>
        <v>0</v>
      </c>
      <c r="Y143" s="119" t="s">
        <v>101</v>
      </c>
      <c r="Z143" s="117" t="n">
        <f aca="false">IF(EXACT(O143;Y143);Q143;0)</f>
        <v>0</v>
      </c>
      <c r="AA143" s="117" t="n">
        <f aca="false">IF(Z143=0;Q143;0)</f>
        <v>0</v>
      </c>
      <c r="AB143" s="118" t="str">
        <f aca="false">IF(U143=0;"";L143/U143-1)</f>
        <v/>
      </c>
      <c r="AC143" s="118" t="str">
        <f aca="false">IF(W143=0;"";L143/W143-1)</f>
        <v/>
      </c>
    </row>
    <row collapsed="false" customFormat="false" customHeight="true" hidden="false" ht="50.1" outlineLevel="0" r="144">
      <c r="A144" s="98"/>
      <c r="B144" s="98"/>
      <c r="C144" s="99"/>
      <c r="D144" s="99"/>
      <c r="E144" s="100"/>
      <c r="F144" s="153"/>
      <c r="G144" s="102"/>
      <c r="H144" s="103"/>
      <c r="I144" s="154"/>
      <c r="J144" s="104"/>
      <c r="K144" s="105"/>
      <c r="L144" s="106"/>
      <c r="M144" s="106"/>
      <c r="N144" s="106"/>
      <c r="O144" s="109"/>
      <c r="P144" s="110"/>
      <c r="Q144" s="106" t="n">
        <f aca="false">P144*M144</f>
        <v>0</v>
      </c>
      <c r="R144" s="111"/>
      <c r="S144" s="112"/>
      <c r="T144" s="138"/>
      <c r="U144" s="114" t="n">
        <f aca="false">IF(EXACT(O144,Y144),M144,M144*(1-'Расчет ПРЕДЗАКАЗ'!$D$10))</f>
        <v>0</v>
      </c>
      <c r="V144" s="114" t="n">
        <f aca="false">P144*U144</f>
        <v>0</v>
      </c>
      <c r="W144" s="114" t="n">
        <f aca="false">IF(EXACT(O144,Y144),M144,M144*(1-'Расчет Прайс'!$D$10))</f>
        <v>0</v>
      </c>
      <c r="X144" s="114" t="n">
        <f aca="false">P144*W144</f>
        <v>0</v>
      </c>
      <c r="Y144" s="119" t="s">
        <v>101</v>
      </c>
      <c r="Z144" s="117" t="n">
        <f aca="false">IF(EXACT(O144;Y144);Q144;0)</f>
        <v>0</v>
      </c>
      <c r="AA144" s="117" t="n">
        <f aca="false">IF(Z144=0;Q144;0)</f>
        <v>0</v>
      </c>
      <c r="AB144" s="118" t="str">
        <f aca="false">IF(U144=0;"";L144/U144-1)</f>
        <v/>
      </c>
      <c r="AC144" s="118" t="str">
        <f aca="false">IF(W144=0;"";L144/W144-1)</f>
        <v/>
      </c>
    </row>
    <row collapsed="false" customFormat="false" customHeight="true" hidden="false" ht="50.1" outlineLevel="0" r="145">
      <c r="A145" s="98"/>
      <c r="B145" s="98"/>
      <c r="C145" s="99"/>
      <c r="D145" s="99"/>
      <c r="E145" s="100"/>
      <c r="F145" s="153"/>
      <c r="G145" s="102"/>
      <c r="H145" s="103"/>
      <c r="I145" s="154"/>
      <c r="J145" s="104"/>
      <c r="K145" s="105"/>
      <c r="L145" s="106"/>
      <c r="M145" s="106"/>
      <c r="N145" s="120"/>
      <c r="O145" s="109"/>
      <c r="P145" s="110"/>
      <c r="Q145" s="106" t="n">
        <f aca="false">P145*M145</f>
        <v>0</v>
      </c>
      <c r="R145" s="120"/>
      <c r="S145" s="112"/>
      <c r="T145" s="121"/>
      <c r="U145" s="114" t="n">
        <f aca="false">IF(EXACT(O145,Y145),M145,M145*(1-'Расчет ПРЕДЗАКАЗ'!$D$10))</f>
        <v>0</v>
      </c>
      <c r="V145" s="114" t="n">
        <f aca="false">P145*U145</f>
        <v>0</v>
      </c>
      <c r="W145" s="114" t="n">
        <f aca="false">IF(EXACT(O145,Y145),M145,M145*(1-'Расчет Прайс'!$D$10))</f>
        <v>0</v>
      </c>
      <c r="X145" s="114" t="n">
        <f aca="false">P145*W145</f>
        <v>0</v>
      </c>
      <c r="Y145" s="119" t="s">
        <v>101</v>
      </c>
      <c r="Z145" s="117" t="n">
        <f aca="false">IF(EXACT(O145;Y145);Q145;0)</f>
        <v>0</v>
      </c>
      <c r="AA145" s="117" t="n">
        <f aca="false">IF(Z145=0;Q145;0)</f>
        <v>0</v>
      </c>
      <c r="AB145" s="118" t="str">
        <f aca="false">IF(U145=0;"";L145/U145-1)</f>
        <v/>
      </c>
      <c r="AC145" s="118" t="str">
        <f aca="false">IF(W145=0;"";L145/W145-1)</f>
        <v/>
      </c>
    </row>
    <row collapsed="false" customFormat="false" customHeight="true" hidden="false" ht="50.1" outlineLevel="0" r="146">
      <c r="A146" s="98"/>
      <c r="B146" s="98"/>
      <c r="C146" s="99"/>
      <c r="D146" s="99"/>
      <c r="E146" s="100"/>
      <c r="F146" s="153"/>
      <c r="G146" s="102"/>
      <c r="H146" s="103"/>
      <c r="I146" s="154"/>
      <c r="J146" s="104"/>
      <c r="K146" s="105"/>
      <c r="L146" s="106"/>
      <c r="M146" s="106"/>
      <c r="N146" s="120"/>
      <c r="O146" s="109"/>
      <c r="P146" s="110"/>
      <c r="Q146" s="106" t="n">
        <f aca="false">P146*M146</f>
        <v>0</v>
      </c>
      <c r="R146" s="120"/>
      <c r="S146" s="112"/>
      <c r="T146" s="121"/>
      <c r="U146" s="114" t="n">
        <f aca="false">IF(EXACT(O146,Y146),M146,M146*(1-'Расчет ПРЕДЗАКАЗ'!$D$10))</f>
        <v>0</v>
      </c>
      <c r="V146" s="114" t="n">
        <f aca="false">P146*U146</f>
        <v>0</v>
      </c>
      <c r="W146" s="114" t="n">
        <f aca="false">IF(EXACT(O146,Y146),M146,M146*(1-'Расчет Прайс'!$D$10))</f>
        <v>0</v>
      </c>
      <c r="X146" s="114" t="n">
        <f aca="false">P146*W146</f>
        <v>0</v>
      </c>
      <c r="Y146" s="119" t="s">
        <v>101</v>
      </c>
      <c r="Z146" s="117" t="n">
        <f aca="false">IF(EXACT(O146;Y146);Q146;0)</f>
        <v>0</v>
      </c>
      <c r="AA146" s="117" t="n">
        <f aca="false">IF(Z146=0;Q146;0)</f>
        <v>0</v>
      </c>
      <c r="AB146" s="118" t="str">
        <f aca="false">IF(U146=0;"";L146/U146-1)</f>
        <v/>
      </c>
      <c r="AC146" s="118" t="str">
        <f aca="false">IF(W146=0;"";L146/W146-1)</f>
        <v/>
      </c>
    </row>
    <row collapsed="false" customFormat="false" customHeight="true" hidden="false" ht="50.1" outlineLevel="0" r="147">
      <c r="A147" s="98"/>
      <c r="B147" s="98"/>
      <c r="C147" s="99"/>
      <c r="D147" s="99"/>
      <c r="E147" s="100"/>
      <c r="F147" s="153"/>
      <c r="G147" s="102"/>
      <c r="H147" s="103"/>
      <c r="I147" s="154"/>
      <c r="J147" s="104"/>
      <c r="K147" s="105"/>
      <c r="L147" s="106"/>
      <c r="M147" s="106"/>
      <c r="N147" s="120"/>
      <c r="O147" s="109"/>
      <c r="P147" s="110"/>
      <c r="Q147" s="106" t="n">
        <f aca="false">P147*M147</f>
        <v>0</v>
      </c>
      <c r="R147" s="120"/>
      <c r="S147" s="112"/>
      <c r="T147" s="121"/>
      <c r="U147" s="114" t="n">
        <f aca="false">IF(EXACT(O147,Y147),M147,M147*(1-'Расчет ПРЕДЗАКАЗ'!$D$10))</f>
        <v>0</v>
      </c>
      <c r="V147" s="114" t="n">
        <f aca="false">P147*U147</f>
        <v>0</v>
      </c>
      <c r="W147" s="114" t="n">
        <f aca="false">IF(EXACT(O147,Y147),M147,M147*(1-'Расчет Прайс'!$D$10))</f>
        <v>0</v>
      </c>
      <c r="X147" s="114" t="n">
        <f aca="false">P147*W147</f>
        <v>0</v>
      </c>
      <c r="Y147" s="119" t="s">
        <v>101</v>
      </c>
      <c r="Z147" s="117" t="n">
        <f aca="false">IF(EXACT(O147;Y147);Q147;0)</f>
        <v>0</v>
      </c>
      <c r="AA147" s="117" t="n">
        <f aca="false">IF(Z147=0;Q147;0)</f>
        <v>0</v>
      </c>
      <c r="AB147" s="118" t="str">
        <f aca="false">IF(U147=0;"";L147/U147-1)</f>
        <v/>
      </c>
      <c r="AC147" s="118" t="str">
        <f aca="false">IF(W147=0;"";L147/W147-1)</f>
        <v/>
      </c>
    </row>
    <row collapsed="false" customFormat="false" customHeight="true" hidden="false" ht="50.1" outlineLevel="0" r="148">
      <c r="A148" s="98"/>
      <c r="B148" s="98"/>
      <c r="C148" s="99"/>
      <c r="D148" s="99"/>
      <c r="E148" s="100"/>
      <c r="F148" s="153"/>
      <c r="G148" s="102"/>
      <c r="H148" s="103"/>
      <c r="I148" s="154"/>
      <c r="J148" s="104"/>
      <c r="K148" s="105"/>
      <c r="L148" s="106"/>
      <c r="M148" s="106"/>
      <c r="N148" s="120"/>
      <c r="O148" s="109"/>
      <c r="P148" s="110"/>
      <c r="Q148" s="106" t="n">
        <f aca="false">P148*M148</f>
        <v>0</v>
      </c>
      <c r="R148" s="120"/>
      <c r="S148" s="112"/>
      <c r="T148" s="121"/>
      <c r="U148" s="114" t="n">
        <f aca="false">IF(EXACT(O148,Y148),M148,M148*(1-'Расчет ПРЕДЗАКАЗ'!$D$10))</f>
        <v>0</v>
      </c>
      <c r="V148" s="114" t="n">
        <f aca="false">P148*U148</f>
        <v>0</v>
      </c>
      <c r="W148" s="114" t="n">
        <f aca="false">IF(EXACT(O148,Y148),M148,M148*(1-'Расчет Прайс'!$D$10))</f>
        <v>0</v>
      </c>
      <c r="X148" s="114" t="n">
        <f aca="false">P148*W148</f>
        <v>0</v>
      </c>
      <c r="Y148" s="119" t="s">
        <v>101</v>
      </c>
      <c r="Z148" s="117" t="n">
        <f aca="false">IF(EXACT(O148;Y148);Q148;0)</f>
        <v>0</v>
      </c>
      <c r="AA148" s="117" t="n">
        <f aca="false">IF(Z148=0;Q148;0)</f>
        <v>0</v>
      </c>
      <c r="AB148" s="118" t="str">
        <f aca="false">IF(U148=0;"";L148/U148-1)</f>
        <v/>
      </c>
      <c r="AC148" s="118" t="str">
        <f aca="false">IF(W148=0;"";L148/W148-1)</f>
        <v/>
      </c>
    </row>
    <row collapsed="false" customFormat="false" customHeight="true" hidden="false" ht="50.1" outlineLevel="0" r="149">
      <c r="A149" s="98"/>
      <c r="B149" s="98"/>
      <c r="C149" s="99"/>
      <c r="D149" s="99"/>
      <c r="E149" s="100"/>
      <c r="F149" s="153"/>
      <c r="G149" s="102"/>
      <c r="H149" s="103"/>
      <c r="I149" s="154"/>
      <c r="J149" s="104"/>
      <c r="K149" s="105"/>
      <c r="L149" s="106"/>
      <c r="M149" s="106"/>
      <c r="N149" s="120"/>
      <c r="O149" s="109"/>
      <c r="P149" s="110"/>
      <c r="Q149" s="106" t="n">
        <f aca="false">P149*M149</f>
        <v>0</v>
      </c>
      <c r="R149" s="120"/>
      <c r="S149" s="112"/>
      <c r="T149" s="121"/>
      <c r="U149" s="114" t="n">
        <f aca="false">IF(EXACT(O149,Y149),M149,M149*(1-'Расчет ПРЕДЗАКАЗ'!$D$10))</f>
        <v>0</v>
      </c>
      <c r="V149" s="114" t="n">
        <f aca="false">P149*U149</f>
        <v>0</v>
      </c>
      <c r="W149" s="114" t="n">
        <f aca="false">IF(EXACT(O149,Y149),M149,M149*(1-'Расчет Прайс'!$D$10))</f>
        <v>0</v>
      </c>
      <c r="X149" s="114" t="n">
        <f aca="false">P149*W149</f>
        <v>0</v>
      </c>
      <c r="Y149" s="119" t="s">
        <v>101</v>
      </c>
      <c r="Z149" s="117" t="n">
        <f aca="false">IF(EXACT(O149;Y149);Q149;0)</f>
        <v>0</v>
      </c>
      <c r="AA149" s="117" t="n">
        <f aca="false">IF(Z149=0;Q149;0)</f>
        <v>0</v>
      </c>
      <c r="AB149" s="118" t="str">
        <f aca="false">IF(U149=0;"";L149/U149-1)</f>
        <v/>
      </c>
      <c r="AC149" s="118" t="str">
        <f aca="false">IF(W149=0;"";L149/W149-1)</f>
        <v/>
      </c>
    </row>
    <row collapsed="false" customFormat="false" customHeight="true" hidden="false" ht="50.1" outlineLevel="0" r="150">
      <c r="A150" s="98"/>
      <c r="B150" s="98"/>
      <c r="C150" s="99"/>
      <c r="D150" s="99"/>
      <c r="E150" s="100"/>
      <c r="F150" s="153"/>
      <c r="G150" s="102"/>
      <c r="H150" s="103"/>
      <c r="I150" s="154"/>
      <c r="J150" s="104"/>
      <c r="K150" s="105"/>
      <c r="L150" s="106"/>
      <c r="M150" s="106"/>
      <c r="N150" s="120"/>
      <c r="O150" s="109"/>
      <c r="P150" s="110"/>
      <c r="Q150" s="106" t="n">
        <f aca="false">P150*M150</f>
        <v>0</v>
      </c>
      <c r="R150" s="120"/>
      <c r="S150" s="111"/>
      <c r="T150" s="121"/>
      <c r="U150" s="114" t="n">
        <f aca="false">IF(EXACT(O150,Y150),M150,M150*(1-'Расчет ПРЕДЗАКАЗ'!$D$10))</f>
        <v>0</v>
      </c>
      <c r="V150" s="114" t="n">
        <f aca="false">P150*U150</f>
        <v>0</v>
      </c>
      <c r="W150" s="114" t="n">
        <f aca="false">IF(EXACT(O150,Y150),M150,M150*(1-'Расчет Прайс'!$D$10))</f>
        <v>0</v>
      </c>
      <c r="X150" s="114" t="n">
        <f aca="false">P150*W150</f>
        <v>0</v>
      </c>
      <c r="Y150" s="119" t="s">
        <v>101</v>
      </c>
      <c r="Z150" s="117" t="n">
        <f aca="false">IF(EXACT(O150;Y150);Q150;0)</f>
        <v>0</v>
      </c>
      <c r="AA150" s="117" t="n">
        <f aca="false">IF(Z150=0;Q150;0)</f>
        <v>0</v>
      </c>
      <c r="AB150" s="118" t="str">
        <f aca="false">IF(U150=0;"";L150/U150-1)</f>
        <v/>
      </c>
      <c r="AC150" s="118" t="str">
        <f aca="false">IF(W150=0;"";L150/W150-1)</f>
        <v/>
      </c>
    </row>
    <row collapsed="false" customFormat="false" customHeight="true" hidden="false" ht="11.25" outlineLevel="0" r="151"/>
    <row collapsed="false" customFormat="false" customHeight="true" hidden="false" ht="50.1" outlineLevel="0" r="152">
      <c r="A152" s="98" t="n">
        <v>9</v>
      </c>
      <c r="B152" s="98" t="s">
        <v>533</v>
      </c>
      <c r="C152" s="99" t="s">
        <v>534</v>
      </c>
      <c r="D152" s="99" t="s">
        <v>93</v>
      </c>
      <c r="E152" s="100" t="s">
        <v>93</v>
      </c>
      <c r="F152" s="153" t="s">
        <v>535</v>
      </c>
      <c r="G152" s="102" t="s">
        <v>487</v>
      </c>
      <c r="H152" s="103" t="s">
        <v>536</v>
      </c>
      <c r="I152" s="154" t="s">
        <v>537</v>
      </c>
      <c r="J152" s="104" t="s">
        <v>98</v>
      </c>
      <c r="K152" s="105" t="s">
        <v>99</v>
      </c>
      <c r="L152" s="106" t="n">
        <v>10710</v>
      </c>
      <c r="M152" s="106" t="n">
        <v>6690</v>
      </c>
      <c r="N152" s="108" t="s">
        <v>538</v>
      </c>
      <c r="O152" s="109"/>
      <c r="P152" s="110"/>
      <c r="Q152" s="106" t="n">
        <f aca="false">P152*M152</f>
        <v>0</v>
      </c>
      <c r="R152" s="111"/>
      <c r="S152" s="112" t="n">
        <v>47</v>
      </c>
      <c r="T152" s="155"/>
      <c r="U152" s="114" t="n">
        <f aca="false">IF(EXACT(O152,Y152),M152,M152*(1-'Расчет ПРЕДЗАКАЗ'!$D$10))</f>
        <v>6556.2</v>
      </c>
      <c r="V152" s="114" t="n">
        <f aca="false">P152*U152</f>
        <v>0</v>
      </c>
      <c r="W152" s="114" t="n">
        <f aca="false">IF(EXACT(O152,Y152),M152,M152*(1-'Расчет Прайс'!$D$10))</f>
        <v>6690</v>
      </c>
      <c r="X152" s="114" t="n">
        <f aca="false">P152*W152</f>
        <v>0</v>
      </c>
      <c r="Y152" s="119" t="s">
        <v>101</v>
      </c>
      <c r="Z152" s="117" t="n">
        <f aca="false">IF(EXACT(O152;Y152);Q152;0)</f>
        <v>0</v>
      </c>
      <c r="AA152" s="117" t="n">
        <f aca="false">IF(Z152=0;Q152;0)</f>
        <v>0</v>
      </c>
      <c r="AB152" s="118" t="n">
        <f aca="false">IF(U152=0,"",L152/U152-1)</f>
        <v>0.633568225496477</v>
      </c>
      <c r="AC152" s="118" t="n">
        <f aca="false">IF(W152=0,"",L152/W152-1)</f>
        <v>0.600896860986547</v>
      </c>
    </row>
    <row collapsed="false" customFormat="false" customHeight="true" hidden="false" ht="50.1" outlineLevel="0" r="153">
      <c r="A153" s="98"/>
      <c r="B153" s="98"/>
      <c r="C153" s="99"/>
      <c r="D153" s="99"/>
      <c r="E153" s="100"/>
      <c r="F153" s="153"/>
      <c r="G153" s="102"/>
      <c r="H153" s="103"/>
      <c r="I153" s="154"/>
      <c r="J153" s="104"/>
      <c r="K153" s="105" t="s">
        <v>102</v>
      </c>
      <c r="L153" s="106" t="n">
        <v>10710</v>
      </c>
      <c r="M153" s="106" t="n">
        <v>6690</v>
      </c>
      <c r="N153" s="108" t="s">
        <v>539</v>
      </c>
      <c r="O153" s="109"/>
      <c r="P153" s="110"/>
      <c r="Q153" s="106" t="n">
        <f aca="false">P153*M153</f>
        <v>0</v>
      </c>
      <c r="R153" s="111"/>
      <c r="S153" s="112" t="n">
        <v>78</v>
      </c>
      <c r="T153" s="138"/>
      <c r="U153" s="114" t="n">
        <f aca="false">IF(EXACT(O153,Y153),M153,M153*(1-'Расчет ПРЕДЗАКАЗ'!$D$10))</f>
        <v>6556.2</v>
      </c>
      <c r="V153" s="114" t="n">
        <f aca="false">P153*U153</f>
        <v>0</v>
      </c>
      <c r="W153" s="114" t="n">
        <f aca="false">IF(EXACT(O153,Y153),M153,M153*(1-'Расчет Прайс'!$D$10))</f>
        <v>6690</v>
      </c>
      <c r="X153" s="114" t="n">
        <f aca="false">P153*W153</f>
        <v>0</v>
      </c>
      <c r="Y153" s="119" t="s">
        <v>101</v>
      </c>
      <c r="Z153" s="117" t="n">
        <f aca="false">IF(EXACT(O153;Y153);Q153;0)</f>
        <v>0</v>
      </c>
      <c r="AA153" s="117" t="n">
        <f aca="false">IF(Z153=0;Q153;0)</f>
        <v>0</v>
      </c>
      <c r="AB153" s="118" t="n">
        <f aca="false">IF(U153=0;"";L153/U153-1)</f>
        <v>0.633568225496477</v>
      </c>
      <c r="AC153" s="118" t="n">
        <f aca="false">IF(W153=0;"";L153/W153-1)</f>
        <v>0.600896860986547</v>
      </c>
    </row>
    <row collapsed="false" customFormat="false" customHeight="true" hidden="false" ht="50.1" outlineLevel="0" r="154">
      <c r="A154" s="98"/>
      <c r="B154" s="98"/>
      <c r="C154" s="99"/>
      <c r="D154" s="99"/>
      <c r="E154" s="100"/>
      <c r="F154" s="153"/>
      <c r="G154" s="102"/>
      <c r="H154" s="103"/>
      <c r="I154" s="154"/>
      <c r="J154" s="104"/>
      <c r="K154" s="105" t="s">
        <v>104</v>
      </c>
      <c r="L154" s="106" t="n">
        <v>10710</v>
      </c>
      <c r="M154" s="106" t="n">
        <v>6690</v>
      </c>
      <c r="N154" s="108" t="s">
        <v>540</v>
      </c>
      <c r="O154" s="109"/>
      <c r="P154" s="110"/>
      <c r="Q154" s="106" t="n">
        <f aca="false">P154*M154</f>
        <v>0</v>
      </c>
      <c r="R154" s="111"/>
      <c r="S154" s="112" t="n">
        <v>104</v>
      </c>
      <c r="T154" s="138"/>
      <c r="U154" s="114" t="n">
        <f aca="false">IF(EXACT(O154,Y154),M154,M154*(1-'Расчет ПРЕДЗАКАЗ'!$D$10))</f>
        <v>6556.2</v>
      </c>
      <c r="V154" s="114" t="n">
        <f aca="false">P154*U154</f>
        <v>0</v>
      </c>
      <c r="W154" s="114" t="n">
        <f aca="false">IF(EXACT(O154,Y154),M154,M154*(1-'Расчет Прайс'!$D$10))</f>
        <v>6690</v>
      </c>
      <c r="X154" s="114" t="n">
        <f aca="false">P154*W154</f>
        <v>0</v>
      </c>
      <c r="Y154" s="119" t="s">
        <v>101</v>
      </c>
      <c r="Z154" s="117" t="n">
        <f aca="false">IF(EXACT(O154;Y154);Q154;0)</f>
        <v>0</v>
      </c>
      <c r="AA154" s="117" t="n">
        <f aca="false">IF(Z154=0;Q154;0)</f>
        <v>0</v>
      </c>
      <c r="AB154" s="118" t="n">
        <f aca="false">IF(U154=0;"";L154/U154-1)</f>
        <v>0.633568225496477</v>
      </c>
      <c r="AC154" s="118" t="n">
        <f aca="false">IF(W154=0;"";L154/W154-1)</f>
        <v>0.600896860986547</v>
      </c>
    </row>
    <row collapsed="false" customFormat="false" customHeight="true" hidden="false" ht="50.1" outlineLevel="0" r="155">
      <c r="A155" s="98"/>
      <c r="B155" s="98"/>
      <c r="C155" s="99"/>
      <c r="D155" s="99"/>
      <c r="E155" s="100"/>
      <c r="F155" s="153"/>
      <c r="G155" s="102"/>
      <c r="H155" s="103"/>
      <c r="I155" s="154"/>
      <c r="J155" s="104"/>
      <c r="K155" s="105" t="s">
        <v>106</v>
      </c>
      <c r="L155" s="106" t="n">
        <v>10710</v>
      </c>
      <c r="M155" s="106" t="n">
        <v>6690</v>
      </c>
      <c r="N155" s="108" t="s">
        <v>541</v>
      </c>
      <c r="O155" s="109"/>
      <c r="P155" s="110"/>
      <c r="Q155" s="106" t="n">
        <f aca="false">P155*M155</f>
        <v>0</v>
      </c>
      <c r="R155" s="111"/>
      <c r="S155" s="112" t="n">
        <v>93</v>
      </c>
      <c r="T155" s="138"/>
      <c r="U155" s="114" t="n">
        <f aca="false">IF(EXACT(O155,Y155),M155,M155*(1-'Расчет ПРЕДЗАКАЗ'!$D$10))</f>
        <v>6556.2</v>
      </c>
      <c r="V155" s="114" t="n">
        <f aca="false">P155*U155</f>
        <v>0</v>
      </c>
      <c r="W155" s="114" t="n">
        <f aca="false">IF(EXACT(O155,Y155),M155,M155*(1-'Расчет Прайс'!$D$10))</f>
        <v>6690</v>
      </c>
      <c r="X155" s="114" t="n">
        <f aca="false">P155*W155</f>
        <v>0</v>
      </c>
      <c r="Y155" s="119" t="s">
        <v>101</v>
      </c>
      <c r="Z155" s="117" t="n">
        <f aca="false">IF(EXACT(O155;Y155);Q155;0)</f>
        <v>0</v>
      </c>
      <c r="AA155" s="117" t="n">
        <f aca="false">IF(Z155=0;Q155;0)</f>
        <v>0</v>
      </c>
      <c r="AB155" s="118" t="n">
        <f aca="false">IF(U155=0;"";L155/U155-1)</f>
        <v>0.633568225496477</v>
      </c>
      <c r="AC155" s="118" t="n">
        <f aca="false">IF(W155=0;"";L155/W155-1)</f>
        <v>0.600896860986547</v>
      </c>
    </row>
    <row collapsed="false" customFormat="false" customHeight="true" hidden="false" ht="50.1" outlineLevel="0" r="156">
      <c r="A156" s="98"/>
      <c r="B156" s="98"/>
      <c r="C156" s="99"/>
      <c r="D156" s="99"/>
      <c r="E156" s="100"/>
      <c r="F156" s="153"/>
      <c r="G156" s="102"/>
      <c r="H156" s="103"/>
      <c r="I156" s="154"/>
      <c r="J156" s="104"/>
      <c r="K156" s="105" t="s">
        <v>108</v>
      </c>
      <c r="L156" s="106" t="n">
        <v>10710</v>
      </c>
      <c r="M156" s="106" t="n">
        <v>6690</v>
      </c>
      <c r="N156" s="108" t="s">
        <v>542</v>
      </c>
      <c r="O156" s="109"/>
      <c r="P156" s="110"/>
      <c r="Q156" s="106" t="n">
        <f aca="false">P156*M156</f>
        <v>0</v>
      </c>
      <c r="R156" s="111"/>
      <c r="S156" s="112" t="n">
        <v>91</v>
      </c>
      <c r="T156" s="138"/>
      <c r="U156" s="114" t="n">
        <f aca="false">IF(EXACT(O156,Y156),M156,M156*(1-'Расчет ПРЕДЗАКАЗ'!$D$10))</f>
        <v>6556.2</v>
      </c>
      <c r="V156" s="114" t="n">
        <f aca="false">P156*U156</f>
        <v>0</v>
      </c>
      <c r="W156" s="114" t="n">
        <f aca="false">IF(EXACT(O156,Y156),M156,M156*(1-'Расчет Прайс'!$D$10))</f>
        <v>6690</v>
      </c>
      <c r="X156" s="114" t="n">
        <f aca="false">P156*W156</f>
        <v>0</v>
      </c>
      <c r="Y156" s="119" t="s">
        <v>101</v>
      </c>
      <c r="Z156" s="117" t="n">
        <f aca="false">IF(EXACT(O156;Y156);Q156;0)</f>
        <v>0</v>
      </c>
      <c r="AA156" s="117" t="n">
        <f aca="false">IF(Z156=0;Q156;0)</f>
        <v>0</v>
      </c>
      <c r="AB156" s="118" t="n">
        <f aca="false">IF(U156=0;"";L156/U156-1)</f>
        <v>0.633568225496477</v>
      </c>
      <c r="AC156" s="118" t="n">
        <f aca="false">IF(W156=0;"";L156/W156-1)</f>
        <v>0.600896860986547</v>
      </c>
    </row>
    <row collapsed="false" customFormat="false" customHeight="true" hidden="false" ht="50.1" outlineLevel="0" r="157">
      <c r="A157" s="98"/>
      <c r="B157" s="98"/>
      <c r="C157" s="99"/>
      <c r="D157" s="99"/>
      <c r="E157" s="100"/>
      <c r="F157" s="153"/>
      <c r="G157" s="102"/>
      <c r="H157" s="103"/>
      <c r="I157" s="154"/>
      <c r="J157" s="104"/>
      <c r="K157" s="105" t="s">
        <v>110</v>
      </c>
      <c r="L157" s="106" t="n">
        <v>10710</v>
      </c>
      <c r="M157" s="106" t="n">
        <v>6690</v>
      </c>
      <c r="N157" s="108" t="s">
        <v>543</v>
      </c>
      <c r="O157" s="109"/>
      <c r="P157" s="110"/>
      <c r="Q157" s="106" t="n">
        <f aca="false">P157*M157</f>
        <v>0</v>
      </c>
      <c r="R157" s="111"/>
      <c r="S157" s="112" t="n">
        <v>79</v>
      </c>
      <c r="T157" s="138"/>
      <c r="U157" s="114" t="n">
        <f aca="false">IF(EXACT(O157,Y157),M157,M157*(1-'Расчет ПРЕДЗАКАЗ'!$D$10))</f>
        <v>6556.2</v>
      </c>
      <c r="V157" s="114" t="n">
        <f aca="false">P157*U157</f>
        <v>0</v>
      </c>
      <c r="W157" s="114" t="n">
        <f aca="false">IF(EXACT(O157,Y157),M157,M157*(1-'Расчет Прайс'!$D$10))</f>
        <v>6690</v>
      </c>
      <c r="X157" s="114" t="n">
        <f aca="false">P157*W157</f>
        <v>0</v>
      </c>
      <c r="Y157" s="119" t="s">
        <v>101</v>
      </c>
      <c r="Z157" s="117" t="n">
        <f aca="false">IF(EXACT(O157;Y157);Q157;0)</f>
        <v>0</v>
      </c>
      <c r="AA157" s="117" t="n">
        <f aca="false">IF(Z157=0;Q157;0)</f>
        <v>0</v>
      </c>
      <c r="AB157" s="118" t="n">
        <f aca="false">IF(U157=0;"";L157/U157-1)</f>
        <v>0.633568225496477</v>
      </c>
      <c r="AC157" s="118" t="n">
        <f aca="false">IF(W157=0;"";L157/W157-1)</f>
        <v>0.600896860986547</v>
      </c>
    </row>
    <row collapsed="false" customFormat="false" customHeight="true" hidden="false" ht="50.1" outlineLevel="0" r="158">
      <c r="A158" s="98"/>
      <c r="B158" s="98"/>
      <c r="C158" s="99"/>
      <c r="D158" s="99"/>
      <c r="E158" s="100"/>
      <c r="F158" s="153"/>
      <c r="G158" s="102"/>
      <c r="H158" s="103"/>
      <c r="I158" s="154"/>
      <c r="J158" s="104"/>
      <c r="K158" s="105" t="s">
        <v>112</v>
      </c>
      <c r="L158" s="106" t="n">
        <v>10710</v>
      </c>
      <c r="M158" s="106" t="n">
        <v>6690</v>
      </c>
      <c r="N158" s="108" t="s">
        <v>544</v>
      </c>
      <c r="O158" s="109"/>
      <c r="P158" s="110"/>
      <c r="Q158" s="106" t="n">
        <f aca="false">P158*M158</f>
        <v>0</v>
      </c>
      <c r="R158" s="111"/>
      <c r="S158" s="112" t="n">
        <v>57</v>
      </c>
      <c r="T158" s="138"/>
      <c r="U158" s="114" t="n">
        <f aca="false">IF(EXACT(O158,Y158),M158,M158*(1-'Расчет ПРЕДЗАКАЗ'!$D$10))</f>
        <v>6556.2</v>
      </c>
      <c r="V158" s="114" t="n">
        <f aca="false">P158*U158</f>
        <v>0</v>
      </c>
      <c r="W158" s="114" t="n">
        <f aca="false">IF(EXACT(O158,Y158),M158,M158*(1-'Расчет Прайс'!$D$10))</f>
        <v>6690</v>
      </c>
      <c r="X158" s="114" t="n">
        <f aca="false">P158*W158</f>
        <v>0</v>
      </c>
      <c r="Y158" s="119" t="s">
        <v>101</v>
      </c>
      <c r="Z158" s="117" t="n">
        <f aca="false">IF(EXACT(O158;Y158);Q158;0)</f>
        <v>0</v>
      </c>
      <c r="AA158" s="117" t="n">
        <f aca="false">IF(Z158=0;Q158;0)</f>
        <v>0</v>
      </c>
      <c r="AB158" s="118" t="n">
        <f aca="false">IF(U158=0;"";L158/U158-1)</f>
        <v>0.633568225496477</v>
      </c>
      <c r="AC158" s="118" t="n">
        <f aca="false">IF(W158=0;"";L158/W158-1)</f>
        <v>0.600896860986547</v>
      </c>
    </row>
    <row collapsed="false" customFormat="false" customHeight="true" hidden="false" ht="50.1" outlineLevel="0" r="159">
      <c r="A159" s="98"/>
      <c r="B159" s="98"/>
      <c r="C159" s="99"/>
      <c r="D159" s="99"/>
      <c r="E159" s="100"/>
      <c r="F159" s="153"/>
      <c r="G159" s="102"/>
      <c r="H159" s="103"/>
      <c r="I159" s="154"/>
      <c r="J159" s="104"/>
      <c r="K159" s="105"/>
      <c r="L159" s="106"/>
      <c r="M159" s="106"/>
      <c r="N159" s="106"/>
      <c r="O159" s="109"/>
      <c r="P159" s="110"/>
      <c r="Q159" s="106" t="n">
        <f aca="false">P159*M159</f>
        <v>0</v>
      </c>
      <c r="R159" s="111"/>
      <c r="S159" s="112"/>
      <c r="T159" s="138"/>
      <c r="U159" s="114" t="n">
        <f aca="false">IF(EXACT(O159,Y159),M159,M159*(1-'Расчет ПРЕДЗАКАЗ'!$D$10))</f>
        <v>0</v>
      </c>
      <c r="V159" s="114" t="n">
        <f aca="false">P159*U159</f>
        <v>0</v>
      </c>
      <c r="W159" s="114" t="n">
        <f aca="false">IF(EXACT(O159,Y159),M159,M159*(1-'Расчет Прайс'!$D$10))</f>
        <v>0</v>
      </c>
      <c r="X159" s="114" t="n">
        <f aca="false">P159*W159</f>
        <v>0</v>
      </c>
      <c r="Y159" s="119" t="s">
        <v>101</v>
      </c>
      <c r="Z159" s="117" t="n">
        <f aca="false">IF(EXACT(O159;Y159);Q159;0)</f>
        <v>0</v>
      </c>
      <c r="AA159" s="117" t="n">
        <f aca="false">IF(Z159=0;Q159;0)</f>
        <v>0</v>
      </c>
      <c r="AB159" s="118" t="str">
        <f aca="false">IF(U159=0;"";L159/U159-1)</f>
        <v/>
      </c>
      <c r="AC159" s="118" t="str">
        <f aca="false">IF(W159=0;"";L159/W159-1)</f>
        <v/>
      </c>
    </row>
    <row collapsed="false" customFormat="false" customHeight="true" hidden="false" ht="50.1" outlineLevel="0" r="160">
      <c r="A160" s="98"/>
      <c r="B160" s="98"/>
      <c r="C160" s="99"/>
      <c r="D160" s="99"/>
      <c r="E160" s="100"/>
      <c r="F160" s="153"/>
      <c r="G160" s="102"/>
      <c r="H160" s="103"/>
      <c r="I160" s="154"/>
      <c r="J160" s="104"/>
      <c r="K160" s="105"/>
      <c r="L160" s="106"/>
      <c r="M160" s="106"/>
      <c r="N160" s="106"/>
      <c r="O160" s="109"/>
      <c r="P160" s="110"/>
      <c r="Q160" s="106" t="n">
        <f aca="false">P160*M160</f>
        <v>0</v>
      </c>
      <c r="R160" s="111"/>
      <c r="S160" s="112"/>
      <c r="T160" s="138"/>
      <c r="U160" s="114" t="n">
        <f aca="false">IF(EXACT(O160,Y160),M160,M160*(1-'Расчет ПРЕДЗАКАЗ'!$D$10))</f>
        <v>0</v>
      </c>
      <c r="V160" s="114" t="n">
        <f aca="false">P160*U160</f>
        <v>0</v>
      </c>
      <c r="W160" s="114" t="n">
        <f aca="false">IF(EXACT(O160,Y160),M160,M160*(1-'Расчет Прайс'!$D$10))</f>
        <v>0</v>
      </c>
      <c r="X160" s="114" t="n">
        <f aca="false">P160*W160</f>
        <v>0</v>
      </c>
      <c r="Y160" s="119" t="s">
        <v>101</v>
      </c>
      <c r="Z160" s="117" t="n">
        <f aca="false">IF(EXACT(O160;Y160);Q160;0)</f>
        <v>0</v>
      </c>
      <c r="AA160" s="117" t="n">
        <f aca="false">IF(Z160=0;Q160;0)</f>
        <v>0</v>
      </c>
      <c r="AB160" s="118" t="str">
        <f aca="false">IF(U160=0;"";L160/U160-1)</f>
        <v/>
      </c>
      <c r="AC160" s="118" t="str">
        <f aca="false">IF(W160=0;"";L160/W160-1)</f>
        <v/>
      </c>
    </row>
    <row collapsed="false" customFormat="false" customHeight="true" hidden="false" ht="50.1" outlineLevel="0" r="161">
      <c r="A161" s="98"/>
      <c r="B161" s="98"/>
      <c r="C161" s="99"/>
      <c r="D161" s="99"/>
      <c r="E161" s="100"/>
      <c r="F161" s="153"/>
      <c r="G161" s="102"/>
      <c r="H161" s="103"/>
      <c r="I161" s="154"/>
      <c r="J161" s="104"/>
      <c r="K161" s="105"/>
      <c r="L161" s="106"/>
      <c r="M161" s="106"/>
      <c r="N161" s="120"/>
      <c r="O161" s="109"/>
      <c r="P161" s="110"/>
      <c r="Q161" s="106" t="n">
        <f aca="false">P161*M161</f>
        <v>0</v>
      </c>
      <c r="R161" s="120"/>
      <c r="S161" s="112"/>
      <c r="T161" s="121"/>
      <c r="U161" s="114" t="n">
        <f aca="false">IF(EXACT(O161,Y161),M161,M161*(1-'Расчет ПРЕДЗАКАЗ'!$D$10))</f>
        <v>0</v>
      </c>
      <c r="V161" s="114" t="n">
        <f aca="false">P161*U161</f>
        <v>0</v>
      </c>
      <c r="W161" s="114" t="n">
        <f aca="false">IF(EXACT(O161,Y161),M161,M161*(1-'Расчет Прайс'!$D$10))</f>
        <v>0</v>
      </c>
      <c r="X161" s="114" t="n">
        <f aca="false">P161*W161</f>
        <v>0</v>
      </c>
      <c r="Y161" s="119" t="s">
        <v>101</v>
      </c>
      <c r="Z161" s="117" t="n">
        <f aca="false">IF(EXACT(O161;Y161);Q161;0)</f>
        <v>0</v>
      </c>
      <c r="AA161" s="117" t="n">
        <f aca="false">IF(Z161=0;Q161;0)</f>
        <v>0</v>
      </c>
      <c r="AB161" s="118" t="str">
        <f aca="false">IF(U161=0;"";L161/U161-1)</f>
        <v/>
      </c>
      <c r="AC161" s="118" t="str">
        <f aca="false">IF(W161=0;"";L161/W161-1)</f>
        <v/>
      </c>
    </row>
    <row collapsed="false" customFormat="false" customHeight="true" hidden="false" ht="50.1" outlineLevel="0" r="162">
      <c r="A162" s="98"/>
      <c r="B162" s="98"/>
      <c r="C162" s="99"/>
      <c r="D162" s="99"/>
      <c r="E162" s="100"/>
      <c r="F162" s="153"/>
      <c r="G162" s="102"/>
      <c r="H162" s="103"/>
      <c r="I162" s="154"/>
      <c r="J162" s="104"/>
      <c r="K162" s="105"/>
      <c r="L162" s="106"/>
      <c r="M162" s="106"/>
      <c r="N162" s="120"/>
      <c r="O162" s="109"/>
      <c r="P162" s="110"/>
      <c r="Q162" s="106" t="n">
        <f aca="false">P162*M162</f>
        <v>0</v>
      </c>
      <c r="R162" s="120"/>
      <c r="S162" s="112"/>
      <c r="T162" s="121"/>
      <c r="U162" s="114" t="n">
        <f aca="false">IF(EXACT(O162,Y162),M162,M162*(1-'Расчет ПРЕДЗАКАЗ'!$D$10))</f>
        <v>0</v>
      </c>
      <c r="V162" s="114" t="n">
        <f aca="false">P162*U162</f>
        <v>0</v>
      </c>
      <c r="W162" s="114" t="n">
        <f aca="false">IF(EXACT(O162,Y162),M162,M162*(1-'Расчет Прайс'!$D$10))</f>
        <v>0</v>
      </c>
      <c r="X162" s="114" t="n">
        <f aca="false">P162*W162</f>
        <v>0</v>
      </c>
      <c r="Y162" s="119" t="s">
        <v>101</v>
      </c>
      <c r="Z162" s="117" t="n">
        <f aca="false">IF(EXACT(O162;Y162);Q162;0)</f>
        <v>0</v>
      </c>
      <c r="AA162" s="117" t="n">
        <f aca="false">IF(Z162=0;Q162;0)</f>
        <v>0</v>
      </c>
      <c r="AB162" s="118" t="str">
        <f aca="false">IF(U162=0;"";L162/U162-1)</f>
        <v/>
      </c>
      <c r="AC162" s="118" t="str">
        <f aca="false">IF(W162=0;"";L162/W162-1)</f>
        <v/>
      </c>
    </row>
    <row collapsed="false" customFormat="false" customHeight="true" hidden="false" ht="50.1" outlineLevel="0" r="163">
      <c r="A163" s="98"/>
      <c r="B163" s="98"/>
      <c r="C163" s="99"/>
      <c r="D163" s="99"/>
      <c r="E163" s="100"/>
      <c r="F163" s="153"/>
      <c r="G163" s="102"/>
      <c r="H163" s="103"/>
      <c r="I163" s="154"/>
      <c r="J163" s="104"/>
      <c r="K163" s="105"/>
      <c r="L163" s="106"/>
      <c r="M163" s="106"/>
      <c r="N163" s="120"/>
      <c r="O163" s="109"/>
      <c r="P163" s="110"/>
      <c r="Q163" s="106" t="n">
        <f aca="false">P163*M163</f>
        <v>0</v>
      </c>
      <c r="R163" s="120"/>
      <c r="S163" s="112"/>
      <c r="T163" s="121"/>
      <c r="U163" s="114" t="n">
        <f aca="false">IF(EXACT(O163,Y163),M163,M163*(1-'Расчет ПРЕДЗАКАЗ'!$D$10))</f>
        <v>0</v>
      </c>
      <c r="V163" s="114" t="n">
        <f aca="false">P163*U163</f>
        <v>0</v>
      </c>
      <c r="W163" s="114" t="n">
        <f aca="false">IF(EXACT(O163,Y163),M163,M163*(1-'Расчет Прайс'!$D$10))</f>
        <v>0</v>
      </c>
      <c r="X163" s="114" t="n">
        <f aca="false">P163*W163</f>
        <v>0</v>
      </c>
      <c r="Y163" s="119" t="s">
        <v>101</v>
      </c>
      <c r="Z163" s="117" t="n">
        <f aca="false">IF(EXACT(O163;Y163);Q163;0)</f>
        <v>0</v>
      </c>
      <c r="AA163" s="117" t="n">
        <f aca="false">IF(Z163=0;Q163;0)</f>
        <v>0</v>
      </c>
      <c r="AB163" s="118" t="str">
        <f aca="false">IF(U163=0;"";L163/U163-1)</f>
        <v/>
      </c>
      <c r="AC163" s="118" t="str">
        <f aca="false">IF(W163=0;"";L163/W163-1)</f>
        <v/>
      </c>
    </row>
    <row collapsed="false" customFormat="false" customHeight="true" hidden="false" ht="50.1" outlineLevel="0" r="164">
      <c r="A164" s="98"/>
      <c r="B164" s="98"/>
      <c r="C164" s="99"/>
      <c r="D164" s="99"/>
      <c r="E164" s="100"/>
      <c r="F164" s="153"/>
      <c r="G164" s="102"/>
      <c r="H164" s="103"/>
      <c r="I164" s="154"/>
      <c r="J164" s="104"/>
      <c r="K164" s="105"/>
      <c r="L164" s="106"/>
      <c r="M164" s="106"/>
      <c r="N164" s="120"/>
      <c r="O164" s="109"/>
      <c r="P164" s="110"/>
      <c r="Q164" s="106" t="n">
        <f aca="false">P164*M164</f>
        <v>0</v>
      </c>
      <c r="R164" s="120"/>
      <c r="S164" s="112"/>
      <c r="T164" s="121"/>
      <c r="U164" s="114" t="n">
        <f aca="false">IF(EXACT(O164,Y164),M164,M164*(1-'Расчет ПРЕДЗАКАЗ'!$D$10))</f>
        <v>0</v>
      </c>
      <c r="V164" s="114" t="n">
        <f aca="false">P164*U164</f>
        <v>0</v>
      </c>
      <c r="W164" s="114" t="n">
        <f aca="false">IF(EXACT(O164,Y164),M164,M164*(1-'Расчет Прайс'!$D$10))</f>
        <v>0</v>
      </c>
      <c r="X164" s="114" t="n">
        <f aca="false">P164*W164</f>
        <v>0</v>
      </c>
      <c r="Y164" s="119" t="s">
        <v>101</v>
      </c>
      <c r="Z164" s="117" t="n">
        <f aca="false">IF(EXACT(O164;Y164);Q164;0)</f>
        <v>0</v>
      </c>
      <c r="AA164" s="117" t="n">
        <f aca="false">IF(Z164=0;Q164;0)</f>
        <v>0</v>
      </c>
      <c r="AB164" s="118" t="str">
        <f aca="false">IF(U164=0;"";L164/U164-1)</f>
        <v/>
      </c>
      <c r="AC164" s="118" t="str">
        <f aca="false">IF(W164=0;"";L164/W164-1)</f>
        <v/>
      </c>
    </row>
    <row collapsed="false" customFormat="false" customHeight="true" hidden="false" ht="50.1" outlineLevel="0" r="165">
      <c r="A165" s="98"/>
      <c r="B165" s="98"/>
      <c r="C165" s="99"/>
      <c r="D165" s="99"/>
      <c r="E165" s="100"/>
      <c r="F165" s="153"/>
      <c r="G165" s="102"/>
      <c r="H165" s="103"/>
      <c r="I165" s="154"/>
      <c r="J165" s="104"/>
      <c r="K165" s="105"/>
      <c r="L165" s="106"/>
      <c r="M165" s="106"/>
      <c r="N165" s="120"/>
      <c r="O165" s="109"/>
      <c r="P165" s="110"/>
      <c r="Q165" s="106" t="n">
        <f aca="false">P165*M165</f>
        <v>0</v>
      </c>
      <c r="R165" s="120"/>
      <c r="S165" s="112"/>
      <c r="T165" s="121"/>
      <c r="U165" s="114" t="n">
        <f aca="false">IF(EXACT(O165,Y165),M165,M165*(1-'Расчет ПРЕДЗАКАЗ'!$D$10))</f>
        <v>0</v>
      </c>
      <c r="V165" s="114" t="n">
        <f aca="false">P165*U165</f>
        <v>0</v>
      </c>
      <c r="W165" s="114" t="n">
        <f aca="false">IF(EXACT(O165,Y165),M165,M165*(1-'Расчет Прайс'!$D$10))</f>
        <v>0</v>
      </c>
      <c r="X165" s="114" t="n">
        <f aca="false">P165*W165</f>
        <v>0</v>
      </c>
      <c r="Y165" s="119" t="s">
        <v>101</v>
      </c>
      <c r="Z165" s="117" t="n">
        <f aca="false">IF(EXACT(O165;Y165);Q165;0)</f>
        <v>0</v>
      </c>
      <c r="AA165" s="117" t="n">
        <f aca="false">IF(Z165=0;Q165;0)</f>
        <v>0</v>
      </c>
      <c r="AB165" s="118" t="str">
        <f aca="false">IF(U165=0;"";L165/U165-1)</f>
        <v/>
      </c>
      <c r="AC165" s="118" t="str">
        <f aca="false">IF(W165=0;"";L165/W165-1)</f>
        <v/>
      </c>
    </row>
    <row collapsed="false" customFormat="false" customHeight="true" hidden="false" ht="50.1" outlineLevel="0" r="166">
      <c r="A166" s="98"/>
      <c r="B166" s="98"/>
      <c r="C166" s="99"/>
      <c r="D166" s="99"/>
      <c r="E166" s="100"/>
      <c r="F166" s="153"/>
      <c r="G166" s="102"/>
      <c r="H166" s="103"/>
      <c r="I166" s="154"/>
      <c r="J166" s="104"/>
      <c r="K166" s="105"/>
      <c r="L166" s="106"/>
      <c r="M166" s="106"/>
      <c r="N166" s="120"/>
      <c r="O166" s="109"/>
      <c r="P166" s="110"/>
      <c r="Q166" s="106" t="n">
        <f aca="false">P166*M166</f>
        <v>0</v>
      </c>
      <c r="R166" s="120"/>
      <c r="S166" s="111"/>
      <c r="T166" s="121"/>
      <c r="U166" s="114" t="n">
        <f aca="false">IF(EXACT(O166,Y166),M166,M166*(1-'Расчет ПРЕДЗАКАЗ'!$D$10))</f>
        <v>0</v>
      </c>
      <c r="V166" s="114" t="n">
        <f aca="false">P166*U166</f>
        <v>0</v>
      </c>
      <c r="W166" s="114" t="n">
        <f aca="false">IF(EXACT(O166,Y166),M166,M166*(1-'Расчет Прайс'!$D$10))</f>
        <v>0</v>
      </c>
      <c r="X166" s="114" t="n">
        <f aca="false">P166*W166</f>
        <v>0</v>
      </c>
      <c r="Y166" s="119" t="s">
        <v>101</v>
      </c>
      <c r="Z166" s="117" t="n">
        <f aca="false">IF(EXACT(O166;Y166);Q166;0)</f>
        <v>0</v>
      </c>
      <c r="AA166" s="117" t="n">
        <f aca="false">IF(Z166=0;Q166;0)</f>
        <v>0</v>
      </c>
      <c r="AB166" s="118" t="str">
        <f aca="false">IF(U166=0;"";L166/U166-1)</f>
        <v/>
      </c>
      <c r="AC166" s="118" t="str">
        <f aca="false">IF(W166=0;"";L166/W166-1)</f>
        <v/>
      </c>
    </row>
    <row collapsed="false" customFormat="false" customHeight="true" hidden="false" ht="11.25" outlineLevel="0" r="167"/>
    <row collapsed="false" customFormat="false" customHeight="true" hidden="false" ht="50.1" outlineLevel="0" r="168">
      <c r="A168" s="98" t="n">
        <v>10</v>
      </c>
      <c r="B168" s="98" t="s">
        <v>533</v>
      </c>
      <c r="C168" s="99" t="s">
        <v>545</v>
      </c>
      <c r="D168" s="99" t="s">
        <v>93</v>
      </c>
      <c r="E168" s="100" t="s">
        <v>93</v>
      </c>
      <c r="F168" s="153" t="s">
        <v>535</v>
      </c>
      <c r="G168" s="102" t="s">
        <v>487</v>
      </c>
      <c r="H168" s="103" t="s">
        <v>546</v>
      </c>
      <c r="I168" s="154" t="s">
        <v>547</v>
      </c>
      <c r="J168" s="104" t="s">
        <v>98</v>
      </c>
      <c r="K168" s="105" t="s">
        <v>99</v>
      </c>
      <c r="L168" s="106" t="n">
        <v>10160</v>
      </c>
      <c r="M168" s="106" t="n">
        <v>6350</v>
      </c>
      <c r="N168" s="108" t="s">
        <v>548</v>
      </c>
      <c r="O168" s="109"/>
      <c r="P168" s="110"/>
      <c r="Q168" s="106" t="n">
        <f aca="false">P168*M168</f>
        <v>0</v>
      </c>
      <c r="R168" s="111"/>
      <c r="S168" s="112" t="n">
        <v>39</v>
      </c>
      <c r="T168" s="155"/>
      <c r="U168" s="114" t="n">
        <f aca="false">IF(EXACT(O168,Y168),M168,M168*(1-'Расчет ПРЕДЗАКАЗ'!$D$10))</f>
        <v>6223</v>
      </c>
      <c r="V168" s="114" t="n">
        <f aca="false">P168*U168</f>
        <v>0</v>
      </c>
      <c r="W168" s="114" t="n">
        <f aca="false">IF(EXACT(O168,Y168),M168,M168*(1-'Расчет Прайс'!$D$10))</f>
        <v>6350</v>
      </c>
      <c r="X168" s="114" t="n">
        <f aca="false">P168*W168</f>
        <v>0</v>
      </c>
      <c r="Y168" s="119" t="s">
        <v>101</v>
      </c>
      <c r="Z168" s="117" t="n">
        <f aca="false">IF(EXACT(O168;Y168);Q168;0)</f>
        <v>0</v>
      </c>
      <c r="AA168" s="117" t="n">
        <f aca="false">IF(Z168=0;Q168;0)</f>
        <v>0</v>
      </c>
      <c r="AB168" s="118" t="n">
        <f aca="false">IF(U168=0,"",L168/U168-1)</f>
        <v>0.63265306122449</v>
      </c>
      <c r="AC168" s="118" t="n">
        <f aca="false">IF(W168=0,"",L168/W168-1)</f>
        <v>0.6</v>
      </c>
    </row>
    <row collapsed="false" customFormat="false" customHeight="true" hidden="false" ht="50.1" outlineLevel="0" r="169">
      <c r="A169" s="98"/>
      <c r="B169" s="98"/>
      <c r="C169" s="99"/>
      <c r="D169" s="99"/>
      <c r="E169" s="100"/>
      <c r="F169" s="153"/>
      <c r="G169" s="102"/>
      <c r="H169" s="103"/>
      <c r="I169" s="154"/>
      <c r="J169" s="104"/>
      <c r="K169" s="105" t="s">
        <v>102</v>
      </c>
      <c r="L169" s="106" t="n">
        <v>10160</v>
      </c>
      <c r="M169" s="106" t="n">
        <v>6350</v>
      </c>
      <c r="N169" s="108" t="s">
        <v>549</v>
      </c>
      <c r="O169" s="109"/>
      <c r="P169" s="110"/>
      <c r="Q169" s="106" t="n">
        <f aca="false">P169*M169</f>
        <v>0</v>
      </c>
      <c r="R169" s="111"/>
      <c r="S169" s="112" t="n">
        <v>65</v>
      </c>
      <c r="T169" s="138"/>
      <c r="U169" s="114" t="n">
        <f aca="false">IF(EXACT(O169,Y169),M169,M169*(1-'Расчет ПРЕДЗАКАЗ'!$D$10))</f>
        <v>6223</v>
      </c>
      <c r="V169" s="114" t="n">
        <f aca="false">P169*U169</f>
        <v>0</v>
      </c>
      <c r="W169" s="114" t="n">
        <f aca="false">IF(EXACT(O169,Y169),M169,M169*(1-'Расчет Прайс'!$D$10))</f>
        <v>6350</v>
      </c>
      <c r="X169" s="114" t="n">
        <f aca="false">P169*W169</f>
        <v>0</v>
      </c>
      <c r="Y169" s="119" t="s">
        <v>101</v>
      </c>
      <c r="Z169" s="117" t="n">
        <f aca="false">IF(EXACT(O169;Y169);Q169;0)</f>
        <v>0</v>
      </c>
      <c r="AA169" s="117" t="n">
        <f aca="false">IF(Z169=0;Q169;0)</f>
        <v>0</v>
      </c>
      <c r="AB169" s="118" t="n">
        <f aca="false">IF(U169=0;"";L169/U169-1)</f>
        <v>0.63265306122449</v>
      </c>
      <c r="AC169" s="118" t="n">
        <f aca="false">IF(W169=0;"";L169/W169-1)</f>
        <v>0.6</v>
      </c>
    </row>
    <row collapsed="false" customFormat="false" customHeight="true" hidden="false" ht="50.1" outlineLevel="0" r="170">
      <c r="A170" s="98"/>
      <c r="B170" s="98"/>
      <c r="C170" s="99"/>
      <c r="D170" s="99"/>
      <c r="E170" s="100"/>
      <c r="F170" s="153"/>
      <c r="G170" s="102"/>
      <c r="H170" s="103"/>
      <c r="I170" s="154"/>
      <c r="J170" s="104"/>
      <c r="K170" s="105" t="s">
        <v>104</v>
      </c>
      <c r="L170" s="106" t="n">
        <v>10160</v>
      </c>
      <c r="M170" s="106" t="n">
        <v>6350</v>
      </c>
      <c r="N170" s="108" t="s">
        <v>550</v>
      </c>
      <c r="O170" s="109"/>
      <c r="P170" s="110"/>
      <c r="Q170" s="106" t="n">
        <f aca="false">P170*M170</f>
        <v>0</v>
      </c>
      <c r="R170" s="111"/>
      <c r="S170" s="112" t="n">
        <v>77</v>
      </c>
      <c r="T170" s="138"/>
      <c r="U170" s="114" t="n">
        <f aca="false">IF(EXACT(O170,Y170),M170,M170*(1-'Расчет ПРЕДЗАКАЗ'!$D$10))</f>
        <v>6223</v>
      </c>
      <c r="V170" s="114" t="n">
        <f aca="false">P170*U170</f>
        <v>0</v>
      </c>
      <c r="W170" s="114" t="n">
        <f aca="false">IF(EXACT(O170,Y170),M170,M170*(1-'Расчет Прайс'!$D$10))</f>
        <v>6350</v>
      </c>
      <c r="X170" s="114" t="n">
        <f aca="false">P170*W170</f>
        <v>0</v>
      </c>
      <c r="Y170" s="119" t="s">
        <v>101</v>
      </c>
      <c r="Z170" s="117" t="n">
        <f aca="false">IF(EXACT(O170;Y170);Q170;0)</f>
        <v>0</v>
      </c>
      <c r="AA170" s="117" t="n">
        <f aca="false">IF(Z170=0;Q170;0)</f>
        <v>0</v>
      </c>
      <c r="AB170" s="118" t="n">
        <f aca="false">IF(U170=0;"";L170/U170-1)</f>
        <v>0.63265306122449</v>
      </c>
      <c r="AC170" s="118" t="n">
        <f aca="false">IF(W170=0;"";L170/W170-1)</f>
        <v>0.6</v>
      </c>
    </row>
    <row collapsed="false" customFormat="false" customHeight="true" hidden="false" ht="50.1" outlineLevel="0" r="171">
      <c r="A171" s="98"/>
      <c r="B171" s="98"/>
      <c r="C171" s="99"/>
      <c r="D171" s="99"/>
      <c r="E171" s="100"/>
      <c r="F171" s="153"/>
      <c r="G171" s="102"/>
      <c r="H171" s="103"/>
      <c r="I171" s="154"/>
      <c r="J171" s="104"/>
      <c r="K171" s="105" t="s">
        <v>106</v>
      </c>
      <c r="L171" s="106" t="n">
        <v>10160</v>
      </c>
      <c r="M171" s="106" t="n">
        <v>6350</v>
      </c>
      <c r="N171" s="108" t="s">
        <v>551</v>
      </c>
      <c r="O171" s="109"/>
      <c r="P171" s="110"/>
      <c r="Q171" s="106" t="n">
        <f aca="false">P171*M171</f>
        <v>0</v>
      </c>
      <c r="R171" s="111"/>
      <c r="S171" s="112" t="n">
        <v>79</v>
      </c>
      <c r="T171" s="138"/>
      <c r="U171" s="114" t="n">
        <f aca="false">IF(EXACT(O171,Y171),M171,M171*(1-'Расчет ПРЕДЗАКАЗ'!$D$10))</f>
        <v>6223</v>
      </c>
      <c r="V171" s="114" t="n">
        <f aca="false">P171*U171</f>
        <v>0</v>
      </c>
      <c r="W171" s="114" t="n">
        <f aca="false">IF(EXACT(O171,Y171),M171,M171*(1-'Расчет Прайс'!$D$10))</f>
        <v>6350</v>
      </c>
      <c r="X171" s="114" t="n">
        <f aca="false">P171*W171</f>
        <v>0</v>
      </c>
      <c r="Y171" s="119" t="s">
        <v>101</v>
      </c>
      <c r="Z171" s="117" t="n">
        <f aca="false">IF(EXACT(O171;Y171);Q171;0)</f>
        <v>0</v>
      </c>
      <c r="AA171" s="117" t="n">
        <f aca="false">IF(Z171=0;Q171;0)</f>
        <v>0</v>
      </c>
      <c r="AB171" s="118" t="n">
        <f aca="false">IF(U171=0;"";L171/U171-1)</f>
        <v>0.63265306122449</v>
      </c>
      <c r="AC171" s="118" t="n">
        <f aca="false">IF(W171=0;"";L171/W171-1)</f>
        <v>0.6</v>
      </c>
    </row>
    <row collapsed="false" customFormat="false" customHeight="true" hidden="false" ht="50.1" outlineLevel="0" r="172">
      <c r="A172" s="98"/>
      <c r="B172" s="98"/>
      <c r="C172" s="99"/>
      <c r="D172" s="99"/>
      <c r="E172" s="100"/>
      <c r="F172" s="153"/>
      <c r="G172" s="102"/>
      <c r="H172" s="103"/>
      <c r="I172" s="154"/>
      <c r="J172" s="104"/>
      <c r="K172" s="105" t="s">
        <v>108</v>
      </c>
      <c r="L172" s="106" t="n">
        <v>10160</v>
      </c>
      <c r="M172" s="106" t="n">
        <v>6350</v>
      </c>
      <c r="N172" s="108" t="s">
        <v>552</v>
      </c>
      <c r="O172" s="109"/>
      <c r="P172" s="110"/>
      <c r="Q172" s="106" t="n">
        <f aca="false">P172*M172</f>
        <v>0</v>
      </c>
      <c r="R172" s="111"/>
      <c r="S172" s="112" t="n">
        <v>73</v>
      </c>
      <c r="T172" s="138"/>
      <c r="U172" s="114" t="n">
        <f aca="false">IF(EXACT(O172,Y172),M172,M172*(1-'Расчет ПРЕДЗАКАЗ'!$D$10))</f>
        <v>6223</v>
      </c>
      <c r="V172" s="114" t="n">
        <f aca="false">P172*U172</f>
        <v>0</v>
      </c>
      <c r="W172" s="114" t="n">
        <f aca="false">IF(EXACT(O172,Y172),M172,M172*(1-'Расчет Прайс'!$D$10))</f>
        <v>6350</v>
      </c>
      <c r="X172" s="114" t="n">
        <f aca="false">P172*W172</f>
        <v>0</v>
      </c>
      <c r="Y172" s="119" t="s">
        <v>101</v>
      </c>
      <c r="Z172" s="117" t="n">
        <f aca="false">IF(EXACT(O172;Y172);Q172;0)</f>
        <v>0</v>
      </c>
      <c r="AA172" s="117" t="n">
        <f aca="false">IF(Z172=0;Q172;0)</f>
        <v>0</v>
      </c>
      <c r="AB172" s="118" t="n">
        <f aca="false">IF(U172=0;"";L172/U172-1)</f>
        <v>0.63265306122449</v>
      </c>
      <c r="AC172" s="118" t="n">
        <f aca="false">IF(W172=0;"";L172/W172-1)</f>
        <v>0.6</v>
      </c>
    </row>
    <row collapsed="false" customFormat="false" customHeight="true" hidden="false" ht="50.1" outlineLevel="0" r="173">
      <c r="A173" s="98"/>
      <c r="B173" s="98"/>
      <c r="C173" s="99"/>
      <c r="D173" s="99"/>
      <c r="E173" s="100"/>
      <c r="F173" s="153"/>
      <c r="G173" s="102"/>
      <c r="H173" s="103"/>
      <c r="I173" s="154"/>
      <c r="J173" s="104"/>
      <c r="K173" s="105" t="s">
        <v>110</v>
      </c>
      <c r="L173" s="106" t="n">
        <v>10160</v>
      </c>
      <c r="M173" s="106" t="n">
        <v>6350</v>
      </c>
      <c r="N173" s="108" t="s">
        <v>553</v>
      </c>
      <c r="O173" s="109"/>
      <c r="P173" s="110"/>
      <c r="Q173" s="106" t="n">
        <f aca="false">P173*M173</f>
        <v>0</v>
      </c>
      <c r="R173" s="111"/>
      <c r="S173" s="112" t="n">
        <v>59</v>
      </c>
      <c r="T173" s="138"/>
      <c r="U173" s="114" t="n">
        <f aca="false">IF(EXACT(O173,Y173),M173,M173*(1-'Расчет ПРЕДЗАКАЗ'!$D$10))</f>
        <v>6223</v>
      </c>
      <c r="V173" s="114" t="n">
        <f aca="false">P173*U173</f>
        <v>0</v>
      </c>
      <c r="W173" s="114" t="n">
        <f aca="false">IF(EXACT(O173,Y173),M173,M173*(1-'Расчет Прайс'!$D$10))</f>
        <v>6350</v>
      </c>
      <c r="X173" s="114" t="n">
        <f aca="false">P173*W173</f>
        <v>0</v>
      </c>
      <c r="Y173" s="119" t="s">
        <v>101</v>
      </c>
      <c r="Z173" s="117" t="n">
        <f aca="false">IF(EXACT(O173;Y173);Q173;0)</f>
        <v>0</v>
      </c>
      <c r="AA173" s="117" t="n">
        <f aca="false">IF(Z173=0;Q173;0)</f>
        <v>0</v>
      </c>
      <c r="AB173" s="118" t="n">
        <f aca="false">IF(U173=0;"";L173/U173-1)</f>
        <v>0.63265306122449</v>
      </c>
      <c r="AC173" s="118" t="n">
        <f aca="false">IF(W173=0;"";L173/W173-1)</f>
        <v>0.6</v>
      </c>
    </row>
    <row collapsed="false" customFormat="false" customHeight="true" hidden="false" ht="50.1" outlineLevel="0" r="174">
      <c r="A174" s="98"/>
      <c r="B174" s="98"/>
      <c r="C174" s="99"/>
      <c r="D174" s="99"/>
      <c r="E174" s="100"/>
      <c r="F174" s="153"/>
      <c r="G174" s="102"/>
      <c r="H174" s="103"/>
      <c r="I174" s="154"/>
      <c r="J174" s="104"/>
      <c r="K174" s="105" t="s">
        <v>112</v>
      </c>
      <c r="L174" s="106" t="n">
        <v>10160</v>
      </c>
      <c r="M174" s="106" t="n">
        <v>6350</v>
      </c>
      <c r="N174" s="108" t="s">
        <v>554</v>
      </c>
      <c r="O174" s="109"/>
      <c r="P174" s="110"/>
      <c r="Q174" s="106" t="n">
        <f aca="false">P174*M174</f>
        <v>0</v>
      </c>
      <c r="R174" s="111"/>
      <c r="S174" s="112" t="n">
        <v>43</v>
      </c>
      <c r="T174" s="138"/>
      <c r="U174" s="114" t="n">
        <f aca="false">IF(EXACT(O174,Y174),M174,M174*(1-'Расчет ПРЕДЗАКАЗ'!$D$10))</f>
        <v>6223</v>
      </c>
      <c r="V174" s="114" t="n">
        <f aca="false">P174*U174</f>
        <v>0</v>
      </c>
      <c r="W174" s="114" t="n">
        <f aca="false">IF(EXACT(O174,Y174),M174,M174*(1-'Расчет Прайс'!$D$10))</f>
        <v>6350</v>
      </c>
      <c r="X174" s="114" t="n">
        <f aca="false">P174*W174</f>
        <v>0</v>
      </c>
      <c r="Y174" s="119" t="s">
        <v>101</v>
      </c>
      <c r="Z174" s="117" t="n">
        <f aca="false">IF(EXACT(O174;Y174);Q174;0)</f>
        <v>0</v>
      </c>
      <c r="AA174" s="117" t="n">
        <f aca="false">IF(Z174=0;Q174;0)</f>
        <v>0</v>
      </c>
      <c r="AB174" s="118" t="n">
        <f aca="false">IF(U174=0;"";L174/U174-1)</f>
        <v>0.63265306122449</v>
      </c>
      <c r="AC174" s="118" t="n">
        <f aca="false">IF(W174=0;"";L174/W174-1)</f>
        <v>0.6</v>
      </c>
    </row>
    <row collapsed="false" customFormat="false" customHeight="true" hidden="false" ht="50.1" outlineLevel="0" r="175">
      <c r="A175" s="98"/>
      <c r="B175" s="98"/>
      <c r="C175" s="99"/>
      <c r="D175" s="99"/>
      <c r="E175" s="100"/>
      <c r="F175" s="153"/>
      <c r="G175" s="102"/>
      <c r="H175" s="103"/>
      <c r="I175" s="154"/>
      <c r="J175" s="104"/>
      <c r="K175" s="105"/>
      <c r="L175" s="106"/>
      <c r="M175" s="106"/>
      <c r="N175" s="106"/>
      <c r="O175" s="109"/>
      <c r="P175" s="110"/>
      <c r="Q175" s="106" t="n">
        <f aca="false">P175*M175</f>
        <v>0</v>
      </c>
      <c r="R175" s="111"/>
      <c r="S175" s="112"/>
      <c r="T175" s="138"/>
      <c r="U175" s="114" t="n">
        <f aca="false">IF(EXACT(O175,Y175),M175,M175*(1-'Расчет ПРЕДЗАКАЗ'!$D$10))</f>
        <v>0</v>
      </c>
      <c r="V175" s="114" t="n">
        <f aca="false">P175*U175</f>
        <v>0</v>
      </c>
      <c r="W175" s="114" t="n">
        <f aca="false">IF(EXACT(O175,Y175),M175,M175*(1-'Расчет Прайс'!$D$10))</f>
        <v>0</v>
      </c>
      <c r="X175" s="114" t="n">
        <f aca="false">P175*W175</f>
        <v>0</v>
      </c>
      <c r="Y175" s="119" t="s">
        <v>101</v>
      </c>
      <c r="Z175" s="117" t="n">
        <f aca="false">IF(EXACT(O175;Y175);Q175;0)</f>
        <v>0</v>
      </c>
      <c r="AA175" s="117" t="n">
        <f aca="false">IF(Z175=0;Q175;0)</f>
        <v>0</v>
      </c>
      <c r="AB175" s="118" t="str">
        <f aca="false">IF(U175=0;"";L175/U175-1)</f>
        <v/>
      </c>
      <c r="AC175" s="118" t="str">
        <f aca="false">IF(W175=0;"";L175/W175-1)</f>
        <v/>
      </c>
    </row>
    <row collapsed="false" customFormat="false" customHeight="true" hidden="false" ht="50.1" outlineLevel="0" r="176">
      <c r="A176" s="98"/>
      <c r="B176" s="98"/>
      <c r="C176" s="99"/>
      <c r="D176" s="99"/>
      <c r="E176" s="100"/>
      <c r="F176" s="153"/>
      <c r="G176" s="102"/>
      <c r="H176" s="103"/>
      <c r="I176" s="154"/>
      <c r="J176" s="104"/>
      <c r="K176" s="105"/>
      <c r="L176" s="106"/>
      <c r="M176" s="106"/>
      <c r="N176" s="106"/>
      <c r="O176" s="109"/>
      <c r="P176" s="110"/>
      <c r="Q176" s="106" t="n">
        <f aca="false">P176*M176</f>
        <v>0</v>
      </c>
      <c r="R176" s="111"/>
      <c r="S176" s="112"/>
      <c r="T176" s="138"/>
      <c r="U176" s="114" t="n">
        <f aca="false">IF(EXACT(O176,Y176),M176,M176*(1-'Расчет ПРЕДЗАКАЗ'!$D$10))</f>
        <v>0</v>
      </c>
      <c r="V176" s="114" t="n">
        <f aca="false">P176*U176</f>
        <v>0</v>
      </c>
      <c r="W176" s="114" t="n">
        <f aca="false">IF(EXACT(O176,Y176),M176,M176*(1-'Расчет Прайс'!$D$10))</f>
        <v>0</v>
      </c>
      <c r="X176" s="114" t="n">
        <f aca="false">P176*W176</f>
        <v>0</v>
      </c>
      <c r="Y176" s="119" t="s">
        <v>101</v>
      </c>
      <c r="Z176" s="117" t="n">
        <f aca="false">IF(EXACT(O176;Y176);Q176;0)</f>
        <v>0</v>
      </c>
      <c r="AA176" s="117" t="n">
        <f aca="false">IF(Z176=0;Q176;0)</f>
        <v>0</v>
      </c>
      <c r="AB176" s="118" t="str">
        <f aca="false">IF(U176=0;"";L176/U176-1)</f>
        <v/>
      </c>
      <c r="AC176" s="118" t="str">
        <f aca="false">IF(W176=0;"";L176/W176-1)</f>
        <v/>
      </c>
    </row>
    <row collapsed="false" customFormat="false" customHeight="true" hidden="false" ht="50.1" outlineLevel="0" r="177">
      <c r="A177" s="98"/>
      <c r="B177" s="98"/>
      <c r="C177" s="99"/>
      <c r="D177" s="99"/>
      <c r="E177" s="100"/>
      <c r="F177" s="153"/>
      <c r="G177" s="102"/>
      <c r="H177" s="103"/>
      <c r="I177" s="154"/>
      <c r="J177" s="104"/>
      <c r="K177" s="105"/>
      <c r="L177" s="106"/>
      <c r="M177" s="106"/>
      <c r="N177" s="120"/>
      <c r="O177" s="109"/>
      <c r="P177" s="110"/>
      <c r="Q177" s="106" t="n">
        <f aca="false">P177*M177</f>
        <v>0</v>
      </c>
      <c r="R177" s="120"/>
      <c r="S177" s="112"/>
      <c r="T177" s="121"/>
      <c r="U177" s="114" t="n">
        <f aca="false">IF(EXACT(O177,Y177),M177,M177*(1-'Расчет ПРЕДЗАКАЗ'!$D$10))</f>
        <v>0</v>
      </c>
      <c r="V177" s="114" t="n">
        <f aca="false">P177*U177</f>
        <v>0</v>
      </c>
      <c r="W177" s="114" t="n">
        <f aca="false">IF(EXACT(O177,Y177),M177,M177*(1-'Расчет Прайс'!$D$10))</f>
        <v>0</v>
      </c>
      <c r="X177" s="114" t="n">
        <f aca="false">P177*W177</f>
        <v>0</v>
      </c>
      <c r="Y177" s="119" t="s">
        <v>101</v>
      </c>
      <c r="Z177" s="117" t="n">
        <f aca="false">IF(EXACT(O177;Y177);Q177;0)</f>
        <v>0</v>
      </c>
      <c r="AA177" s="117" t="n">
        <f aca="false">IF(Z177=0;Q177;0)</f>
        <v>0</v>
      </c>
      <c r="AB177" s="118" t="str">
        <f aca="false">IF(U177=0;"";L177/U177-1)</f>
        <v/>
      </c>
      <c r="AC177" s="118" t="str">
        <f aca="false">IF(W177=0;"";L177/W177-1)</f>
        <v/>
      </c>
    </row>
    <row collapsed="false" customFormat="false" customHeight="true" hidden="false" ht="50.1" outlineLevel="0" r="178">
      <c r="A178" s="98"/>
      <c r="B178" s="98"/>
      <c r="C178" s="99"/>
      <c r="D178" s="99"/>
      <c r="E178" s="100"/>
      <c r="F178" s="153"/>
      <c r="G178" s="102"/>
      <c r="H178" s="103"/>
      <c r="I178" s="154"/>
      <c r="J178" s="104"/>
      <c r="K178" s="105"/>
      <c r="L178" s="106"/>
      <c r="M178" s="106"/>
      <c r="N178" s="120"/>
      <c r="O178" s="109"/>
      <c r="P178" s="110"/>
      <c r="Q178" s="106" t="n">
        <f aca="false">P178*M178</f>
        <v>0</v>
      </c>
      <c r="R178" s="120"/>
      <c r="S178" s="112"/>
      <c r="T178" s="121"/>
      <c r="U178" s="114" t="n">
        <f aca="false">IF(EXACT(O178,Y178),M178,M178*(1-'Расчет ПРЕДЗАКАЗ'!$D$10))</f>
        <v>0</v>
      </c>
      <c r="V178" s="114" t="n">
        <f aca="false">P178*U178</f>
        <v>0</v>
      </c>
      <c r="W178" s="114" t="n">
        <f aca="false">IF(EXACT(O178,Y178),M178,M178*(1-'Расчет Прайс'!$D$10))</f>
        <v>0</v>
      </c>
      <c r="X178" s="114" t="n">
        <f aca="false">P178*W178</f>
        <v>0</v>
      </c>
      <c r="Y178" s="119" t="s">
        <v>101</v>
      </c>
      <c r="Z178" s="117" t="n">
        <f aca="false">IF(EXACT(O178;Y178);Q178;0)</f>
        <v>0</v>
      </c>
      <c r="AA178" s="117" t="n">
        <f aca="false">IF(Z178=0;Q178;0)</f>
        <v>0</v>
      </c>
      <c r="AB178" s="118" t="str">
        <f aca="false">IF(U178=0;"";L178/U178-1)</f>
        <v/>
      </c>
      <c r="AC178" s="118" t="str">
        <f aca="false">IF(W178=0;"";L178/W178-1)</f>
        <v/>
      </c>
    </row>
    <row collapsed="false" customFormat="false" customHeight="true" hidden="false" ht="50.1" outlineLevel="0" r="179">
      <c r="A179" s="98"/>
      <c r="B179" s="98"/>
      <c r="C179" s="99"/>
      <c r="D179" s="99"/>
      <c r="E179" s="100"/>
      <c r="F179" s="153"/>
      <c r="G179" s="102"/>
      <c r="H179" s="103"/>
      <c r="I179" s="154"/>
      <c r="J179" s="104"/>
      <c r="K179" s="105"/>
      <c r="L179" s="106"/>
      <c r="M179" s="106"/>
      <c r="N179" s="120"/>
      <c r="O179" s="109"/>
      <c r="P179" s="110"/>
      <c r="Q179" s="106" t="n">
        <f aca="false">P179*M179</f>
        <v>0</v>
      </c>
      <c r="R179" s="120"/>
      <c r="S179" s="112"/>
      <c r="T179" s="121"/>
      <c r="U179" s="114" t="n">
        <f aca="false">IF(EXACT(O179,Y179),M179,M179*(1-'Расчет ПРЕДЗАКАЗ'!$D$10))</f>
        <v>0</v>
      </c>
      <c r="V179" s="114" t="n">
        <f aca="false">P179*U179</f>
        <v>0</v>
      </c>
      <c r="W179" s="114" t="n">
        <f aca="false">IF(EXACT(O179,Y179),M179,M179*(1-'Расчет Прайс'!$D$10))</f>
        <v>0</v>
      </c>
      <c r="X179" s="114" t="n">
        <f aca="false">P179*W179</f>
        <v>0</v>
      </c>
      <c r="Y179" s="119" t="s">
        <v>101</v>
      </c>
      <c r="Z179" s="117" t="n">
        <f aca="false">IF(EXACT(O179;Y179);Q179;0)</f>
        <v>0</v>
      </c>
      <c r="AA179" s="117" t="n">
        <f aca="false">IF(Z179=0;Q179;0)</f>
        <v>0</v>
      </c>
      <c r="AB179" s="118" t="str">
        <f aca="false">IF(U179=0;"";L179/U179-1)</f>
        <v/>
      </c>
      <c r="AC179" s="118" t="str">
        <f aca="false">IF(W179=0;"";L179/W179-1)</f>
        <v/>
      </c>
    </row>
    <row collapsed="false" customFormat="false" customHeight="true" hidden="false" ht="50.1" outlineLevel="0" r="180">
      <c r="A180" s="98"/>
      <c r="B180" s="98"/>
      <c r="C180" s="99"/>
      <c r="D180" s="99"/>
      <c r="E180" s="100"/>
      <c r="F180" s="153"/>
      <c r="G180" s="102"/>
      <c r="H180" s="103"/>
      <c r="I180" s="154"/>
      <c r="J180" s="104"/>
      <c r="K180" s="105"/>
      <c r="L180" s="106"/>
      <c r="M180" s="106"/>
      <c r="N180" s="120"/>
      <c r="O180" s="109"/>
      <c r="P180" s="110"/>
      <c r="Q180" s="106" t="n">
        <f aca="false">P180*M180</f>
        <v>0</v>
      </c>
      <c r="R180" s="120"/>
      <c r="S180" s="112"/>
      <c r="T180" s="121"/>
      <c r="U180" s="114" t="n">
        <f aca="false">IF(EXACT(O180,Y180),M180,M180*(1-'Расчет ПРЕДЗАКАЗ'!$D$10))</f>
        <v>0</v>
      </c>
      <c r="V180" s="114" t="n">
        <f aca="false">P180*U180</f>
        <v>0</v>
      </c>
      <c r="W180" s="114" t="n">
        <f aca="false">IF(EXACT(O180,Y180),M180,M180*(1-'Расчет Прайс'!$D$10))</f>
        <v>0</v>
      </c>
      <c r="X180" s="114" t="n">
        <f aca="false">P180*W180</f>
        <v>0</v>
      </c>
      <c r="Y180" s="119" t="s">
        <v>101</v>
      </c>
      <c r="Z180" s="117" t="n">
        <f aca="false">IF(EXACT(O180;Y180);Q180;0)</f>
        <v>0</v>
      </c>
      <c r="AA180" s="117" t="n">
        <f aca="false">IF(Z180=0;Q180;0)</f>
        <v>0</v>
      </c>
      <c r="AB180" s="118" t="str">
        <f aca="false">IF(U180=0;"";L180/U180-1)</f>
        <v/>
      </c>
      <c r="AC180" s="118" t="str">
        <f aca="false">IF(W180=0;"";L180/W180-1)</f>
        <v/>
      </c>
    </row>
    <row collapsed="false" customFormat="false" customHeight="true" hidden="false" ht="50.1" outlineLevel="0" r="181">
      <c r="A181" s="98"/>
      <c r="B181" s="98"/>
      <c r="C181" s="99"/>
      <c r="D181" s="99"/>
      <c r="E181" s="100"/>
      <c r="F181" s="153"/>
      <c r="G181" s="102"/>
      <c r="H181" s="103"/>
      <c r="I181" s="154"/>
      <c r="J181" s="104"/>
      <c r="K181" s="105"/>
      <c r="L181" s="106"/>
      <c r="M181" s="106"/>
      <c r="N181" s="120"/>
      <c r="O181" s="109"/>
      <c r="P181" s="110"/>
      <c r="Q181" s="106" t="n">
        <f aca="false">P181*M181</f>
        <v>0</v>
      </c>
      <c r="R181" s="120"/>
      <c r="S181" s="112"/>
      <c r="T181" s="121"/>
      <c r="U181" s="114" t="n">
        <f aca="false">IF(EXACT(O181,Y181),M181,M181*(1-'Расчет ПРЕДЗАКАЗ'!$D$10))</f>
        <v>0</v>
      </c>
      <c r="V181" s="114" t="n">
        <f aca="false">P181*U181</f>
        <v>0</v>
      </c>
      <c r="W181" s="114" t="n">
        <f aca="false">IF(EXACT(O181,Y181),M181,M181*(1-'Расчет Прайс'!$D$10))</f>
        <v>0</v>
      </c>
      <c r="X181" s="114" t="n">
        <f aca="false">P181*W181</f>
        <v>0</v>
      </c>
      <c r="Y181" s="119" t="s">
        <v>101</v>
      </c>
      <c r="Z181" s="117" t="n">
        <f aca="false">IF(EXACT(O181;Y181);Q181;0)</f>
        <v>0</v>
      </c>
      <c r="AA181" s="117" t="n">
        <f aca="false">IF(Z181=0;Q181;0)</f>
        <v>0</v>
      </c>
      <c r="AB181" s="118" t="str">
        <f aca="false">IF(U181=0;"";L181/U181-1)</f>
        <v/>
      </c>
      <c r="AC181" s="118" t="str">
        <f aca="false">IF(W181=0;"";L181/W181-1)</f>
        <v/>
      </c>
    </row>
    <row collapsed="false" customFormat="false" customHeight="true" hidden="false" ht="50.1" outlineLevel="0" r="182">
      <c r="A182" s="98"/>
      <c r="B182" s="98"/>
      <c r="C182" s="99"/>
      <c r="D182" s="99"/>
      <c r="E182" s="100"/>
      <c r="F182" s="153"/>
      <c r="G182" s="102"/>
      <c r="H182" s="103"/>
      <c r="I182" s="154"/>
      <c r="J182" s="104"/>
      <c r="K182" s="105"/>
      <c r="L182" s="106"/>
      <c r="M182" s="106"/>
      <c r="N182" s="120"/>
      <c r="O182" s="109"/>
      <c r="P182" s="110"/>
      <c r="Q182" s="106" t="n">
        <f aca="false">P182*M182</f>
        <v>0</v>
      </c>
      <c r="R182" s="120"/>
      <c r="S182" s="111"/>
      <c r="T182" s="121"/>
      <c r="U182" s="114" t="n">
        <f aca="false">IF(EXACT(O182,Y182),M182,M182*(1-'Расчет ПРЕДЗАКАЗ'!$D$10))</f>
        <v>0</v>
      </c>
      <c r="V182" s="114" t="n">
        <f aca="false">P182*U182</f>
        <v>0</v>
      </c>
      <c r="W182" s="114" t="n">
        <f aca="false">IF(EXACT(O182,Y182),M182,M182*(1-'Расчет Прайс'!$D$10))</f>
        <v>0</v>
      </c>
      <c r="X182" s="114" t="n">
        <f aca="false">P182*W182</f>
        <v>0</v>
      </c>
      <c r="Y182" s="119" t="s">
        <v>101</v>
      </c>
      <c r="Z182" s="117" t="n">
        <f aca="false">IF(EXACT(O182;Y182);Q182;0)</f>
        <v>0</v>
      </c>
      <c r="AA182" s="117" t="n">
        <f aca="false">IF(Z182=0;Q182;0)</f>
        <v>0</v>
      </c>
      <c r="AB182" s="118" t="str">
        <f aca="false">IF(U182=0;"";L182/U182-1)</f>
        <v/>
      </c>
      <c r="AC182" s="118" t="str">
        <f aca="false">IF(W182=0;"";L182/W182-1)</f>
        <v/>
      </c>
    </row>
    <row collapsed="false" customFormat="false" customHeight="true" hidden="false" ht="11.25" outlineLevel="0" r="183"/>
    <row collapsed="false" customFormat="false" customHeight="true" hidden="false" ht="50.1" outlineLevel="0" r="184">
      <c r="A184" s="98" t="n">
        <v>11</v>
      </c>
      <c r="B184" s="98" t="s">
        <v>555</v>
      </c>
      <c r="C184" s="99" t="s">
        <v>556</v>
      </c>
      <c r="D184" s="99" t="s">
        <v>93</v>
      </c>
      <c r="E184" s="100" t="s">
        <v>93</v>
      </c>
      <c r="F184" s="153" t="s">
        <v>535</v>
      </c>
      <c r="G184" s="102" t="s">
        <v>492</v>
      </c>
      <c r="H184" s="103" t="s">
        <v>557</v>
      </c>
      <c r="I184" s="154" t="s">
        <v>558</v>
      </c>
      <c r="J184" s="104" t="s">
        <v>98</v>
      </c>
      <c r="K184" s="105" t="s">
        <v>99</v>
      </c>
      <c r="L184" s="106" t="n">
        <v>11680</v>
      </c>
      <c r="M184" s="106" t="n">
        <v>7300</v>
      </c>
      <c r="N184" s="108" t="s">
        <v>559</v>
      </c>
      <c r="O184" s="109"/>
      <c r="P184" s="110"/>
      <c r="Q184" s="106" t="n">
        <f aca="false">P184*M184</f>
        <v>0</v>
      </c>
      <c r="R184" s="111"/>
      <c r="S184" s="112" t="n">
        <v>49</v>
      </c>
      <c r="T184" s="155"/>
      <c r="U184" s="114" t="n">
        <f aca="false">IF(EXACT(O184,Y184),M184,M184*(1-'Расчет ПРЕДЗАКАЗ'!$D$10))</f>
        <v>7154</v>
      </c>
      <c r="V184" s="114" t="n">
        <f aca="false">P184*U184</f>
        <v>0</v>
      </c>
      <c r="W184" s="114" t="n">
        <f aca="false">IF(EXACT(O184,Y184),M184,M184*(1-'Расчет Прайс'!$D$10))</f>
        <v>7300</v>
      </c>
      <c r="X184" s="114" t="n">
        <f aca="false">P184*W184</f>
        <v>0</v>
      </c>
      <c r="Y184" s="119" t="s">
        <v>101</v>
      </c>
      <c r="Z184" s="117" t="n">
        <f aca="false">IF(EXACT(O184;Y184);Q184;0)</f>
        <v>0</v>
      </c>
      <c r="AA184" s="117" t="n">
        <f aca="false">IF(Z184=0;Q184;0)</f>
        <v>0</v>
      </c>
      <c r="AB184" s="118" t="n">
        <f aca="false">IF(U184=0,"",L184/U184-1)</f>
        <v>0.63265306122449</v>
      </c>
      <c r="AC184" s="118" t="n">
        <f aca="false">IF(W184=0,"",L184/W184-1)</f>
        <v>0.6</v>
      </c>
    </row>
    <row collapsed="false" customFormat="false" customHeight="true" hidden="false" ht="50.1" outlineLevel="0" r="185">
      <c r="A185" s="98"/>
      <c r="B185" s="98"/>
      <c r="C185" s="99"/>
      <c r="D185" s="99"/>
      <c r="E185" s="100"/>
      <c r="F185" s="153"/>
      <c r="G185" s="102"/>
      <c r="H185" s="103"/>
      <c r="I185" s="154"/>
      <c r="J185" s="104"/>
      <c r="K185" s="105" t="s">
        <v>102</v>
      </c>
      <c r="L185" s="106" t="n">
        <v>11680</v>
      </c>
      <c r="M185" s="106" t="n">
        <v>7300</v>
      </c>
      <c r="N185" s="108" t="s">
        <v>560</v>
      </c>
      <c r="O185" s="109"/>
      <c r="P185" s="110"/>
      <c r="Q185" s="106" t="n">
        <f aca="false">P185*M185</f>
        <v>0</v>
      </c>
      <c r="R185" s="111"/>
      <c r="S185" s="112" t="n">
        <v>76</v>
      </c>
      <c r="T185" s="138"/>
      <c r="U185" s="114" t="n">
        <f aca="false">IF(EXACT(O185,Y185),M185,M185*(1-'Расчет ПРЕДЗАКАЗ'!$D$10))</f>
        <v>7154</v>
      </c>
      <c r="V185" s="114" t="n">
        <f aca="false">P185*U185</f>
        <v>0</v>
      </c>
      <c r="W185" s="114" t="n">
        <f aca="false">IF(EXACT(O185,Y185),M185,M185*(1-'Расчет Прайс'!$D$10))</f>
        <v>7300</v>
      </c>
      <c r="X185" s="114" t="n">
        <f aca="false">P185*W185</f>
        <v>0</v>
      </c>
      <c r="Y185" s="119" t="s">
        <v>101</v>
      </c>
      <c r="Z185" s="117" t="n">
        <f aca="false">IF(EXACT(O185;Y185);Q185;0)</f>
        <v>0</v>
      </c>
      <c r="AA185" s="117" t="n">
        <f aca="false">IF(Z185=0;Q185;0)</f>
        <v>0</v>
      </c>
      <c r="AB185" s="118" t="n">
        <f aca="false">IF(U185=0;"";L185/U185-1)</f>
        <v>0.63265306122449</v>
      </c>
      <c r="AC185" s="118" t="n">
        <f aca="false">IF(W185=0;"";L185/W185-1)</f>
        <v>0.6</v>
      </c>
    </row>
    <row collapsed="false" customFormat="false" customHeight="true" hidden="false" ht="50.1" outlineLevel="0" r="186">
      <c r="A186" s="98"/>
      <c r="B186" s="98"/>
      <c r="C186" s="99"/>
      <c r="D186" s="99"/>
      <c r="E186" s="100"/>
      <c r="F186" s="153"/>
      <c r="G186" s="102"/>
      <c r="H186" s="103"/>
      <c r="I186" s="154"/>
      <c r="J186" s="104"/>
      <c r="K186" s="105" t="s">
        <v>104</v>
      </c>
      <c r="L186" s="106" t="n">
        <v>11680</v>
      </c>
      <c r="M186" s="106" t="n">
        <v>7300</v>
      </c>
      <c r="N186" s="108" t="s">
        <v>561</v>
      </c>
      <c r="O186" s="109"/>
      <c r="P186" s="110"/>
      <c r="Q186" s="106" t="n">
        <f aca="false">P186*M186</f>
        <v>0</v>
      </c>
      <c r="R186" s="111"/>
      <c r="S186" s="112" t="n">
        <v>92</v>
      </c>
      <c r="T186" s="138"/>
      <c r="U186" s="114" t="n">
        <f aca="false">IF(EXACT(O186,Y186),M186,M186*(1-'Расчет ПРЕДЗАКАЗ'!$D$10))</f>
        <v>7154</v>
      </c>
      <c r="V186" s="114" t="n">
        <f aca="false">P186*U186</f>
        <v>0</v>
      </c>
      <c r="W186" s="114" t="n">
        <f aca="false">IF(EXACT(O186,Y186),M186,M186*(1-'Расчет Прайс'!$D$10))</f>
        <v>7300</v>
      </c>
      <c r="X186" s="114" t="n">
        <f aca="false">P186*W186</f>
        <v>0</v>
      </c>
      <c r="Y186" s="119" t="s">
        <v>101</v>
      </c>
      <c r="Z186" s="117" t="n">
        <f aca="false">IF(EXACT(O186;Y186);Q186;0)</f>
        <v>0</v>
      </c>
      <c r="AA186" s="117" t="n">
        <f aca="false">IF(Z186=0;Q186;0)</f>
        <v>0</v>
      </c>
      <c r="AB186" s="118" t="n">
        <f aca="false">IF(U186=0;"";L186/U186-1)</f>
        <v>0.63265306122449</v>
      </c>
      <c r="AC186" s="118" t="n">
        <f aca="false">IF(W186=0;"";L186/W186-1)</f>
        <v>0.6</v>
      </c>
    </row>
    <row collapsed="false" customFormat="false" customHeight="true" hidden="false" ht="50.1" outlineLevel="0" r="187">
      <c r="A187" s="98"/>
      <c r="B187" s="98"/>
      <c r="C187" s="99"/>
      <c r="D187" s="99"/>
      <c r="E187" s="100"/>
      <c r="F187" s="153"/>
      <c r="G187" s="102"/>
      <c r="H187" s="103"/>
      <c r="I187" s="154"/>
      <c r="J187" s="104"/>
      <c r="K187" s="105" t="s">
        <v>106</v>
      </c>
      <c r="L187" s="106" t="n">
        <v>11680</v>
      </c>
      <c r="M187" s="106" t="n">
        <v>7300</v>
      </c>
      <c r="N187" s="108" t="s">
        <v>562</v>
      </c>
      <c r="O187" s="109"/>
      <c r="P187" s="110"/>
      <c r="Q187" s="106" t="n">
        <f aca="false">P187*M187</f>
        <v>0</v>
      </c>
      <c r="R187" s="111"/>
      <c r="S187" s="112" t="n">
        <v>85</v>
      </c>
      <c r="T187" s="138"/>
      <c r="U187" s="114" t="n">
        <f aca="false">IF(EXACT(O187,Y187),M187,M187*(1-'Расчет ПРЕДЗАКАЗ'!$D$10))</f>
        <v>7154</v>
      </c>
      <c r="V187" s="114" t="n">
        <f aca="false">P187*U187</f>
        <v>0</v>
      </c>
      <c r="W187" s="114" t="n">
        <f aca="false">IF(EXACT(O187,Y187),M187,M187*(1-'Расчет Прайс'!$D$10))</f>
        <v>7300</v>
      </c>
      <c r="X187" s="114" t="n">
        <f aca="false">P187*W187</f>
        <v>0</v>
      </c>
      <c r="Y187" s="119" t="s">
        <v>101</v>
      </c>
      <c r="Z187" s="117" t="n">
        <f aca="false">IF(EXACT(O187;Y187);Q187;0)</f>
        <v>0</v>
      </c>
      <c r="AA187" s="117" t="n">
        <f aca="false">IF(Z187=0;Q187;0)</f>
        <v>0</v>
      </c>
      <c r="AB187" s="118" t="n">
        <f aca="false">IF(U187=0;"";L187/U187-1)</f>
        <v>0.63265306122449</v>
      </c>
      <c r="AC187" s="118" t="n">
        <f aca="false">IF(W187=0;"";L187/W187-1)</f>
        <v>0.6</v>
      </c>
    </row>
    <row collapsed="false" customFormat="false" customHeight="true" hidden="false" ht="50.1" outlineLevel="0" r="188">
      <c r="A188" s="98"/>
      <c r="B188" s="98"/>
      <c r="C188" s="99"/>
      <c r="D188" s="99"/>
      <c r="E188" s="100"/>
      <c r="F188" s="153"/>
      <c r="G188" s="102"/>
      <c r="H188" s="103"/>
      <c r="I188" s="154"/>
      <c r="J188" s="104"/>
      <c r="K188" s="105" t="s">
        <v>108</v>
      </c>
      <c r="L188" s="106" t="n">
        <v>11680</v>
      </c>
      <c r="M188" s="106" t="n">
        <v>7300</v>
      </c>
      <c r="N188" s="108" t="s">
        <v>563</v>
      </c>
      <c r="O188" s="109"/>
      <c r="P188" s="110"/>
      <c r="Q188" s="106" t="n">
        <f aca="false">P188*M188</f>
        <v>0</v>
      </c>
      <c r="R188" s="111"/>
      <c r="S188" s="112" t="n">
        <v>78</v>
      </c>
      <c r="T188" s="138"/>
      <c r="U188" s="114" t="n">
        <f aca="false">IF(EXACT(O188,Y188),M188,M188*(1-'Расчет ПРЕДЗАКАЗ'!$D$10))</f>
        <v>7154</v>
      </c>
      <c r="V188" s="114" t="n">
        <f aca="false">P188*U188</f>
        <v>0</v>
      </c>
      <c r="W188" s="114" t="n">
        <f aca="false">IF(EXACT(O188,Y188),M188,M188*(1-'Расчет Прайс'!$D$10))</f>
        <v>7300</v>
      </c>
      <c r="X188" s="114" t="n">
        <f aca="false">P188*W188</f>
        <v>0</v>
      </c>
      <c r="Y188" s="119" t="s">
        <v>101</v>
      </c>
      <c r="Z188" s="117" t="n">
        <f aca="false">IF(EXACT(O188;Y188);Q188;0)</f>
        <v>0</v>
      </c>
      <c r="AA188" s="117" t="n">
        <f aca="false">IF(Z188=0;Q188;0)</f>
        <v>0</v>
      </c>
      <c r="AB188" s="118" t="n">
        <f aca="false">IF(U188=0;"";L188/U188-1)</f>
        <v>0.63265306122449</v>
      </c>
      <c r="AC188" s="118" t="n">
        <f aca="false">IF(W188=0;"";L188/W188-1)</f>
        <v>0.6</v>
      </c>
    </row>
    <row collapsed="false" customFormat="false" customHeight="true" hidden="false" ht="50.1" outlineLevel="0" r="189">
      <c r="A189" s="98"/>
      <c r="B189" s="98"/>
      <c r="C189" s="99"/>
      <c r="D189" s="99"/>
      <c r="E189" s="100"/>
      <c r="F189" s="153"/>
      <c r="G189" s="102"/>
      <c r="H189" s="103"/>
      <c r="I189" s="154"/>
      <c r="J189" s="104"/>
      <c r="K189" s="105" t="s">
        <v>110</v>
      </c>
      <c r="L189" s="106" t="n">
        <v>11680</v>
      </c>
      <c r="M189" s="106" t="n">
        <v>7300</v>
      </c>
      <c r="N189" s="108" t="s">
        <v>564</v>
      </c>
      <c r="O189" s="109"/>
      <c r="P189" s="110"/>
      <c r="Q189" s="106" t="n">
        <f aca="false">P189*M189</f>
        <v>0</v>
      </c>
      <c r="R189" s="111"/>
      <c r="S189" s="112" t="n">
        <v>69</v>
      </c>
      <c r="T189" s="138"/>
      <c r="U189" s="114" t="n">
        <f aca="false">IF(EXACT(O189,Y189),M189,M189*(1-'Расчет ПРЕДЗАКАЗ'!$D$10))</f>
        <v>7154</v>
      </c>
      <c r="V189" s="114" t="n">
        <f aca="false">P189*U189</f>
        <v>0</v>
      </c>
      <c r="W189" s="114" t="n">
        <f aca="false">IF(EXACT(O189,Y189),M189,M189*(1-'Расчет Прайс'!$D$10))</f>
        <v>7300</v>
      </c>
      <c r="X189" s="114" t="n">
        <f aca="false">P189*W189</f>
        <v>0</v>
      </c>
      <c r="Y189" s="119" t="s">
        <v>101</v>
      </c>
      <c r="Z189" s="117" t="n">
        <f aca="false">IF(EXACT(O189;Y189);Q189;0)</f>
        <v>0</v>
      </c>
      <c r="AA189" s="117" t="n">
        <f aca="false">IF(Z189=0;Q189;0)</f>
        <v>0</v>
      </c>
      <c r="AB189" s="118" t="n">
        <f aca="false">IF(U189=0;"";L189/U189-1)</f>
        <v>0.63265306122449</v>
      </c>
      <c r="AC189" s="118" t="n">
        <f aca="false">IF(W189=0;"";L189/W189-1)</f>
        <v>0.6</v>
      </c>
    </row>
    <row collapsed="false" customFormat="false" customHeight="true" hidden="false" ht="50.1" outlineLevel="0" r="190">
      <c r="A190" s="98"/>
      <c r="B190" s="98"/>
      <c r="C190" s="99"/>
      <c r="D190" s="99"/>
      <c r="E190" s="100"/>
      <c r="F190" s="153"/>
      <c r="G190" s="102"/>
      <c r="H190" s="103"/>
      <c r="I190" s="154"/>
      <c r="J190" s="104"/>
      <c r="K190" s="105" t="s">
        <v>112</v>
      </c>
      <c r="L190" s="106" t="n">
        <v>11680</v>
      </c>
      <c r="M190" s="106" t="n">
        <v>7300</v>
      </c>
      <c r="N190" s="108" t="s">
        <v>565</v>
      </c>
      <c r="O190" s="109"/>
      <c r="P190" s="110"/>
      <c r="Q190" s="106" t="n">
        <f aca="false">P190*M190</f>
        <v>0</v>
      </c>
      <c r="R190" s="111"/>
      <c r="S190" s="112" t="n">
        <v>51</v>
      </c>
      <c r="T190" s="138"/>
      <c r="U190" s="114" t="n">
        <f aca="false">IF(EXACT(O190,Y190),M190,M190*(1-'Расчет ПРЕДЗАКАЗ'!$D$10))</f>
        <v>7154</v>
      </c>
      <c r="V190" s="114" t="n">
        <f aca="false">P190*U190</f>
        <v>0</v>
      </c>
      <c r="W190" s="114" t="n">
        <f aca="false">IF(EXACT(O190,Y190),M190,M190*(1-'Расчет Прайс'!$D$10))</f>
        <v>7300</v>
      </c>
      <c r="X190" s="114" t="n">
        <f aca="false">P190*W190</f>
        <v>0</v>
      </c>
      <c r="Y190" s="119" t="s">
        <v>101</v>
      </c>
      <c r="Z190" s="117" t="n">
        <f aca="false">IF(EXACT(O190;Y190);Q190;0)</f>
        <v>0</v>
      </c>
      <c r="AA190" s="117" t="n">
        <f aca="false">IF(Z190=0;Q190;0)</f>
        <v>0</v>
      </c>
      <c r="AB190" s="118" t="n">
        <f aca="false">IF(U190=0;"";L190/U190-1)</f>
        <v>0.63265306122449</v>
      </c>
      <c r="AC190" s="118" t="n">
        <f aca="false">IF(W190=0;"";L190/W190-1)</f>
        <v>0.6</v>
      </c>
    </row>
    <row collapsed="false" customFormat="false" customHeight="true" hidden="false" ht="50.1" outlineLevel="0" r="191">
      <c r="A191" s="98"/>
      <c r="B191" s="98"/>
      <c r="C191" s="99"/>
      <c r="D191" s="99"/>
      <c r="E191" s="100"/>
      <c r="F191" s="153"/>
      <c r="G191" s="102"/>
      <c r="H191" s="103"/>
      <c r="I191" s="154"/>
      <c r="J191" s="104"/>
      <c r="K191" s="105"/>
      <c r="L191" s="106"/>
      <c r="M191" s="106"/>
      <c r="N191" s="106"/>
      <c r="O191" s="109"/>
      <c r="P191" s="110"/>
      <c r="Q191" s="106" t="n">
        <f aca="false">P191*M191</f>
        <v>0</v>
      </c>
      <c r="R191" s="111"/>
      <c r="S191" s="112"/>
      <c r="T191" s="138"/>
      <c r="U191" s="114" t="n">
        <f aca="false">IF(EXACT(O191,Y191),M191,M191*(1-'Расчет ПРЕДЗАКАЗ'!$D$10))</f>
        <v>0</v>
      </c>
      <c r="V191" s="114" t="n">
        <f aca="false">P191*U191</f>
        <v>0</v>
      </c>
      <c r="W191" s="114" t="n">
        <f aca="false">IF(EXACT(O191,Y191),M191,M191*(1-'Расчет Прайс'!$D$10))</f>
        <v>0</v>
      </c>
      <c r="X191" s="114" t="n">
        <f aca="false">P191*W191</f>
        <v>0</v>
      </c>
      <c r="Y191" s="119" t="s">
        <v>101</v>
      </c>
      <c r="Z191" s="117" t="n">
        <f aca="false">IF(EXACT(O191;Y191);Q191;0)</f>
        <v>0</v>
      </c>
      <c r="AA191" s="117" t="n">
        <f aca="false">IF(Z191=0;Q191;0)</f>
        <v>0</v>
      </c>
      <c r="AB191" s="118" t="str">
        <f aca="false">IF(U191=0;"";L191/U191-1)</f>
        <v/>
      </c>
      <c r="AC191" s="118" t="str">
        <f aca="false">IF(W191=0;"";L191/W191-1)</f>
        <v/>
      </c>
    </row>
    <row collapsed="false" customFormat="false" customHeight="true" hidden="false" ht="50.1" outlineLevel="0" r="192">
      <c r="A192" s="98"/>
      <c r="B192" s="98"/>
      <c r="C192" s="99"/>
      <c r="D192" s="99"/>
      <c r="E192" s="100"/>
      <c r="F192" s="153"/>
      <c r="G192" s="102"/>
      <c r="H192" s="103"/>
      <c r="I192" s="154"/>
      <c r="J192" s="104"/>
      <c r="K192" s="105"/>
      <c r="L192" s="106"/>
      <c r="M192" s="106"/>
      <c r="N192" s="106"/>
      <c r="O192" s="109"/>
      <c r="P192" s="110"/>
      <c r="Q192" s="106" t="n">
        <f aca="false">P192*M192</f>
        <v>0</v>
      </c>
      <c r="R192" s="111"/>
      <c r="S192" s="112"/>
      <c r="T192" s="138"/>
      <c r="U192" s="114" t="n">
        <f aca="false">IF(EXACT(O192,Y192),M192,M192*(1-'Расчет ПРЕДЗАКАЗ'!$D$10))</f>
        <v>0</v>
      </c>
      <c r="V192" s="114" t="n">
        <f aca="false">P192*U192</f>
        <v>0</v>
      </c>
      <c r="W192" s="114" t="n">
        <f aca="false">IF(EXACT(O192,Y192),M192,M192*(1-'Расчет Прайс'!$D$10))</f>
        <v>0</v>
      </c>
      <c r="X192" s="114" t="n">
        <f aca="false">P192*W192</f>
        <v>0</v>
      </c>
      <c r="Y192" s="119" t="s">
        <v>101</v>
      </c>
      <c r="Z192" s="117" t="n">
        <f aca="false">IF(EXACT(O192;Y192);Q192;0)</f>
        <v>0</v>
      </c>
      <c r="AA192" s="117" t="n">
        <f aca="false">IF(Z192=0;Q192;0)</f>
        <v>0</v>
      </c>
      <c r="AB192" s="118" t="str">
        <f aca="false">IF(U192=0;"";L192/U192-1)</f>
        <v/>
      </c>
      <c r="AC192" s="118" t="str">
        <f aca="false">IF(W192=0;"";L192/W192-1)</f>
        <v/>
      </c>
    </row>
    <row collapsed="false" customFormat="false" customHeight="true" hidden="false" ht="50.1" outlineLevel="0" r="193">
      <c r="A193" s="98"/>
      <c r="B193" s="98"/>
      <c r="C193" s="99"/>
      <c r="D193" s="99"/>
      <c r="E193" s="100"/>
      <c r="F193" s="153"/>
      <c r="G193" s="102"/>
      <c r="H193" s="103"/>
      <c r="I193" s="154"/>
      <c r="J193" s="104"/>
      <c r="K193" s="105"/>
      <c r="L193" s="106"/>
      <c r="M193" s="106"/>
      <c r="N193" s="120"/>
      <c r="O193" s="109"/>
      <c r="P193" s="110"/>
      <c r="Q193" s="106" t="n">
        <f aca="false">P193*M193</f>
        <v>0</v>
      </c>
      <c r="R193" s="120"/>
      <c r="S193" s="112"/>
      <c r="T193" s="121"/>
      <c r="U193" s="114" t="n">
        <f aca="false">IF(EXACT(O193,Y193),M193,M193*(1-'Расчет ПРЕДЗАКАЗ'!$D$10))</f>
        <v>0</v>
      </c>
      <c r="V193" s="114" t="n">
        <f aca="false">P193*U193</f>
        <v>0</v>
      </c>
      <c r="W193" s="114" t="n">
        <f aca="false">IF(EXACT(O193,Y193),M193,M193*(1-'Расчет Прайс'!$D$10))</f>
        <v>0</v>
      </c>
      <c r="X193" s="114" t="n">
        <f aca="false">P193*W193</f>
        <v>0</v>
      </c>
      <c r="Y193" s="119" t="s">
        <v>101</v>
      </c>
      <c r="Z193" s="117" t="n">
        <f aca="false">IF(EXACT(O193;Y193);Q193;0)</f>
        <v>0</v>
      </c>
      <c r="AA193" s="117" t="n">
        <f aca="false">IF(Z193=0;Q193;0)</f>
        <v>0</v>
      </c>
      <c r="AB193" s="118" t="str">
        <f aca="false">IF(U193=0;"";L193/U193-1)</f>
        <v/>
      </c>
      <c r="AC193" s="118" t="str">
        <f aca="false">IF(W193=0;"";L193/W193-1)</f>
        <v/>
      </c>
    </row>
    <row collapsed="false" customFormat="false" customHeight="true" hidden="false" ht="50.1" outlineLevel="0" r="194">
      <c r="A194" s="98"/>
      <c r="B194" s="98"/>
      <c r="C194" s="99"/>
      <c r="D194" s="99"/>
      <c r="E194" s="100"/>
      <c r="F194" s="153"/>
      <c r="G194" s="102"/>
      <c r="H194" s="103"/>
      <c r="I194" s="154"/>
      <c r="J194" s="104"/>
      <c r="K194" s="105"/>
      <c r="L194" s="106"/>
      <c r="M194" s="106"/>
      <c r="N194" s="120"/>
      <c r="O194" s="109"/>
      <c r="P194" s="110"/>
      <c r="Q194" s="106" t="n">
        <f aca="false">P194*M194</f>
        <v>0</v>
      </c>
      <c r="R194" s="120"/>
      <c r="S194" s="112"/>
      <c r="T194" s="121"/>
      <c r="U194" s="114" t="n">
        <f aca="false">IF(EXACT(O194,Y194),M194,M194*(1-'Расчет ПРЕДЗАКАЗ'!$D$10))</f>
        <v>0</v>
      </c>
      <c r="V194" s="114" t="n">
        <f aca="false">P194*U194</f>
        <v>0</v>
      </c>
      <c r="W194" s="114" t="n">
        <f aca="false">IF(EXACT(O194,Y194),M194,M194*(1-'Расчет Прайс'!$D$10))</f>
        <v>0</v>
      </c>
      <c r="X194" s="114" t="n">
        <f aca="false">P194*W194</f>
        <v>0</v>
      </c>
      <c r="Y194" s="119" t="s">
        <v>101</v>
      </c>
      <c r="Z194" s="117" t="n">
        <f aca="false">IF(EXACT(O194;Y194);Q194;0)</f>
        <v>0</v>
      </c>
      <c r="AA194" s="117" t="n">
        <f aca="false">IF(Z194=0;Q194;0)</f>
        <v>0</v>
      </c>
      <c r="AB194" s="118" t="str">
        <f aca="false">IF(U194=0;"";L194/U194-1)</f>
        <v/>
      </c>
      <c r="AC194" s="118" t="str">
        <f aca="false">IF(W194=0;"";L194/W194-1)</f>
        <v/>
      </c>
    </row>
    <row collapsed="false" customFormat="false" customHeight="true" hidden="false" ht="50.1" outlineLevel="0" r="195">
      <c r="A195" s="98"/>
      <c r="B195" s="98"/>
      <c r="C195" s="99"/>
      <c r="D195" s="99"/>
      <c r="E195" s="100"/>
      <c r="F195" s="153"/>
      <c r="G195" s="102"/>
      <c r="H195" s="103"/>
      <c r="I195" s="154"/>
      <c r="J195" s="104"/>
      <c r="K195" s="105"/>
      <c r="L195" s="106"/>
      <c r="M195" s="106"/>
      <c r="N195" s="120"/>
      <c r="O195" s="109"/>
      <c r="P195" s="110"/>
      <c r="Q195" s="106" t="n">
        <f aca="false">P195*M195</f>
        <v>0</v>
      </c>
      <c r="R195" s="120"/>
      <c r="S195" s="112"/>
      <c r="T195" s="121"/>
      <c r="U195" s="114" t="n">
        <f aca="false">IF(EXACT(O195,Y195),M195,M195*(1-'Расчет ПРЕДЗАКАЗ'!$D$10))</f>
        <v>0</v>
      </c>
      <c r="V195" s="114" t="n">
        <f aca="false">P195*U195</f>
        <v>0</v>
      </c>
      <c r="W195" s="114" t="n">
        <f aca="false">IF(EXACT(O195,Y195),M195,M195*(1-'Расчет Прайс'!$D$10))</f>
        <v>0</v>
      </c>
      <c r="X195" s="114" t="n">
        <f aca="false">P195*W195</f>
        <v>0</v>
      </c>
      <c r="Y195" s="119" t="s">
        <v>101</v>
      </c>
      <c r="Z195" s="117" t="n">
        <f aca="false">IF(EXACT(O195;Y195);Q195;0)</f>
        <v>0</v>
      </c>
      <c r="AA195" s="117" t="n">
        <f aca="false">IF(Z195=0;Q195;0)</f>
        <v>0</v>
      </c>
      <c r="AB195" s="118" t="str">
        <f aca="false">IF(U195=0;"";L195/U195-1)</f>
        <v/>
      </c>
      <c r="AC195" s="118" t="str">
        <f aca="false">IF(W195=0;"";L195/W195-1)</f>
        <v/>
      </c>
    </row>
    <row collapsed="false" customFormat="false" customHeight="true" hidden="false" ht="50.1" outlineLevel="0" r="196">
      <c r="A196" s="98"/>
      <c r="B196" s="98"/>
      <c r="C196" s="99"/>
      <c r="D196" s="99"/>
      <c r="E196" s="100"/>
      <c r="F196" s="153"/>
      <c r="G196" s="102"/>
      <c r="H196" s="103"/>
      <c r="I196" s="154"/>
      <c r="J196" s="104"/>
      <c r="K196" s="105"/>
      <c r="L196" s="106"/>
      <c r="M196" s="106"/>
      <c r="N196" s="120"/>
      <c r="O196" s="109"/>
      <c r="P196" s="110"/>
      <c r="Q196" s="106" t="n">
        <f aca="false">P196*M196</f>
        <v>0</v>
      </c>
      <c r="R196" s="120"/>
      <c r="S196" s="112"/>
      <c r="T196" s="121"/>
      <c r="U196" s="114" t="n">
        <f aca="false">IF(EXACT(O196,Y196),M196,M196*(1-'Расчет ПРЕДЗАКАЗ'!$D$10))</f>
        <v>0</v>
      </c>
      <c r="V196" s="114" t="n">
        <f aca="false">P196*U196</f>
        <v>0</v>
      </c>
      <c r="W196" s="114" t="n">
        <f aca="false">IF(EXACT(O196,Y196),M196,M196*(1-'Расчет Прайс'!$D$10))</f>
        <v>0</v>
      </c>
      <c r="X196" s="114" t="n">
        <f aca="false">P196*W196</f>
        <v>0</v>
      </c>
      <c r="Y196" s="119" t="s">
        <v>101</v>
      </c>
      <c r="Z196" s="117" t="n">
        <f aca="false">IF(EXACT(O196;Y196);Q196;0)</f>
        <v>0</v>
      </c>
      <c r="AA196" s="117" t="n">
        <f aca="false">IF(Z196=0;Q196;0)</f>
        <v>0</v>
      </c>
      <c r="AB196" s="118" t="str">
        <f aca="false">IF(U196=0;"";L196/U196-1)</f>
        <v/>
      </c>
      <c r="AC196" s="118" t="str">
        <f aca="false">IF(W196=0;"";L196/W196-1)</f>
        <v/>
      </c>
    </row>
    <row collapsed="false" customFormat="false" customHeight="true" hidden="false" ht="50.1" outlineLevel="0" r="197">
      <c r="A197" s="98"/>
      <c r="B197" s="98"/>
      <c r="C197" s="99"/>
      <c r="D197" s="99"/>
      <c r="E197" s="100"/>
      <c r="F197" s="153"/>
      <c r="G197" s="102"/>
      <c r="H197" s="103"/>
      <c r="I197" s="154"/>
      <c r="J197" s="104"/>
      <c r="K197" s="105"/>
      <c r="L197" s="106"/>
      <c r="M197" s="106"/>
      <c r="N197" s="120"/>
      <c r="O197" s="109"/>
      <c r="P197" s="110"/>
      <c r="Q197" s="106" t="n">
        <f aca="false">P197*M197</f>
        <v>0</v>
      </c>
      <c r="R197" s="120"/>
      <c r="S197" s="112"/>
      <c r="T197" s="121"/>
      <c r="U197" s="114" t="n">
        <f aca="false">IF(EXACT(O197,Y197),M197,M197*(1-'Расчет ПРЕДЗАКАЗ'!$D$10))</f>
        <v>0</v>
      </c>
      <c r="V197" s="114" t="n">
        <f aca="false">P197*U197</f>
        <v>0</v>
      </c>
      <c r="W197" s="114" t="n">
        <f aca="false">IF(EXACT(O197,Y197),M197,M197*(1-'Расчет Прайс'!$D$10))</f>
        <v>0</v>
      </c>
      <c r="X197" s="114" t="n">
        <f aca="false">P197*W197</f>
        <v>0</v>
      </c>
      <c r="Y197" s="119" t="s">
        <v>101</v>
      </c>
      <c r="Z197" s="117" t="n">
        <f aca="false">IF(EXACT(O197;Y197);Q197;0)</f>
        <v>0</v>
      </c>
      <c r="AA197" s="117" t="n">
        <f aca="false">IF(Z197=0;Q197;0)</f>
        <v>0</v>
      </c>
      <c r="AB197" s="118" t="str">
        <f aca="false">IF(U197=0;"";L197/U197-1)</f>
        <v/>
      </c>
      <c r="AC197" s="118" t="str">
        <f aca="false">IF(W197=0;"";L197/W197-1)</f>
        <v/>
      </c>
    </row>
    <row collapsed="false" customFormat="false" customHeight="true" hidden="false" ht="50.1" outlineLevel="0" r="198">
      <c r="A198" s="98"/>
      <c r="B198" s="98"/>
      <c r="C198" s="99"/>
      <c r="D198" s="99"/>
      <c r="E198" s="100"/>
      <c r="F198" s="153"/>
      <c r="G198" s="102"/>
      <c r="H198" s="103"/>
      <c r="I198" s="154"/>
      <c r="J198" s="104"/>
      <c r="K198" s="105"/>
      <c r="L198" s="106"/>
      <c r="M198" s="106"/>
      <c r="N198" s="120"/>
      <c r="O198" s="109"/>
      <c r="P198" s="110"/>
      <c r="Q198" s="106" t="n">
        <f aca="false">P198*M198</f>
        <v>0</v>
      </c>
      <c r="R198" s="120"/>
      <c r="S198" s="111"/>
      <c r="T198" s="121"/>
      <c r="U198" s="114" t="n">
        <f aca="false">IF(EXACT(O198,Y198),M198,M198*(1-'Расчет ПРЕДЗАКАЗ'!$D$10))</f>
        <v>0</v>
      </c>
      <c r="V198" s="114" t="n">
        <f aca="false">P198*U198</f>
        <v>0</v>
      </c>
      <c r="W198" s="114" t="n">
        <f aca="false">IF(EXACT(O198,Y198),M198,M198*(1-'Расчет Прайс'!$D$10))</f>
        <v>0</v>
      </c>
      <c r="X198" s="114" t="n">
        <f aca="false">P198*W198</f>
        <v>0</v>
      </c>
      <c r="Y198" s="119" t="s">
        <v>101</v>
      </c>
      <c r="Z198" s="117" t="n">
        <f aca="false">IF(EXACT(O198;Y198);Q198;0)</f>
        <v>0</v>
      </c>
      <c r="AA198" s="117" t="n">
        <f aca="false">IF(Z198=0;Q198;0)</f>
        <v>0</v>
      </c>
      <c r="AB198" s="118" t="str">
        <f aca="false">IF(U198=0;"";L198/U198-1)</f>
        <v/>
      </c>
      <c r="AC198" s="118" t="str">
        <f aca="false">IF(W198=0;"";L198/W198-1)</f>
        <v/>
      </c>
    </row>
    <row collapsed="false" customFormat="false" customHeight="true" hidden="false" ht="11.25" outlineLevel="0" r="199"/>
    <row collapsed="false" customFormat="false" customHeight="true" hidden="false" ht="50.1" outlineLevel="0" r="200">
      <c r="A200" s="98" t="n">
        <v>12</v>
      </c>
      <c r="B200" s="98" t="s">
        <v>555</v>
      </c>
      <c r="C200" s="99" t="s">
        <v>566</v>
      </c>
      <c r="D200" s="99" t="s">
        <v>93</v>
      </c>
      <c r="E200" s="100" t="s">
        <v>93</v>
      </c>
      <c r="F200" s="153" t="s">
        <v>535</v>
      </c>
      <c r="G200" s="102" t="s">
        <v>492</v>
      </c>
      <c r="H200" s="103" t="s">
        <v>546</v>
      </c>
      <c r="I200" s="154" t="s">
        <v>547</v>
      </c>
      <c r="J200" s="104" t="s">
        <v>98</v>
      </c>
      <c r="K200" s="105" t="s">
        <v>99</v>
      </c>
      <c r="L200" s="106" t="n">
        <v>10160</v>
      </c>
      <c r="M200" s="106" t="n">
        <v>6350</v>
      </c>
      <c r="N200" s="108" t="s">
        <v>567</v>
      </c>
      <c r="O200" s="109"/>
      <c r="P200" s="110"/>
      <c r="Q200" s="106" t="n">
        <f aca="false">P200*M200</f>
        <v>0</v>
      </c>
      <c r="R200" s="111"/>
      <c r="S200" s="112" t="n">
        <v>52</v>
      </c>
      <c r="T200" s="155"/>
      <c r="U200" s="114" t="n">
        <f aca="false">IF(EXACT(O200,Y200),M200,M200*(1-'Расчет ПРЕДЗАКАЗ'!$D$10))</f>
        <v>6223</v>
      </c>
      <c r="V200" s="114" t="n">
        <f aca="false">P200*U200</f>
        <v>0</v>
      </c>
      <c r="W200" s="114" t="n">
        <f aca="false">IF(EXACT(O200,Y200),M200,M200*(1-'Расчет Прайс'!$D$10))</f>
        <v>6350</v>
      </c>
      <c r="X200" s="114" t="n">
        <f aca="false">P200*W200</f>
        <v>0</v>
      </c>
      <c r="Y200" s="119" t="s">
        <v>101</v>
      </c>
      <c r="Z200" s="117" t="n">
        <f aca="false">IF(EXACT(O200;Y200);Q200;0)</f>
        <v>0</v>
      </c>
      <c r="AA200" s="117" t="n">
        <f aca="false">IF(Z200=0;Q200;0)</f>
        <v>0</v>
      </c>
      <c r="AB200" s="118" t="n">
        <f aca="false">IF(U200=0,"",L200/U200-1)</f>
        <v>0.63265306122449</v>
      </c>
      <c r="AC200" s="118" t="n">
        <f aca="false">IF(W200=0,"",L200/W200-1)</f>
        <v>0.6</v>
      </c>
    </row>
    <row collapsed="false" customFormat="false" customHeight="true" hidden="false" ht="50.1" outlineLevel="0" r="201">
      <c r="A201" s="98"/>
      <c r="B201" s="98"/>
      <c r="C201" s="99"/>
      <c r="D201" s="99"/>
      <c r="E201" s="100"/>
      <c r="F201" s="153"/>
      <c r="G201" s="102"/>
      <c r="H201" s="103"/>
      <c r="I201" s="154"/>
      <c r="J201" s="104"/>
      <c r="K201" s="105" t="s">
        <v>102</v>
      </c>
      <c r="L201" s="106" t="n">
        <v>10160</v>
      </c>
      <c r="M201" s="106" t="n">
        <v>6350</v>
      </c>
      <c r="N201" s="108" t="s">
        <v>568</v>
      </c>
      <c r="O201" s="109"/>
      <c r="P201" s="110"/>
      <c r="Q201" s="106" t="n">
        <f aca="false">P201*M201</f>
        <v>0</v>
      </c>
      <c r="R201" s="111"/>
      <c r="S201" s="112" t="n">
        <v>64</v>
      </c>
      <c r="T201" s="138"/>
      <c r="U201" s="114" t="n">
        <f aca="false">IF(EXACT(O201,Y201),M201,M201*(1-'Расчет ПРЕДЗАКАЗ'!$D$10))</f>
        <v>6223</v>
      </c>
      <c r="V201" s="114" t="n">
        <f aca="false">P201*U201</f>
        <v>0</v>
      </c>
      <c r="W201" s="114" t="n">
        <f aca="false">IF(EXACT(O201,Y201),M201,M201*(1-'Расчет Прайс'!$D$10))</f>
        <v>6350</v>
      </c>
      <c r="X201" s="114" t="n">
        <f aca="false">P201*W201</f>
        <v>0</v>
      </c>
      <c r="Y201" s="119" t="s">
        <v>101</v>
      </c>
      <c r="Z201" s="117" t="n">
        <f aca="false">IF(EXACT(O201;Y201);Q201;0)</f>
        <v>0</v>
      </c>
      <c r="AA201" s="117" t="n">
        <f aca="false">IF(Z201=0;Q201;0)</f>
        <v>0</v>
      </c>
      <c r="AB201" s="118" t="n">
        <f aca="false">IF(U201=0;"";L201/U201-1)</f>
        <v>0.63265306122449</v>
      </c>
      <c r="AC201" s="118" t="n">
        <f aca="false">IF(W201=0;"";L201/W201-1)</f>
        <v>0.6</v>
      </c>
    </row>
    <row collapsed="false" customFormat="false" customHeight="true" hidden="false" ht="50.1" outlineLevel="0" r="202">
      <c r="A202" s="98"/>
      <c r="B202" s="98"/>
      <c r="C202" s="99"/>
      <c r="D202" s="99"/>
      <c r="E202" s="100"/>
      <c r="F202" s="153"/>
      <c r="G202" s="102"/>
      <c r="H202" s="103"/>
      <c r="I202" s="154"/>
      <c r="J202" s="104"/>
      <c r="K202" s="105" t="s">
        <v>104</v>
      </c>
      <c r="L202" s="106" t="n">
        <v>10160</v>
      </c>
      <c r="M202" s="106" t="n">
        <v>6350</v>
      </c>
      <c r="N202" s="108" t="s">
        <v>569</v>
      </c>
      <c r="O202" s="109"/>
      <c r="P202" s="110"/>
      <c r="Q202" s="106" t="n">
        <f aca="false">P202*M202</f>
        <v>0</v>
      </c>
      <c r="R202" s="111"/>
      <c r="S202" s="112" t="n">
        <v>86</v>
      </c>
      <c r="T202" s="138"/>
      <c r="U202" s="114" t="n">
        <f aca="false">IF(EXACT(O202,Y202),M202,M202*(1-'Расчет ПРЕДЗАКАЗ'!$D$10))</f>
        <v>6223</v>
      </c>
      <c r="V202" s="114" t="n">
        <f aca="false">P202*U202</f>
        <v>0</v>
      </c>
      <c r="W202" s="114" t="n">
        <f aca="false">IF(EXACT(O202,Y202),M202,M202*(1-'Расчет Прайс'!$D$10))</f>
        <v>6350</v>
      </c>
      <c r="X202" s="114" t="n">
        <f aca="false">P202*W202</f>
        <v>0</v>
      </c>
      <c r="Y202" s="119" t="s">
        <v>101</v>
      </c>
      <c r="Z202" s="117" t="n">
        <f aca="false">IF(EXACT(O202;Y202);Q202;0)</f>
        <v>0</v>
      </c>
      <c r="AA202" s="117" t="n">
        <f aca="false">IF(Z202=0;Q202;0)</f>
        <v>0</v>
      </c>
      <c r="AB202" s="118" t="n">
        <f aca="false">IF(U202=0;"";L202/U202-1)</f>
        <v>0.63265306122449</v>
      </c>
      <c r="AC202" s="118" t="n">
        <f aca="false">IF(W202=0;"";L202/W202-1)</f>
        <v>0.6</v>
      </c>
    </row>
    <row collapsed="false" customFormat="false" customHeight="true" hidden="false" ht="50.1" outlineLevel="0" r="203">
      <c r="A203" s="98"/>
      <c r="B203" s="98"/>
      <c r="C203" s="99"/>
      <c r="D203" s="99"/>
      <c r="E203" s="100"/>
      <c r="F203" s="153"/>
      <c r="G203" s="102"/>
      <c r="H203" s="103"/>
      <c r="I203" s="154"/>
      <c r="J203" s="104"/>
      <c r="K203" s="105" t="s">
        <v>106</v>
      </c>
      <c r="L203" s="106" t="n">
        <v>10160</v>
      </c>
      <c r="M203" s="106" t="n">
        <v>6350</v>
      </c>
      <c r="N203" s="108" t="s">
        <v>570</v>
      </c>
      <c r="O203" s="109"/>
      <c r="P203" s="110"/>
      <c r="Q203" s="106" t="n">
        <f aca="false">P203*M203</f>
        <v>0</v>
      </c>
      <c r="R203" s="111"/>
      <c r="S203" s="112" t="n">
        <v>79</v>
      </c>
      <c r="T203" s="138"/>
      <c r="U203" s="114" t="n">
        <f aca="false">IF(EXACT(O203,Y203),M203,M203*(1-'Расчет ПРЕДЗАКАЗ'!$D$10))</f>
        <v>6223</v>
      </c>
      <c r="V203" s="114" t="n">
        <f aca="false">P203*U203</f>
        <v>0</v>
      </c>
      <c r="W203" s="114" t="n">
        <f aca="false">IF(EXACT(O203,Y203),M203,M203*(1-'Расчет Прайс'!$D$10))</f>
        <v>6350</v>
      </c>
      <c r="X203" s="114" t="n">
        <f aca="false">P203*W203</f>
        <v>0</v>
      </c>
      <c r="Y203" s="119" t="s">
        <v>101</v>
      </c>
      <c r="Z203" s="117" t="n">
        <f aca="false">IF(EXACT(O203;Y203);Q203;0)</f>
        <v>0</v>
      </c>
      <c r="AA203" s="117" t="n">
        <f aca="false">IF(Z203=0;Q203;0)</f>
        <v>0</v>
      </c>
      <c r="AB203" s="118" t="n">
        <f aca="false">IF(U203=0;"";L203/U203-1)</f>
        <v>0.63265306122449</v>
      </c>
      <c r="AC203" s="118" t="n">
        <f aca="false">IF(W203=0;"";L203/W203-1)</f>
        <v>0.6</v>
      </c>
    </row>
    <row collapsed="false" customFormat="false" customHeight="true" hidden="false" ht="50.1" outlineLevel="0" r="204">
      <c r="A204" s="98"/>
      <c r="B204" s="98"/>
      <c r="C204" s="99"/>
      <c r="D204" s="99"/>
      <c r="E204" s="100"/>
      <c r="F204" s="153"/>
      <c r="G204" s="102"/>
      <c r="H204" s="103"/>
      <c r="I204" s="154"/>
      <c r="J204" s="104"/>
      <c r="K204" s="105" t="s">
        <v>108</v>
      </c>
      <c r="L204" s="106" t="n">
        <v>10160</v>
      </c>
      <c r="M204" s="106" t="n">
        <v>6350</v>
      </c>
      <c r="N204" s="108" t="s">
        <v>571</v>
      </c>
      <c r="O204" s="109"/>
      <c r="P204" s="110"/>
      <c r="Q204" s="106" t="n">
        <f aca="false">P204*M204</f>
        <v>0</v>
      </c>
      <c r="R204" s="111"/>
      <c r="S204" s="112" t="n">
        <v>82</v>
      </c>
      <c r="T204" s="138"/>
      <c r="U204" s="114" t="n">
        <f aca="false">IF(EXACT(O204,Y204),M204,M204*(1-'Расчет ПРЕДЗАКАЗ'!$D$10))</f>
        <v>6223</v>
      </c>
      <c r="V204" s="114" t="n">
        <f aca="false">P204*U204</f>
        <v>0</v>
      </c>
      <c r="W204" s="114" t="n">
        <f aca="false">IF(EXACT(O204,Y204),M204,M204*(1-'Расчет Прайс'!$D$10))</f>
        <v>6350</v>
      </c>
      <c r="X204" s="114" t="n">
        <f aca="false">P204*W204</f>
        <v>0</v>
      </c>
      <c r="Y204" s="119" t="s">
        <v>101</v>
      </c>
      <c r="Z204" s="117" t="n">
        <f aca="false">IF(EXACT(O204;Y204);Q204;0)</f>
        <v>0</v>
      </c>
      <c r="AA204" s="117" t="n">
        <f aca="false">IF(Z204=0;Q204;0)</f>
        <v>0</v>
      </c>
      <c r="AB204" s="118" t="n">
        <f aca="false">IF(U204=0;"";L204/U204-1)</f>
        <v>0.63265306122449</v>
      </c>
      <c r="AC204" s="118" t="n">
        <f aca="false">IF(W204=0;"";L204/W204-1)</f>
        <v>0.6</v>
      </c>
    </row>
    <row collapsed="false" customFormat="false" customHeight="true" hidden="false" ht="50.1" outlineLevel="0" r="205">
      <c r="A205" s="98"/>
      <c r="B205" s="98"/>
      <c r="C205" s="99"/>
      <c r="D205" s="99"/>
      <c r="E205" s="100"/>
      <c r="F205" s="153"/>
      <c r="G205" s="102"/>
      <c r="H205" s="103"/>
      <c r="I205" s="154"/>
      <c r="J205" s="104"/>
      <c r="K205" s="105" t="s">
        <v>110</v>
      </c>
      <c r="L205" s="106" t="n">
        <v>10160</v>
      </c>
      <c r="M205" s="106" t="n">
        <v>6350</v>
      </c>
      <c r="N205" s="108" t="s">
        <v>572</v>
      </c>
      <c r="O205" s="109"/>
      <c r="P205" s="110"/>
      <c r="Q205" s="106" t="n">
        <f aca="false">P205*M205</f>
        <v>0</v>
      </c>
      <c r="R205" s="111"/>
      <c r="S205" s="112" t="n">
        <v>76</v>
      </c>
      <c r="T205" s="138"/>
      <c r="U205" s="114" t="n">
        <f aca="false">IF(EXACT(O205,Y205),M205,M205*(1-'Расчет ПРЕДЗАКАЗ'!$D$10))</f>
        <v>6223</v>
      </c>
      <c r="V205" s="114" t="n">
        <f aca="false">P205*U205</f>
        <v>0</v>
      </c>
      <c r="W205" s="114" t="n">
        <f aca="false">IF(EXACT(O205,Y205),M205,M205*(1-'Расчет Прайс'!$D$10))</f>
        <v>6350</v>
      </c>
      <c r="X205" s="114" t="n">
        <f aca="false">P205*W205</f>
        <v>0</v>
      </c>
      <c r="Y205" s="119" t="s">
        <v>101</v>
      </c>
      <c r="Z205" s="117" t="n">
        <f aca="false">IF(EXACT(O205;Y205);Q205;0)</f>
        <v>0</v>
      </c>
      <c r="AA205" s="117" t="n">
        <f aca="false">IF(Z205=0;Q205;0)</f>
        <v>0</v>
      </c>
      <c r="AB205" s="118" t="n">
        <f aca="false">IF(U205=0;"";L205/U205-1)</f>
        <v>0.63265306122449</v>
      </c>
      <c r="AC205" s="118" t="n">
        <f aca="false">IF(W205=0;"";L205/W205-1)</f>
        <v>0.6</v>
      </c>
    </row>
    <row collapsed="false" customFormat="false" customHeight="true" hidden="false" ht="50.1" outlineLevel="0" r="206">
      <c r="A206" s="98"/>
      <c r="B206" s="98"/>
      <c r="C206" s="99"/>
      <c r="D206" s="99"/>
      <c r="E206" s="100"/>
      <c r="F206" s="153"/>
      <c r="G206" s="102"/>
      <c r="H206" s="103"/>
      <c r="I206" s="154"/>
      <c r="J206" s="104"/>
      <c r="K206" s="105" t="s">
        <v>112</v>
      </c>
      <c r="L206" s="106" t="n">
        <v>10160</v>
      </c>
      <c r="M206" s="106" t="n">
        <v>6350</v>
      </c>
      <c r="N206" s="108" t="s">
        <v>573</v>
      </c>
      <c r="O206" s="109"/>
      <c r="P206" s="110"/>
      <c r="Q206" s="106" t="n">
        <f aca="false">P206*M206</f>
        <v>0</v>
      </c>
      <c r="R206" s="111"/>
      <c r="S206" s="112" t="n">
        <v>58</v>
      </c>
      <c r="T206" s="138"/>
      <c r="U206" s="114" t="n">
        <f aca="false">IF(EXACT(O206,Y206),M206,M206*(1-'Расчет ПРЕДЗАКАЗ'!$D$10))</f>
        <v>6223</v>
      </c>
      <c r="V206" s="114" t="n">
        <f aca="false">P206*U206</f>
        <v>0</v>
      </c>
      <c r="W206" s="114" t="n">
        <f aca="false">IF(EXACT(O206,Y206),M206,M206*(1-'Расчет Прайс'!$D$10))</f>
        <v>6350</v>
      </c>
      <c r="X206" s="114" t="n">
        <f aca="false">P206*W206</f>
        <v>0</v>
      </c>
      <c r="Y206" s="119" t="s">
        <v>101</v>
      </c>
      <c r="Z206" s="117" t="n">
        <f aca="false">IF(EXACT(O206;Y206);Q206;0)</f>
        <v>0</v>
      </c>
      <c r="AA206" s="117" t="n">
        <f aca="false">IF(Z206=0;Q206;0)</f>
        <v>0</v>
      </c>
      <c r="AB206" s="118" t="n">
        <f aca="false">IF(U206=0;"";L206/U206-1)</f>
        <v>0.63265306122449</v>
      </c>
      <c r="AC206" s="118" t="n">
        <f aca="false">IF(W206=0;"";L206/W206-1)</f>
        <v>0.6</v>
      </c>
    </row>
    <row collapsed="false" customFormat="false" customHeight="true" hidden="false" ht="50.1" outlineLevel="0" r="207">
      <c r="A207" s="98"/>
      <c r="B207" s="98"/>
      <c r="C207" s="99"/>
      <c r="D207" s="99"/>
      <c r="E207" s="100"/>
      <c r="F207" s="153"/>
      <c r="G207" s="102"/>
      <c r="H207" s="103"/>
      <c r="I207" s="154"/>
      <c r="J207" s="104"/>
      <c r="K207" s="105"/>
      <c r="L207" s="106"/>
      <c r="M207" s="106"/>
      <c r="N207" s="106"/>
      <c r="O207" s="109"/>
      <c r="P207" s="110"/>
      <c r="Q207" s="106" t="n">
        <f aca="false">P207*M207</f>
        <v>0</v>
      </c>
      <c r="R207" s="111"/>
      <c r="S207" s="112"/>
      <c r="T207" s="138"/>
      <c r="U207" s="114" t="n">
        <f aca="false">IF(EXACT(O207,Y207),M207,M207*(1-'Расчет ПРЕДЗАКАЗ'!$D$10))</f>
        <v>0</v>
      </c>
      <c r="V207" s="114" t="n">
        <f aca="false">P207*U207</f>
        <v>0</v>
      </c>
      <c r="W207" s="114" t="n">
        <f aca="false">IF(EXACT(O207,Y207),M207,M207*(1-'Расчет Прайс'!$D$10))</f>
        <v>0</v>
      </c>
      <c r="X207" s="114" t="n">
        <f aca="false">P207*W207</f>
        <v>0</v>
      </c>
      <c r="Y207" s="119" t="s">
        <v>101</v>
      </c>
      <c r="Z207" s="117" t="n">
        <f aca="false">IF(EXACT(O207;Y207);Q207;0)</f>
        <v>0</v>
      </c>
      <c r="AA207" s="117" t="n">
        <f aca="false">IF(Z207=0;Q207;0)</f>
        <v>0</v>
      </c>
      <c r="AB207" s="118" t="str">
        <f aca="false">IF(U207=0;"";L207/U207-1)</f>
        <v/>
      </c>
      <c r="AC207" s="118" t="str">
        <f aca="false">IF(W207=0;"";L207/W207-1)</f>
        <v/>
      </c>
    </row>
    <row collapsed="false" customFormat="false" customHeight="true" hidden="false" ht="50.1" outlineLevel="0" r="208">
      <c r="A208" s="98"/>
      <c r="B208" s="98"/>
      <c r="C208" s="99"/>
      <c r="D208" s="99"/>
      <c r="E208" s="100"/>
      <c r="F208" s="153"/>
      <c r="G208" s="102"/>
      <c r="H208" s="103"/>
      <c r="I208" s="154"/>
      <c r="J208" s="104"/>
      <c r="K208" s="105"/>
      <c r="L208" s="106"/>
      <c r="M208" s="106"/>
      <c r="N208" s="106"/>
      <c r="O208" s="109"/>
      <c r="P208" s="110"/>
      <c r="Q208" s="106" t="n">
        <f aca="false">P208*M208</f>
        <v>0</v>
      </c>
      <c r="R208" s="111"/>
      <c r="S208" s="112"/>
      <c r="T208" s="138"/>
      <c r="U208" s="114" t="n">
        <f aca="false">IF(EXACT(O208,Y208),M208,M208*(1-'Расчет ПРЕДЗАКАЗ'!$D$10))</f>
        <v>0</v>
      </c>
      <c r="V208" s="114" t="n">
        <f aca="false">P208*U208</f>
        <v>0</v>
      </c>
      <c r="W208" s="114" t="n">
        <f aca="false">IF(EXACT(O208,Y208),M208,M208*(1-'Расчет Прайс'!$D$10))</f>
        <v>0</v>
      </c>
      <c r="X208" s="114" t="n">
        <f aca="false">P208*W208</f>
        <v>0</v>
      </c>
      <c r="Y208" s="119" t="s">
        <v>101</v>
      </c>
      <c r="Z208" s="117" t="n">
        <f aca="false">IF(EXACT(O208;Y208);Q208;0)</f>
        <v>0</v>
      </c>
      <c r="AA208" s="117" t="n">
        <f aca="false">IF(Z208=0;Q208;0)</f>
        <v>0</v>
      </c>
      <c r="AB208" s="118" t="str">
        <f aca="false">IF(U208=0;"";L208/U208-1)</f>
        <v/>
      </c>
      <c r="AC208" s="118" t="str">
        <f aca="false">IF(W208=0;"";L208/W208-1)</f>
        <v/>
      </c>
    </row>
    <row collapsed="false" customFormat="false" customHeight="true" hidden="false" ht="50.1" outlineLevel="0" r="209">
      <c r="A209" s="98"/>
      <c r="B209" s="98"/>
      <c r="C209" s="99"/>
      <c r="D209" s="99"/>
      <c r="E209" s="100"/>
      <c r="F209" s="153"/>
      <c r="G209" s="102"/>
      <c r="H209" s="103"/>
      <c r="I209" s="154"/>
      <c r="J209" s="104"/>
      <c r="K209" s="105"/>
      <c r="L209" s="106"/>
      <c r="M209" s="106"/>
      <c r="N209" s="120"/>
      <c r="O209" s="109"/>
      <c r="P209" s="110"/>
      <c r="Q209" s="106" t="n">
        <f aca="false">P209*M209</f>
        <v>0</v>
      </c>
      <c r="R209" s="120"/>
      <c r="S209" s="112"/>
      <c r="T209" s="121"/>
      <c r="U209" s="114" t="n">
        <f aca="false">IF(EXACT(O209,Y209),M209,M209*(1-'Расчет ПРЕДЗАКАЗ'!$D$10))</f>
        <v>0</v>
      </c>
      <c r="V209" s="114" t="n">
        <f aca="false">P209*U209</f>
        <v>0</v>
      </c>
      <c r="W209" s="114" t="n">
        <f aca="false">IF(EXACT(O209,Y209),M209,M209*(1-'Расчет Прайс'!$D$10))</f>
        <v>0</v>
      </c>
      <c r="X209" s="114" t="n">
        <f aca="false">P209*W209</f>
        <v>0</v>
      </c>
      <c r="Y209" s="119" t="s">
        <v>101</v>
      </c>
      <c r="Z209" s="117" t="n">
        <f aca="false">IF(EXACT(O209;Y209);Q209;0)</f>
        <v>0</v>
      </c>
      <c r="AA209" s="117" t="n">
        <f aca="false">IF(Z209=0;Q209;0)</f>
        <v>0</v>
      </c>
      <c r="AB209" s="118" t="str">
        <f aca="false">IF(U209=0;"";L209/U209-1)</f>
        <v/>
      </c>
      <c r="AC209" s="118" t="str">
        <f aca="false">IF(W209=0;"";L209/W209-1)</f>
        <v/>
      </c>
    </row>
    <row collapsed="false" customFormat="false" customHeight="true" hidden="false" ht="50.1" outlineLevel="0" r="210">
      <c r="A210" s="98"/>
      <c r="B210" s="98"/>
      <c r="C210" s="99"/>
      <c r="D210" s="99"/>
      <c r="E210" s="100"/>
      <c r="F210" s="153"/>
      <c r="G210" s="102"/>
      <c r="H210" s="103"/>
      <c r="I210" s="154"/>
      <c r="J210" s="104"/>
      <c r="K210" s="105"/>
      <c r="L210" s="106"/>
      <c r="M210" s="106"/>
      <c r="N210" s="120"/>
      <c r="O210" s="109"/>
      <c r="P210" s="110"/>
      <c r="Q210" s="106" t="n">
        <f aca="false">P210*M210</f>
        <v>0</v>
      </c>
      <c r="R210" s="120"/>
      <c r="S210" s="112"/>
      <c r="T210" s="121"/>
      <c r="U210" s="114" t="n">
        <f aca="false">IF(EXACT(O210,Y210),M210,M210*(1-'Расчет ПРЕДЗАКАЗ'!$D$10))</f>
        <v>0</v>
      </c>
      <c r="V210" s="114" t="n">
        <f aca="false">P210*U210</f>
        <v>0</v>
      </c>
      <c r="W210" s="114" t="n">
        <f aca="false">IF(EXACT(O210,Y210),M210,M210*(1-'Расчет Прайс'!$D$10))</f>
        <v>0</v>
      </c>
      <c r="X210" s="114" t="n">
        <f aca="false">P210*W210</f>
        <v>0</v>
      </c>
      <c r="Y210" s="119" t="s">
        <v>101</v>
      </c>
      <c r="Z210" s="117" t="n">
        <f aca="false">IF(EXACT(O210;Y210);Q210;0)</f>
        <v>0</v>
      </c>
      <c r="AA210" s="117" t="n">
        <f aca="false">IF(Z210=0;Q210;0)</f>
        <v>0</v>
      </c>
      <c r="AB210" s="118" t="str">
        <f aca="false">IF(U210=0;"";L210/U210-1)</f>
        <v/>
      </c>
      <c r="AC210" s="118" t="str">
        <f aca="false">IF(W210=0;"";L210/W210-1)</f>
        <v/>
      </c>
    </row>
    <row collapsed="false" customFormat="false" customHeight="true" hidden="false" ht="50.1" outlineLevel="0" r="211">
      <c r="A211" s="98"/>
      <c r="B211" s="98"/>
      <c r="C211" s="99"/>
      <c r="D211" s="99"/>
      <c r="E211" s="100"/>
      <c r="F211" s="153"/>
      <c r="G211" s="102"/>
      <c r="H211" s="103"/>
      <c r="I211" s="154"/>
      <c r="J211" s="104"/>
      <c r="K211" s="105"/>
      <c r="L211" s="106"/>
      <c r="M211" s="106"/>
      <c r="N211" s="120"/>
      <c r="O211" s="109"/>
      <c r="P211" s="110"/>
      <c r="Q211" s="106" t="n">
        <f aca="false">P211*M211</f>
        <v>0</v>
      </c>
      <c r="R211" s="120"/>
      <c r="S211" s="112"/>
      <c r="T211" s="121"/>
      <c r="U211" s="114" t="n">
        <f aca="false">IF(EXACT(O211,Y211),M211,M211*(1-'Расчет ПРЕДЗАКАЗ'!$D$10))</f>
        <v>0</v>
      </c>
      <c r="V211" s="114" t="n">
        <f aca="false">P211*U211</f>
        <v>0</v>
      </c>
      <c r="W211" s="114" t="n">
        <f aca="false">IF(EXACT(O211,Y211),M211,M211*(1-'Расчет Прайс'!$D$10))</f>
        <v>0</v>
      </c>
      <c r="X211" s="114" t="n">
        <f aca="false">P211*W211</f>
        <v>0</v>
      </c>
      <c r="Y211" s="119" t="s">
        <v>101</v>
      </c>
      <c r="Z211" s="117" t="n">
        <f aca="false">IF(EXACT(O211;Y211);Q211;0)</f>
        <v>0</v>
      </c>
      <c r="AA211" s="117" t="n">
        <f aca="false">IF(Z211=0;Q211;0)</f>
        <v>0</v>
      </c>
      <c r="AB211" s="118" t="str">
        <f aca="false">IF(U211=0;"";L211/U211-1)</f>
        <v/>
      </c>
      <c r="AC211" s="118" t="str">
        <f aca="false">IF(W211=0;"";L211/W211-1)</f>
        <v/>
      </c>
    </row>
    <row collapsed="false" customFormat="false" customHeight="true" hidden="false" ht="50.1" outlineLevel="0" r="212">
      <c r="A212" s="98"/>
      <c r="B212" s="98"/>
      <c r="C212" s="99"/>
      <c r="D212" s="99"/>
      <c r="E212" s="100"/>
      <c r="F212" s="153"/>
      <c r="G212" s="102"/>
      <c r="H212" s="103"/>
      <c r="I212" s="154"/>
      <c r="J212" s="104"/>
      <c r="K212" s="105"/>
      <c r="L212" s="106"/>
      <c r="M212" s="106"/>
      <c r="N212" s="120"/>
      <c r="O212" s="109"/>
      <c r="P212" s="110"/>
      <c r="Q212" s="106" t="n">
        <f aca="false">P212*M212</f>
        <v>0</v>
      </c>
      <c r="R212" s="120"/>
      <c r="S212" s="112"/>
      <c r="T212" s="121"/>
      <c r="U212" s="114" t="n">
        <f aca="false">IF(EXACT(O212,Y212),M212,M212*(1-'Расчет ПРЕДЗАКАЗ'!$D$10))</f>
        <v>0</v>
      </c>
      <c r="V212" s="114" t="n">
        <f aca="false">P212*U212</f>
        <v>0</v>
      </c>
      <c r="W212" s="114" t="n">
        <f aca="false">IF(EXACT(O212,Y212),M212,M212*(1-'Расчет Прайс'!$D$10))</f>
        <v>0</v>
      </c>
      <c r="X212" s="114" t="n">
        <f aca="false">P212*W212</f>
        <v>0</v>
      </c>
      <c r="Y212" s="119" t="s">
        <v>101</v>
      </c>
      <c r="Z212" s="117" t="n">
        <f aca="false">IF(EXACT(O212;Y212);Q212;0)</f>
        <v>0</v>
      </c>
      <c r="AA212" s="117" t="n">
        <f aca="false">IF(Z212=0;Q212;0)</f>
        <v>0</v>
      </c>
      <c r="AB212" s="118" t="str">
        <f aca="false">IF(U212=0;"";L212/U212-1)</f>
        <v/>
      </c>
      <c r="AC212" s="118" t="str">
        <f aca="false">IF(W212=0;"";L212/W212-1)</f>
        <v/>
      </c>
    </row>
    <row collapsed="false" customFormat="false" customHeight="true" hidden="false" ht="50.1" outlineLevel="0" r="213">
      <c r="A213" s="98"/>
      <c r="B213" s="98"/>
      <c r="C213" s="99"/>
      <c r="D213" s="99"/>
      <c r="E213" s="100"/>
      <c r="F213" s="153"/>
      <c r="G213" s="102"/>
      <c r="H213" s="103"/>
      <c r="I213" s="154"/>
      <c r="J213" s="104"/>
      <c r="K213" s="105"/>
      <c r="L213" s="106"/>
      <c r="M213" s="106"/>
      <c r="N213" s="120"/>
      <c r="O213" s="109"/>
      <c r="P213" s="110"/>
      <c r="Q213" s="106" t="n">
        <f aca="false">P213*M213</f>
        <v>0</v>
      </c>
      <c r="R213" s="120"/>
      <c r="S213" s="112"/>
      <c r="T213" s="121"/>
      <c r="U213" s="114" t="n">
        <f aca="false">IF(EXACT(O213,Y213),M213,M213*(1-'Расчет ПРЕДЗАКАЗ'!$D$10))</f>
        <v>0</v>
      </c>
      <c r="V213" s="114" t="n">
        <f aca="false">P213*U213</f>
        <v>0</v>
      </c>
      <c r="W213" s="114" t="n">
        <f aca="false">IF(EXACT(O213,Y213),M213,M213*(1-'Расчет Прайс'!$D$10))</f>
        <v>0</v>
      </c>
      <c r="X213" s="114" t="n">
        <f aca="false">P213*W213</f>
        <v>0</v>
      </c>
      <c r="Y213" s="119" t="s">
        <v>101</v>
      </c>
      <c r="Z213" s="117" t="n">
        <f aca="false">IF(EXACT(O213;Y213);Q213;0)</f>
        <v>0</v>
      </c>
      <c r="AA213" s="117" t="n">
        <f aca="false">IF(Z213=0;Q213;0)</f>
        <v>0</v>
      </c>
      <c r="AB213" s="118" t="str">
        <f aca="false">IF(U213=0;"";L213/U213-1)</f>
        <v/>
      </c>
      <c r="AC213" s="118" t="str">
        <f aca="false">IF(W213=0;"";L213/W213-1)</f>
        <v/>
      </c>
    </row>
    <row collapsed="false" customFormat="false" customHeight="true" hidden="false" ht="50.1" outlineLevel="0" r="214">
      <c r="A214" s="98"/>
      <c r="B214" s="98"/>
      <c r="C214" s="99"/>
      <c r="D214" s="99"/>
      <c r="E214" s="100"/>
      <c r="F214" s="153"/>
      <c r="G214" s="102"/>
      <c r="H214" s="103"/>
      <c r="I214" s="154"/>
      <c r="J214" s="104"/>
      <c r="K214" s="105"/>
      <c r="L214" s="106"/>
      <c r="M214" s="106"/>
      <c r="N214" s="120"/>
      <c r="O214" s="109"/>
      <c r="P214" s="110"/>
      <c r="Q214" s="106" t="n">
        <f aca="false">P214*M214</f>
        <v>0</v>
      </c>
      <c r="R214" s="120"/>
      <c r="S214" s="111"/>
      <c r="T214" s="121"/>
      <c r="U214" s="114" t="n">
        <f aca="false">IF(EXACT(O214,Y214),M214,M214*(1-'Расчет ПРЕДЗАКАЗ'!$D$10))</f>
        <v>0</v>
      </c>
      <c r="V214" s="114" t="n">
        <f aca="false">P214*U214</f>
        <v>0</v>
      </c>
      <c r="W214" s="114" t="n">
        <f aca="false">IF(EXACT(O214,Y214),M214,M214*(1-'Расчет Прайс'!$D$10))</f>
        <v>0</v>
      </c>
      <c r="X214" s="114" t="n">
        <f aca="false">P214*W214</f>
        <v>0</v>
      </c>
      <c r="Y214" s="119" t="s">
        <v>101</v>
      </c>
      <c r="Z214" s="117" t="n">
        <f aca="false">IF(EXACT(O214;Y214);Q214;0)</f>
        <v>0</v>
      </c>
      <c r="AA214" s="117" t="n">
        <f aca="false">IF(Z214=0;Q214;0)</f>
        <v>0</v>
      </c>
      <c r="AB214" s="118" t="str">
        <f aca="false">IF(U214=0;"";L214/U214-1)</f>
        <v/>
      </c>
      <c r="AC214" s="118" t="str">
        <f aca="false">IF(W214=0;"";L214/W214-1)</f>
        <v/>
      </c>
    </row>
    <row collapsed="false" customFormat="false" customHeight="true" hidden="false" ht="11.25" outlineLevel="0" r="215"/>
    <row collapsed="false" customFormat="false" customHeight="true" hidden="false" ht="50.1" outlineLevel="0" r="216">
      <c r="A216" s="98" t="n">
        <v>13</v>
      </c>
      <c r="B216" s="98" t="s">
        <v>574</v>
      </c>
      <c r="C216" s="99" t="s">
        <v>575</v>
      </c>
      <c r="D216" s="99" t="s">
        <v>93</v>
      </c>
      <c r="E216" s="100" t="s">
        <v>93</v>
      </c>
      <c r="F216" s="153" t="s">
        <v>535</v>
      </c>
      <c r="G216" s="102" t="s">
        <v>95</v>
      </c>
      <c r="H216" s="103" t="s">
        <v>546</v>
      </c>
      <c r="I216" s="154" t="s">
        <v>576</v>
      </c>
      <c r="J216" s="104" t="s">
        <v>98</v>
      </c>
      <c r="K216" s="105" t="s">
        <v>99</v>
      </c>
      <c r="L216" s="106" t="n">
        <v>10160</v>
      </c>
      <c r="M216" s="106" t="n">
        <v>6350</v>
      </c>
      <c r="N216" s="108" t="s">
        <v>577</v>
      </c>
      <c r="O216" s="109"/>
      <c r="P216" s="110"/>
      <c r="Q216" s="106" t="n">
        <f aca="false">P216*M216</f>
        <v>0</v>
      </c>
      <c r="R216" s="111"/>
      <c r="S216" s="112" t="n">
        <v>32</v>
      </c>
      <c r="T216" s="155"/>
      <c r="U216" s="114" t="n">
        <f aca="false">IF(EXACT(O216,Y216),M216,M216*(1-'Расчет ПРЕДЗАКАЗ'!$D$10))</f>
        <v>6223</v>
      </c>
      <c r="V216" s="114" t="n">
        <f aca="false">P216*U216</f>
        <v>0</v>
      </c>
      <c r="W216" s="114" t="n">
        <f aca="false">IF(EXACT(O216,Y216),M216,M216*(1-'Расчет Прайс'!$D$10))</f>
        <v>6350</v>
      </c>
      <c r="X216" s="114" t="n">
        <f aca="false">P216*W216</f>
        <v>0</v>
      </c>
      <c r="Y216" s="119" t="s">
        <v>101</v>
      </c>
      <c r="Z216" s="117" t="n">
        <f aca="false">IF(EXACT(O216;Y216);Q216;0)</f>
        <v>0</v>
      </c>
      <c r="AA216" s="117" t="n">
        <f aca="false">IF(Z216=0;Q216;0)</f>
        <v>0</v>
      </c>
      <c r="AB216" s="118" t="n">
        <f aca="false">IF(U216=0,"",L216/U216-1)</f>
        <v>0.63265306122449</v>
      </c>
      <c r="AC216" s="118" t="n">
        <f aca="false">IF(W216=0,"",L216/W216-1)</f>
        <v>0.6</v>
      </c>
    </row>
    <row collapsed="false" customFormat="false" customHeight="true" hidden="false" ht="50.1" outlineLevel="0" r="217">
      <c r="A217" s="98"/>
      <c r="B217" s="98"/>
      <c r="C217" s="99"/>
      <c r="D217" s="99"/>
      <c r="E217" s="100"/>
      <c r="F217" s="153"/>
      <c r="G217" s="102"/>
      <c r="H217" s="103"/>
      <c r="I217" s="154"/>
      <c r="J217" s="104"/>
      <c r="K217" s="105" t="s">
        <v>102</v>
      </c>
      <c r="L217" s="106" t="n">
        <v>10160</v>
      </c>
      <c r="M217" s="106" t="n">
        <v>6350</v>
      </c>
      <c r="N217" s="108" t="s">
        <v>578</v>
      </c>
      <c r="O217" s="109"/>
      <c r="P217" s="110"/>
      <c r="Q217" s="106" t="n">
        <f aca="false">P217*M217</f>
        <v>0</v>
      </c>
      <c r="R217" s="111"/>
      <c r="S217" s="112" t="n">
        <v>33</v>
      </c>
      <c r="T217" s="138"/>
      <c r="U217" s="114" t="n">
        <f aca="false">IF(EXACT(O217,Y217),M217,M217*(1-'Расчет ПРЕДЗАКАЗ'!$D$10))</f>
        <v>6223</v>
      </c>
      <c r="V217" s="114" t="n">
        <f aca="false">P217*U217</f>
        <v>0</v>
      </c>
      <c r="W217" s="114" t="n">
        <f aca="false">IF(EXACT(O217,Y217),M217,M217*(1-'Расчет Прайс'!$D$10))</f>
        <v>6350</v>
      </c>
      <c r="X217" s="114" t="n">
        <f aca="false">P217*W217</f>
        <v>0</v>
      </c>
      <c r="Y217" s="119" t="s">
        <v>101</v>
      </c>
      <c r="Z217" s="117" t="n">
        <f aca="false">IF(EXACT(O217;Y217);Q217;0)</f>
        <v>0</v>
      </c>
      <c r="AA217" s="117" t="n">
        <f aca="false">IF(Z217=0;Q217;0)</f>
        <v>0</v>
      </c>
      <c r="AB217" s="118" t="n">
        <f aca="false">IF(U217=0;"";L217/U217-1)</f>
        <v>0.63265306122449</v>
      </c>
      <c r="AC217" s="118" t="n">
        <f aca="false">IF(W217=0;"";L217/W217-1)</f>
        <v>0.6</v>
      </c>
    </row>
    <row collapsed="false" customFormat="false" customHeight="true" hidden="false" ht="50.1" outlineLevel="0" r="218">
      <c r="A218" s="98"/>
      <c r="B218" s="98"/>
      <c r="C218" s="99"/>
      <c r="D218" s="99"/>
      <c r="E218" s="100"/>
      <c r="F218" s="153"/>
      <c r="G218" s="102"/>
      <c r="H218" s="103"/>
      <c r="I218" s="154"/>
      <c r="J218" s="104"/>
      <c r="K218" s="105" t="s">
        <v>104</v>
      </c>
      <c r="L218" s="106" t="n">
        <v>10160</v>
      </c>
      <c r="M218" s="106" t="n">
        <v>6350</v>
      </c>
      <c r="N218" s="108" t="s">
        <v>579</v>
      </c>
      <c r="O218" s="109"/>
      <c r="P218" s="110"/>
      <c r="Q218" s="106" t="n">
        <f aca="false">P218*M218</f>
        <v>0</v>
      </c>
      <c r="R218" s="111"/>
      <c r="S218" s="112" t="n">
        <v>54</v>
      </c>
      <c r="T218" s="138"/>
      <c r="U218" s="114" t="n">
        <f aca="false">IF(EXACT(O218,Y218),M218,M218*(1-'Расчет ПРЕДЗАКАЗ'!$D$10))</f>
        <v>6223</v>
      </c>
      <c r="V218" s="114" t="n">
        <f aca="false">P218*U218</f>
        <v>0</v>
      </c>
      <c r="W218" s="114" t="n">
        <f aca="false">IF(EXACT(O218,Y218),M218,M218*(1-'Расчет Прайс'!$D$10))</f>
        <v>6350</v>
      </c>
      <c r="X218" s="114" t="n">
        <f aca="false">P218*W218</f>
        <v>0</v>
      </c>
      <c r="Y218" s="119" t="s">
        <v>101</v>
      </c>
      <c r="Z218" s="117" t="n">
        <f aca="false">IF(EXACT(O218;Y218);Q218;0)</f>
        <v>0</v>
      </c>
      <c r="AA218" s="117" t="n">
        <f aca="false">IF(Z218=0;Q218;0)</f>
        <v>0</v>
      </c>
      <c r="AB218" s="118" t="n">
        <f aca="false">IF(U218=0;"";L218/U218-1)</f>
        <v>0.63265306122449</v>
      </c>
      <c r="AC218" s="118" t="n">
        <f aca="false">IF(W218=0;"";L218/W218-1)</f>
        <v>0.6</v>
      </c>
    </row>
    <row collapsed="false" customFormat="false" customHeight="true" hidden="false" ht="50.1" outlineLevel="0" r="219">
      <c r="A219" s="98"/>
      <c r="B219" s="98"/>
      <c r="C219" s="99"/>
      <c r="D219" s="99"/>
      <c r="E219" s="100"/>
      <c r="F219" s="153"/>
      <c r="G219" s="102"/>
      <c r="H219" s="103"/>
      <c r="I219" s="154"/>
      <c r="J219" s="104"/>
      <c r="K219" s="105" t="s">
        <v>106</v>
      </c>
      <c r="L219" s="106" t="n">
        <v>10160</v>
      </c>
      <c r="M219" s="106" t="n">
        <v>6350</v>
      </c>
      <c r="N219" s="108" t="s">
        <v>580</v>
      </c>
      <c r="O219" s="109"/>
      <c r="P219" s="110"/>
      <c r="Q219" s="106" t="n">
        <f aca="false">P219*M219</f>
        <v>0</v>
      </c>
      <c r="R219" s="111"/>
      <c r="S219" s="112" t="n">
        <v>45</v>
      </c>
      <c r="T219" s="138"/>
      <c r="U219" s="114" t="n">
        <f aca="false">IF(EXACT(O219,Y219),M219,M219*(1-'Расчет ПРЕДЗАКАЗ'!$D$10))</f>
        <v>6223</v>
      </c>
      <c r="V219" s="114" t="n">
        <f aca="false">P219*U219</f>
        <v>0</v>
      </c>
      <c r="W219" s="114" t="n">
        <f aca="false">IF(EXACT(O219,Y219),M219,M219*(1-'Расчет Прайс'!$D$10))</f>
        <v>6350</v>
      </c>
      <c r="X219" s="114" t="n">
        <f aca="false">P219*W219</f>
        <v>0</v>
      </c>
      <c r="Y219" s="119" t="s">
        <v>101</v>
      </c>
      <c r="Z219" s="117" t="n">
        <f aca="false">IF(EXACT(O219;Y219);Q219;0)</f>
        <v>0</v>
      </c>
      <c r="AA219" s="117" t="n">
        <f aca="false">IF(Z219=0;Q219;0)</f>
        <v>0</v>
      </c>
      <c r="AB219" s="118" t="n">
        <f aca="false">IF(U219=0;"";L219/U219-1)</f>
        <v>0.63265306122449</v>
      </c>
      <c r="AC219" s="118" t="n">
        <f aca="false">IF(W219=0;"";L219/W219-1)</f>
        <v>0.6</v>
      </c>
    </row>
    <row collapsed="false" customFormat="false" customHeight="true" hidden="false" ht="50.1" outlineLevel="0" r="220">
      <c r="A220" s="98"/>
      <c r="B220" s="98"/>
      <c r="C220" s="99"/>
      <c r="D220" s="99"/>
      <c r="E220" s="100"/>
      <c r="F220" s="153"/>
      <c r="G220" s="102"/>
      <c r="H220" s="103"/>
      <c r="I220" s="154"/>
      <c r="J220" s="104"/>
      <c r="K220" s="105" t="s">
        <v>108</v>
      </c>
      <c r="L220" s="106" t="n">
        <v>10160</v>
      </c>
      <c r="M220" s="106" t="n">
        <v>6350</v>
      </c>
      <c r="N220" s="108" t="s">
        <v>581</v>
      </c>
      <c r="O220" s="109"/>
      <c r="P220" s="110"/>
      <c r="Q220" s="106" t="n">
        <f aca="false">P220*M220</f>
        <v>0</v>
      </c>
      <c r="R220" s="111"/>
      <c r="S220" s="112" t="n">
        <v>50</v>
      </c>
      <c r="T220" s="138"/>
      <c r="U220" s="114" t="n">
        <f aca="false">IF(EXACT(O220,Y220),M220,M220*(1-'Расчет ПРЕДЗАКАЗ'!$D$10))</f>
        <v>6223</v>
      </c>
      <c r="V220" s="114" t="n">
        <f aca="false">P220*U220</f>
        <v>0</v>
      </c>
      <c r="W220" s="114" t="n">
        <f aca="false">IF(EXACT(O220,Y220),M220,M220*(1-'Расчет Прайс'!$D$10))</f>
        <v>6350</v>
      </c>
      <c r="X220" s="114" t="n">
        <f aca="false">P220*W220</f>
        <v>0</v>
      </c>
      <c r="Y220" s="119" t="s">
        <v>101</v>
      </c>
      <c r="Z220" s="117" t="n">
        <f aca="false">IF(EXACT(O220;Y220);Q220;0)</f>
        <v>0</v>
      </c>
      <c r="AA220" s="117" t="n">
        <f aca="false">IF(Z220=0;Q220;0)</f>
        <v>0</v>
      </c>
      <c r="AB220" s="118" t="n">
        <f aca="false">IF(U220=0;"";L220/U220-1)</f>
        <v>0.63265306122449</v>
      </c>
      <c r="AC220" s="118" t="n">
        <f aca="false">IF(W220=0;"";L220/W220-1)</f>
        <v>0.6</v>
      </c>
    </row>
    <row collapsed="false" customFormat="false" customHeight="true" hidden="false" ht="50.1" outlineLevel="0" r="221">
      <c r="A221" s="98"/>
      <c r="B221" s="98"/>
      <c r="C221" s="99"/>
      <c r="D221" s="99"/>
      <c r="E221" s="100"/>
      <c r="F221" s="153"/>
      <c r="G221" s="102"/>
      <c r="H221" s="103"/>
      <c r="I221" s="154"/>
      <c r="J221" s="104"/>
      <c r="K221" s="105" t="s">
        <v>110</v>
      </c>
      <c r="L221" s="106" t="n">
        <v>10160</v>
      </c>
      <c r="M221" s="106" t="n">
        <v>6350</v>
      </c>
      <c r="N221" s="108" t="s">
        <v>582</v>
      </c>
      <c r="O221" s="109"/>
      <c r="P221" s="110"/>
      <c r="Q221" s="106" t="n">
        <f aca="false">P221*M221</f>
        <v>0</v>
      </c>
      <c r="R221" s="111"/>
      <c r="S221" s="112" t="n">
        <v>52</v>
      </c>
      <c r="T221" s="138"/>
      <c r="U221" s="114" t="n">
        <f aca="false">IF(EXACT(O221,Y221),M221,M221*(1-'Расчет ПРЕДЗАКАЗ'!$D$10))</f>
        <v>6223</v>
      </c>
      <c r="V221" s="114" t="n">
        <f aca="false">P221*U221</f>
        <v>0</v>
      </c>
      <c r="W221" s="114" t="n">
        <f aca="false">IF(EXACT(O221,Y221),M221,M221*(1-'Расчет Прайс'!$D$10))</f>
        <v>6350</v>
      </c>
      <c r="X221" s="114" t="n">
        <f aca="false">P221*W221</f>
        <v>0</v>
      </c>
      <c r="Y221" s="119" t="s">
        <v>101</v>
      </c>
      <c r="Z221" s="117" t="n">
        <f aca="false">IF(EXACT(O221;Y221);Q221;0)</f>
        <v>0</v>
      </c>
      <c r="AA221" s="117" t="n">
        <f aca="false">IF(Z221=0;Q221;0)</f>
        <v>0</v>
      </c>
      <c r="AB221" s="118" t="n">
        <f aca="false">IF(U221=0;"";L221/U221-1)</f>
        <v>0.63265306122449</v>
      </c>
      <c r="AC221" s="118" t="n">
        <f aca="false">IF(W221=0;"";L221/W221-1)</f>
        <v>0.6</v>
      </c>
    </row>
    <row collapsed="false" customFormat="false" customHeight="true" hidden="false" ht="50.1" outlineLevel="0" r="222">
      <c r="A222" s="98"/>
      <c r="B222" s="98"/>
      <c r="C222" s="99"/>
      <c r="D222" s="99"/>
      <c r="E222" s="100"/>
      <c r="F222" s="153"/>
      <c r="G222" s="102"/>
      <c r="H222" s="103"/>
      <c r="I222" s="154"/>
      <c r="J222" s="104"/>
      <c r="K222" s="105" t="s">
        <v>112</v>
      </c>
      <c r="L222" s="106" t="n">
        <v>10160</v>
      </c>
      <c r="M222" s="106" t="n">
        <v>6350</v>
      </c>
      <c r="N222" s="108" t="s">
        <v>583</v>
      </c>
      <c r="O222" s="109"/>
      <c r="P222" s="110"/>
      <c r="Q222" s="106" t="n">
        <f aca="false">P222*M222</f>
        <v>0</v>
      </c>
      <c r="R222" s="111"/>
      <c r="S222" s="112" t="n">
        <v>39</v>
      </c>
      <c r="T222" s="138"/>
      <c r="U222" s="114" t="n">
        <f aca="false">IF(EXACT(O222,Y222),M222,M222*(1-'Расчет ПРЕДЗАКАЗ'!$D$10))</f>
        <v>6223</v>
      </c>
      <c r="V222" s="114" t="n">
        <f aca="false">P222*U222</f>
        <v>0</v>
      </c>
      <c r="W222" s="114" t="n">
        <f aca="false">IF(EXACT(O222,Y222),M222,M222*(1-'Расчет Прайс'!$D$10))</f>
        <v>6350</v>
      </c>
      <c r="X222" s="114" t="n">
        <f aca="false">P222*W222</f>
        <v>0</v>
      </c>
      <c r="Y222" s="119" t="s">
        <v>101</v>
      </c>
      <c r="Z222" s="117" t="n">
        <f aca="false">IF(EXACT(O222;Y222);Q222;0)</f>
        <v>0</v>
      </c>
      <c r="AA222" s="117" t="n">
        <f aca="false">IF(Z222=0;Q222;0)</f>
        <v>0</v>
      </c>
      <c r="AB222" s="118" t="n">
        <f aca="false">IF(U222=0;"";L222/U222-1)</f>
        <v>0.63265306122449</v>
      </c>
      <c r="AC222" s="118" t="n">
        <f aca="false">IF(W222=0;"";L222/W222-1)</f>
        <v>0.6</v>
      </c>
    </row>
    <row collapsed="false" customFormat="false" customHeight="true" hidden="false" ht="50.1" outlineLevel="0" r="223">
      <c r="A223" s="98"/>
      <c r="B223" s="98"/>
      <c r="C223" s="99"/>
      <c r="D223" s="99"/>
      <c r="E223" s="100"/>
      <c r="F223" s="153"/>
      <c r="G223" s="102"/>
      <c r="H223" s="103"/>
      <c r="I223" s="154"/>
      <c r="J223" s="104"/>
      <c r="K223" s="105"/>
      <c r="L223" s="106"/>
      <c r="M223" s="106"/>
      <c r="N223" s="106"/>
      <c r="O223" s="109"/>
      <c r="P223" s="110"/>
      <c r="Q223" s="106" t="n">
        <f aca="false">P223*M223</f>
        <v>0</v>
      </c>
      <c r="R223" s="111"/>
      <c r="S223" s="112"/>
      <c r="T223" s="138"/>
      <c r="U223" s="114" t="n">
        <f aca="false">IF(EXACT(O223,Y223),M223,M223*(1-'Расчет ПРЕДЗАКАЗ'!$D$10))</f>
        <v>0</v>
      </c>
      <c r="V223" s="114" t="n">
        <f aca="false">P223*U223</f>
        <v>0</v>
      </c>
      <c r="W223" s="114" t="n">
        <f aca="false">IF(EXACT(O223,Y223),M223,M223*(1-'Расчет Прайс'!$D$10))</f>
        <v>0</v>
      </c>
      <c r="X223" s="114" t="n">
        <f aca="false">P223*W223</f>
        <v>0</v>
      </c>
      <c r="Y223" s="119" t="s">
        <v>101</v>
      </c>
      <c r="Z223" s="117" t="n">
        <f aca="false">IF(EXACT(O223;Y223);Q223;0)</f>
        <v>0</v>
      </c>
      <c r="AA223" s="117" t="n">
        <f aca="false">IF(Z223=0;Q223;0)</f>
        <v>0</v>
      </c>
      <c r="AB223" s="118" t="str">
        <f aca="false">IF(U223=0;"";L223/U223-1)</f>
        <v/>
      </c>
      <c r="AC223" s="118" t="str">
        <f aca="false">IF(W223=0;"";L223/W223-1)</f>
        <v/>
      </c>
    </row>
    <row collapsed="false" customFormat="false" customHeight="true" hidden="false" ht="50.1" outlineLevel="0" r="224">
      <c r="A224" s="98"/>
      <c r="B224" s="98"/>
      <c r="C224" s="99"/>
      <c r="D224" s="99"/>
      <c r="E224" s="100"/>
      <c r="F224" s="153"/>
      <c r="G224" s="102"/>
      <c r="H224" s="103"/>
      <c r="I224" s="154"/>
      <c r="J224" s="104"/>
      <c r="K224" s="105"/>
      <c r="L224" s="106"/>
      <c r="M224" s="106"/>
      <c r="N224" s="106"/>
      <c r="O224" s="109"/>
      <c r="P224" s="110"/>
      <c r="Q224" s="106" t="n">
        <f aca="false">P224*M224</f>
        <v>0</v>
      </c>
      <c r="R224" s="111"/>
      <c r="S224" s="112"/>
      <c r="T224" s="138"/>
      <c r="U224" s="114" t="n">
        <f aca="false">IF(EXACT(O224,Y224),M224,M224*(1-'Расчет ПРЕДЗАКАЗ'!$D$10))</f>
        <v>0</v>
      </c>
      <c r="V224" s="114" t="n">
        <f aca="false">P224*U224</f>
        <v>0</v>
      </c>
      <c r="W224" s="114" t="n">
        <f aca="false">IF(EXACT(O224,Y224),M224,M224*(1-'Расчет Прайс'!$D$10))</f>
        <v>0</v>
      </c>
      <c r="X224" s="114" t="n">
        <f aca="false">P224*W224</f>
        <v>0</v>
      </c>
      <c r="Y224" s="119" t="s">
        <v>101</v>
      </c>
      <c r="Z224" s="117" t="n">
        <f aca="false">IF(EXACT(O224;Y224);Q224;0)</f>
        <v>0</v>
      </c>
      <c r="AA224" s="117" t="n">
        <f aca="false">IF(Z224=0;Q224;0)</f>
        <v>0</v>
      </c>
      <c r="AB224" s="118" t="str">
        <f aca="false">IF(U224=0;"";L224/U224-1)</f>
        <v/>
      </c>
      <c r="AC224" s="118" t="str">
        <f aca="false">IF(W224=0;"";L224/W224-1)</f>
        <v/>
      </c>
    </row>
    <row collapsed="false" customFormat="false" customHeight="true" hidden="false" ht="50.1" outlineLevel="0" r="225">
      <c r="A225" s="98"/>
      <c r="B225" s="98"/>
      <c r="C225" s="99"/>
      <c r="D225" s="99"/>
      <c r="E225" s="100"/>
      <c r="F225" s="153"/>
      <c r="G225" s="102"/>
      <c r="H225" s="103"/>
      <c r="I225" s="154"/>
      <c r="J225" s="104"/>
      <c r="K225" s="105"/>
      <c r="L225" s="106"/>
      <c r="M225" s="106"/>
      <c r="N225" s="120"/>
      <c r="O225" s="109"/>
      <c r="P225" s="110"/>
      <c r="Q225" s="106" t="n">
        <f aca="false">P225*M225</f>
        <v>0</v>
      </c>
      <c r="R225" s="120"/>
      <c r="S225" s="112"/>
      <c r="T225" s="121"/>
      <c r="U225" s="114" t="n">
        <f aca="false">IF(EXACT(O225,Y225),M225,M225*(1-'Расчет ПРЕДЗАКАЗ'!$D$10))</f>
        <v>0</v>
      </c>
      <c r="V225" s="114" t="n">
        <f aca="false">P225*U225</f>
        <v>0</v>
      </c>
      <c r="W225" s="114" t="n">
        <f aca="false">IF(EXACT(O225,Y225),M225,M225*(1-'Расчет Прайс'!$D$10))</f>
        <v>0</v>
      </c>
      <c r="X225" s="114" t="n">
        <f aca="false">P225*W225</f>
        <v>0</v>
      </c>
      <c r="Y225" s="119" t="s">
        <v>101</v>
      </c>
      <c r="Z225" s="117" t="n">
        <f aca="false">IF(EXACT(O225;Y225);Q225;0)</f>
        <v>0</v>
      </c>
      <c r="AA225" s="117" t="n">
        <f aca="false">IF(Z225=0;Q225;0)</f>
        <v>0</v>
      </c>
      <c r="AB225" s="118" t="str">
        <f aca="false">IF(U225=0;"";L225/U225-1)</f>
        <v/>
      </c>
      <c r="AC225" s="118" t="str">
        <f aca="false">IF(W225=0;"";L225/W225-1)</f>
        <v/>
      </c>
    </row>
    <row collapsed="false" customFormat="false" customHeight="true" hidden="false" ht="50.1" outlineLevel="0" r="226">
      <c r="A226" s="98"/>
      <c r="B226" s="98"/>
      <c r="C226" s="99"/>
      <c r="D226" s="99"/>
      <c r="E226" s="100"/>
      <c r="F226" s="153"/>
      <c r="G226" s="102"/>
      <c r="H226" s="103"/>
      <c r="I226" s="154"/>
      <c r="J226" s="104"/>
      <c r="K226" s="105"/>
      <c r="L226" s="106"/>
      <c r="M226" s="106"/>
      <c r="N226" s="120"/>
      <c r="O226" s="109"/>
      <c r="P226" s="110"/>
      <c r="Q226" s="106" t="n">
        <f aca="false">P226*M226</f>
        <v>0</v>
      </c>
      <c r="R226" s="120"/>
      <c r="S226" s="112"/>
      <c r="T226" s="121"/>
      <c r="U226" s="114" t="n">
        <f aca="false">IF(EXACT(O226,Y226),M226,M226*(1-'Расчет ПРЕДЗАКАЗ'!$D$10))</f>
        <v>0</v>
      </c>
      <c r="V226" s="114" t="n">
        <f aca="false">P226*U226</f>
        <v>0</v>
      </c>
      <c r="W226" s="114" t="n">
        <f aca="false">IF(EXACT(O226,Y226),M226,M226*(1-'Расчет Прайс'!$D$10))</f>
        <v>0</v>
      </c>
      <c r="X226" s="114" t="n">
        <f aca="false">P226*W226</f>
        <v>0</v>
      </c>
      <c r="Y226" s="119" t="s">
        <v>101</v>
      </c>
      <c r="Z226" s="117" t="n">
        <f aca="false">IF(EXACT(O226;Y226);Q226;0)</f>
        <v>0</v>
      </c>
      <c r="AA226" s="117" t="n">
        <f aca="false">IF(Z226=0;Q226;0)</f>
        <v>0</v>
      </c>
      <c r="AB226" s="118" t="str">
        <f aca="false">IF(U226=0;"";L226/U226-1)</f>
        <v/>
      </c>
      <c r="AC226" s="118" t="str">
        <f aca="false">IF(W226=0;"";L226/W226-1)</f>
        <v/>
      </c>
    </row>
    <row collapsed="false" customFormat="false" customHeight="true" hidden="false" ht="50.1" outlineLevel="0" r="227">
      <c r="A227" s="98"/>
      <c r="B227" s="98"/>
      <c r="C227" s="99"/>
      <c r="D227" s="99"/>
      <c r="E227" s="100"/>
      <c r="F227" s="153"/>
      <c r="G227" s="102"/>
      <c r="H227" s="103"/>
      <c r="I227" s="154"/>
      <c r="J227" s="104"/>
      <c r="K227" s="105"/>
      <c r="L227" s="106"/>
      <c r="M227" s="106"/>
      <c r="N227" s="120"/>
      <c r="O227" s="109"/>
      <c r="P227" s="110"/>
      <c r="Q227" s="106" t="n">
        <f aca="false">P227*M227</f>
        <v>0</v>
      </c>
      <c r="R227" s="120"/>
      <c r="S227" s="112"/>
      <c r="T227" s="121"/>
      <c r="U227" s="114" t="n">
        <f aca="false">IF(EXACT(O227,Y227),M227,M227*(1-'Расчет ПРЕДЗАКАЗ'!$D$10))</f>
        <v>0</v>
      </c>
      <c r="V227" s="114" t="n">
        <f aca="false">P227*U227</f>
        <v>0</v>
      </c>
      <c r="W227" s="114" t="n">
        <f aca="false">IF(EXACT(O227,Y227),M227,M227*(1-'Расчет Прайс'!$D$10))</f>
        <v>0</v>
      </c>
      <c r="X227" s="114" t="n">
        <f aca="false">P227*W227</f>
        <v>0</v>
      </c>
      <c r="Y227" s="119" t="s">
        <v>101</v>
      </c>
      <c r="Z227" s="117" t="n">
        <f aca="false">IF(EXACT(O227;Y227);Q227;0)</f>
        <v>0</v>
      </c>
      <c r="AA227" s="117" t="n">
        <f aca="false">IF(Z227=0;Q227;0)</f>
        <v>0</v>
      </c>
      <c r="AB227" s="118" t="str">
        <f aca="false">IF(U227=0;"";L227/U227-1)</f>
        <v/>
      </c>
      <c r="AC227" s="118" t="str">
        <f aca="false">IF(W227=0;"";L227/W227-1)</f>
        <v/>
      </c>
    </row>
    <row collapsed="false" customFormat="false" customHeight="true" hidden="false" ht="50.1" outlineLevel="0" r="228">
      <c r="A228" s="98"/>
      <c r="B228" s="98"/>
      <c r="C228" s="99"/>
      <c r="D228" s="99"/>
      <c r="E228" s="100"/>
      <c r="F228" s="153"/>
      <c r="G228" s="102"/>
      <c r="H228" s="103"/>
      <c r="I228" s="154"/>
      <c r="J228" s="104"/>
      <c r="K228" s="105"/>
      <c r="L228" s="106"/>
      <c r="M228" s="106"/>
      <c r="N228" s="120"/>
      <c r="O228" s="109"/>
      <c r="P228" s="110"/>
      <c r="Q228" s="106" t="n">
        <f aca="false">P228*M228</f>
        <v>0</v>
      </c>
      <c r="R228" s="120"/>
      <c r="S228" s="112"/>
      <c r="T228" s="121"/>
      <c r="U228" s="114" t="n">
        <f aca="false">IF(EXACT(O228,Y228),M228,M228*(1-'Расчет ПРЕДЗАКАЗ'!$D$10))</f>
        <v>0</v>
      </c>
      <c r="V228" s="114" t="n">
        <f aca="false">P228*U228</f>
        <v>0</v>
      </c>
      <c r="W228" s="114" t="n">
        <f aca="false">IF(EXACT(O228,Y228),M228,M228*(1-'Расчет Прайс'!$D$10))</f>
        <v>0</v>
      </c>
      <c r="X228" s="114" t="n">
        <f aca="false">P228*W228</f>
        <v>0</v>
      </c>
      <c r="Y228" s="119" t="s">
        <v>101</v>
      </c>
      <c r="Z228" s="117" t="n">
        <f aca="false">IF(EXACT(O228;Y228);Q228;0)</f>
        <v>0</v>
      </c>
      <c r="AA228" s="117" t="n">
        <f aca="false">IF(Z228=0;Q228;0)</f>
        <v>0</v>
      </c>
      <c r="AB228" s="118" t="str">
        <f aca="false">IF(U228=0;"";L228/U228-1)</f>
        <v/>
      </c>
      <c r="AC228" s="118" t="str">
        <f aca="false">IF(W228=0;"";L228/W228-1)</f>
        <v/>
      </c>
    </row>
    <row collapsed="false" customFormat="false" customHeight="true" hidden="false" ht="50.1" outlineLevel="0" r="229">
      <c r="A229" s="98"/>
      <c r="B229" s="98"/>
      <c r="C229" s="99"/>
      <c r="D229" s="99"/>
      <c r="E229" s="100"/>
      <c r="F229" s="153"/>
      <c r="G229" s="102"/>
      <c r="H229" s="103"/>
      <c r="I229" s="154"/>
      <c r="J229" s="104"/>
      <c r="K229" s="105"/>
      <c r="L229" s="106"/>
      <c r="M229" s="106"/>
      <c r="N229" s="120"/>
      <c r="O229" s="109"/>
      <c r="P229" s="110"/>
      <c r="Q229" s="106" t="n">
        <f aca="false">P229*M229</f>
        <v>0</v>
      </c>
      <c r="R229" s="120"/>
      <c r="S229" s="112"/>
      <c r="T229" s="121"/>
      <c r="U229" s="114" t="n">
        <f aca="false">IF(EXACT(O229,Y229),M229,M229*(1-'Расчет ПРЕДЗАКАЗ'!$D$10))</f>
        <v>0</v>
      </c>
      <c r="V229" s="114" t="n">
        <f aca="false">P229*U229</f>
        <v>0</v>
      </c>
      <c r="W229" s="114" t="n">
        <f aca="false">IF(EXACT(O229,Y229),M229,M229*(1-'Расчет Прайс'!$D$10))</f>
        <v>0</v>
      </c>
      <c r="X229" s="114" t="n">
        <f aca="false">P229*W229</f>
        <v>0</v>
      </c>
      <c r="Y229" s="119" t="s">
        <v>101</v>
      </c>
      <c r="Z229" s="117" t="n">
        <f aca="false">IF(EXACT(O229;Y229);Q229;0)</f>
        <v>0</v>
      </c>
      <c r="AA229" s="117" t="n">
        <f aca="false">IF(Z229=0;Q229;0)</f>
        <v>0</v>
      </c>
      <c r="AB229" s="118" t="str">
        <f aca="false">IF(U229=0;"";L229/U229-1)</f>
        <v/>
      </c>
      <c r="AC229" s="118" t="str">
        <f aca="false">IF(W229=0;"";L229/W229-1)</f>
        <v/>
      </c>
    </row>
    <row collapsed="false" customFormat="false" customHeight="true" hidden="false" ht="50.1" outlineLevel="0" r="230">
      <c r="A230" s="98"/>
      <c r="B230" s="98"/>
      <c r="C230" s="99"/>
      <c r="D230" s="99"/>
      <c r="E230" s="100"/>
      <c r="F230" s="153"/>
      <c r="G230" s="102"/>
      <c r="H230" s="103"/>
      <c r="I230" s="154"/>
      <c r="J230" s="104"/>
      <c r="K230" s="105"/>
      <c r="L230" s="106"/>
      <c r="M230" s="106"/>
      <c r="N230" s="120"/>
      <c r="O230" s="109"/>
      <c r="P230" s="110"/>
      <c r="Q230" s="106" t="n">
        <f aca="false">P230*M230</f>
        <v>0</v>
      </c>
      <c r="R230" s="120"/>
      <c r="S230" s="111"/>
      <c r="T230" s="121"/>
      <c r="U230" s="114" t="n">
        <f aca="false">IF(EXACT(O230,Y230),M230,M230*(1-'Расчет ПРЕДЗАКАЗ'!$D$10))</f>
        <v>0</v>
      </c>
      <c r="V230" s="114" t="n">
        <f aca="false">P230*U230</f>
        <v>0</v>
      </c>
      <c r="W230" s="114" t="n">
        <f aca="false">IF(EXACT(O230,Y230),M230,M230*(1-'Расчет Прайс'!$D$10))</f>
        <v>0</v>
      </c>
      <c r="X230" s="114" t="n">
        <f aca="false">P230*W230</f>
        <v>0</v>
      </c>
      <c r="Y230" s="119" t="s">
        <v>101</v>
      </c>
      <c r="Z230" s="117" t="n">
        <f aca="false">IF(EXACT(O230;Y230);Q230;0)</f>
        <v>0</v>
      </c>
      <c r="AA230" s="117" t="n">
        <f aca="false">IF(Z230=0;Q230;0)</f>
        <v>0</v>
      </c>
      <c r="AB230" s="118" t="str">
        <f aca="false">IF(U230=0;"";L230/U230-1)</f>
        <v/>
      </c>
      <c r="AC230" s="118" t="str">
        <f aca="false">IF(W230=0;"";L230/W230-1)</f>
        <v/>
      </c>
    </row>
    <row collapsed="false" customFormat="false" customHeight="true" hidden="false" ht="11.25" outlineLevel="0" r="231"/>
    <row collapsed="false" customFormat="false" customHeight="true" hidden="false" ht="50.1" outlineLevel="0" r="232">
      <c r="A232" s="98" t="n">
        <v>14</v>
      </c>
      <c r="B232" s="98" t="s">
        <v>555</v>
      </c>
      <c r="C232" s="99" t="s">
        <v>584</v>
      </c>
      <c r="D232" s="99" t="s">
        <v>93</v>
      </c>
      <c r="E232" s="100" t="s">
        <v>93</v>
      </c>
      <c r="F232" s="153" t="s">
        <v>535</v>
      </c>
      <c r="G232" s="102" t="s">
        <v>492</v>
      </c>
      <c r="H232" s="103" t="s">
        <v>585</v>
      </c>
      <c r="I232" s="154" t="s">
        <v>586</v>
      </c>
      <c r="J232" s="104" t="s">
        <v>98</v>
      </c>
      <c r="K232" s="105" t="s">
        <v>99</v>
      </c>
      <c r="L232" s="106" t="n">
        <v>9460</v>
      </c>
      <c r="M232" s="106" t="n">
        <v>5908</v>
      </c>
      <c r="N232" s="108" t="s">
        <v>587</v>
      </c>
      <c r="O232" s="109"/>
      <c r="P232" s="110"/>
      <c r="Q232" s="106" t="n">
        <f aca="false">P232*M232</f>
        <v>0</v>
      </c>
      <c r="R232" s="111"/>
      <c r="S232" s="112" t="n">
        <v>74</v>
      </c>
      <c r="T232" s="155"/>
      <c r="U232" s="114" t="n">
        <f aca="false">IF(EXACT(O232,Y232),M232,M232*(1-'Расчет ПРЕДЗАКАЗ'!$D$10))</f>
        <v>5789.84</v>
      </c>
      <c r="V232" s="114" t="n">
        <f aca="false">P232*U232</f>
        <v>0</v>
      </c>
      <c r="W232" s="114" t="n">
        <f aca="false">IF(EXACT(O232,Y232),M232,M232*(1-'Расчет Прайс'!$D$10))</f>
        <v>5908</v>
      </c>
      <c r="X232" s="114" t="n">
        <f aca="false">P232*W232</f>
        <v>0</v>
      </c>
      <c r="Y232" s="119" t="s">
        <v>101</v>
      </c>
      <c r="Z232" s="117" t="n">
        <f aca="false">IF(EXACT(O232;Y232);Q232;0)</f>
        <v>0</v>
      </c>
      <c r="AA232" s="117" t="n">
        <f aca="false">IF(Z232=0;Q232;0)</f>
        <v>0</v>
      </c>
      <c r="AB232" s="118" t="n">
        <f aca="false">IF(U232=0,"",L232/U232-1)</f>
        <v>0.63389661890484</v>
      </c>
      <c r="AC232" s="118" t="n">
        <f aca="false">IF(W232=0,"",L232/W232-1)</f>
        <v>0.601218686526743</v>
      </c>
    </row>
    <row collapsed="false" customFormat="false" customHeight="true" hidden="false" ht="50.1" outlineLevel="0" r="233">
      <c r="A233" s="98"/>
      <c r="B233" s="98"/>
      <c r="C233" s="99"/>
      <c r="D233" s="99"/>
      <c r="E233" s="100"/>
      <c r="F233" s="153"/>
      <c r="G233" s="102"/>
      <c r="H233" s="103"/>
      <c r="I233" s="154"/>
      <c r="J233" s="104"/>
      <c r="K233" s="105" t="s">
        <v>102</v>
      </c>
      <c r="L233" s="106" t="n">
        <v>9460</v>
      </c>
      <c r="M233" s="106" t="n">
        <v>5908</v>
      </c>
      <c r="N233" s="108" t="s">
        <v>588</v>
      </c>
      <c r="O233" s="109"/>
      <c r="P233" s="110"/>
      <c r="Q233" s="106" t="n">
        <f aca="false">P233*M233</f>
        <v>0</v>
      </c>
      <c r="R233" s="111"/>
      <c r="S233" s="112" t="n">
        <v>97</v>
      </c>
      <c r="T233" s="138"/>
      <c r="U233" s="114" t="n">
        <f aca="false">IF(EXACT(O233,Y233),M233,M233*(1-'Расчет ПРЕДЗАКАЗ'!$D$10))</f>
        <v>5789.84</v>
      </c>
      <c r="V233" s="114" t="n">
        <f aca="false">P233*U233</f>
        <v>0</v>
      </c>
      <c r="W233" s="114" t="n">
        <f aca="false">IF(EXACT(O233,Y233),M233,M233*(1-'Расчет Прайс'!$D$10))</f>
        <v>5908</v>
      </c>
      <c r="X233" s="114" t="n">
        <f aca="false">P233*W233</f>
        <v>0</v>
      </c>
      <c r="Y233" s="119" t="s">
        <v>101</v>
      </c>
      <c r="Z233" s="117" t="n">
        <f aca="false">IF(EXACT(O233;Y233);Q233;0)</f>
        <v>0</v>
      </c>
      <c r="AA233" s="117" t="n">
        <f aca="false">IF(Z233=0;Q233;0)</f>
        <v>0</v>
      </c>
      <c r="AB233" s="118" t="n">
        <f aca="false">IF(U233=0;"";L233/U233-1)</f>
        <v>0.63389661890484</v>
      </c>
      <c r="AC233" s="118" t="n">
        <f aca="false">IF(W233=0;"";L233/W233-1)</f>
        <v>0.601218686526743</v>
      </c>
    </row>
    <row collapsed="false" customFormat="false" customHeight="true" hidden="false" ht="50.1" outlineLevel="0" r="234">
      <c r="A234" s="98"/>
      <c r="B234" s="98"/>
      <c r="C234" s="99"/>
      <c r="D234" s="99"/>
      <c r="E234" s="100"/>
      <c r="F234" s="153"/>
      <c r="G234" s="102"/>
      <c r="H234" s="103"/>
      <c r="I234" s="154"/>
      <c r="J234" s="104"/>
      <c r="K234" s="105" t="s">
        <v>104</v>
      </c>
      <c r="L234" s="106" t="n">
        <v>9460</v>
      </c>
      <c r="M234" s="106" t="n">
        <v>5908</v>
      </c>
      <c r="N234" s="108" t="s">
        <v>589</v>
      </c>
      <c r="O234" s="109"/>
      <c r="P234" s="110"/>
      <c r="Q234" s="106" t="n">
        <f aca="false">P234*M234</f>
        <v>0</v>
      </c>
      <c r="R234" s="111"/>
      <c r="S234" s="112" t="n">
        <v>133</v>
      </c>
      <c r="T234" s="138"/>
      <c r="U234" s="114" t="n">
        <f aca="false">IF(EXACT(O234,Y234),M234,M234*(1-'Расчет ПРЕДЗАКАЗ'!$D$10))</f>
        <v>5789.84</v>
      </c>
      <c r="V234" s="114" t="n">
        <f aca="false">P234*U234</f>
        <v>0</v>
      </c>
      <c r="W234" s="114" t="n">
        <f aca="false">IF(EXACT(O234,Y234),M234,M234*(1-'Расчет Прайс'!$D$10))</f>
        <v>5908</v>
      </c>
      <c r="X234" s="114" t="n">
        <f aca="false">P234*W234</f>
        <v>0</v>
      </c>
      <c r="Y234" s="119" t="s">
        <v>101</v>
      </c>
      <c r="Z234" s="117" t="n">
        <f aca="false">IF(EXACT(O234;Y234);Q234;0)</f>
        <v>0</v>
      </c>
      <c r="AA234" s="117" t="n">
        <f aca="false">IF(Z234=0;Q234;0)</f>
        <v>0</v>
      </c>
      <c r="AB234" s="118" t="n">
        <f aca="false">IF(U234=0;"";L234/U234-1)</f>
        <v>0.63389661890484</v>
      </c>
      <c r="AC234" s="118" t="n">
        <f aca="false">IF(W234=0;"";L234/W234-1)</f>
        <v>0.601218686526743</v>
      </c>
    </row>
    <row collapsed="false" customFormat="false" customHeight="true" hidden="false" ht="50.1" outlineLevel="0" r="235">
      <c r="A235" s="98"/>
      <c r="B235" s="98"/>
      <c r="C235" s="99"/>
      <c r="D235" s="99"/>
      <c r="E235" s="100"/>
      <c r="F235" s="153"/>
      <c r="G235" s="102"/>
      <c r="H235" s="103"/>
      <c r="I235" s="154"/>
      <c r="J235" s="104"/>
      <c r="K235" s="105" t="s">
        <v>106</v>
      </c>
      <c r="L235" s="106" t="n">
        <v>9460</v>
      </c>
      <c r="M235" s="106" t="n">
        <v>5908</v>
      </c>
      <c r="N235" s="108" t="s">
        <v>590</v>
      </c>
      <c r="O235" s="109"/>
      <c r="P235" s="110"/>
      <c r="Q235" s="106" t="n">
        <f aca="false">P235*M235</f>
        <v>0</v>
      </c>
      <c r="R235" s="111"/>
      <c r="S235" s="112" t="n">
        <v>120</v>
      </c>
      <c r="T235" s="138"/>
      <c r="U235" s="114" t="n">
        <f aca="false">IF(EXACT(O235,Y235),M235,M235*(1-'Расчет ПРЕДЗАКАЗ'!$D$10))</f>
        <v>5789.84</v>
      </c>
      <c r="V235" s="114" t="n">
        <f aca="false">P235*U235</f>
        <v>0</v>
      </c>
      <c r="W235" s="114" t="n">
        <f aca="false">IF(EXACT(O235,Y235),M235,M235*(1-'Расчет Прайс'!$D$10))</f>
        <v>5908</v>
      </c>
      <c r="X235" s="114" t="n">
        <f aca="false">P235*W235</f>
        <v>0</v>
      </c>
      <c r="Y235" s="119" t="s">
        <v>101</v>
      </c>
      <c r="Z235" s="117" t="n">
        <f aca="false">IF(EXACT(O235;Y235);Q235;0)</f>
        <v>0</v>
      </c>
      <c r="AA235" s="117" t="n">
        <f aca="false">IF(Z235=0;Q235;0)</f>
        <v>0</v>
      </c>
      <c r="AB235" s="118" t="n">
        <f aca="false">IF(U235=0;"";L235/U235-1)</f>
        <v>0.63389661890484</v>
      </c>
      <c r="AC235" s="118" t="n">
        <f aca="false">IF(W235=0;"";L235/W235-1)</f>
        <v>0.601218686526743</v>
      </c>
    </row>
    <row collapsed="false" customFormat="false" customHeight="true" hidden="false" ht="50.1" outlineLevel="0" r="236">
      <c r="A236" s="98"/>
      <c r="B236" s="98"/>
      <c r="C236" s="99"/>
      <c r="D236" s="99"/>
      <c r="E236" s="100"/>
      <c r="F236" s="153"/>
      <c r="G236" s="102"/>
      <c r="H236" s="103"/>
      <c r="I236" s="154"/>
      <c r="J236" s="104"/>
      <c r="K236" s="105" t="s">
        <v>108</v>
      </c>
      <c r="L236" s="106" t="n">
        <v>9460</v>
      </c>
      <c r="M236" s="106" t="n">
        <v>5908</v>
      </c>
      <c r="N236" s="108" t="s">
        <v>591</v>
      </c>
      <c r="O236" s="109"/>
      <c r="P236" s="110"/>
      <c r="Q236" s="106" t="n">
        <f aca="false">P236*M236</f>
        <v>0</v>
      </c>
      <c r="R236" s="111"/>
      <c r="S236" s="112" t="n">
        <v>127</v>
      </c>
      <c r="T236" s="138"/>
      <c r="U236" s="114" t="n">
        <f aca="false">IF(EXACT(O236,Y236),M236,M236*(1-'Расчет ПРЕДЗАКАЗ'!$D$10))</f>
        <v>5789.84</v>
      </c>
      <c r="V236" s="114" t="n">
        <f aca="false">P236*U236</f>
        <v>0</v>
      </c>
      <c r="W236" s="114" t="n">
        <f aca="false">IF(EXACT(O236,Y236),M236,M236*(1-'Расчет Прайс'!$D$10))</f>
        <v>5908</v>
      </c>
      <c r="X236" s="114" t="n">
        <f aca="false">P236*W236</f>
        <v>0</v>
      </c>
      <c r="Y236" s="119" t="s">
        <v>101</v>
      </c>
      <c r="Z236" s="117" t="n">
        <f aca="false">IF(EXACT(O236;Y236);Q236;0)</f>
        <v>0</v>
      </c>
      <c r="AA236" s="117" t="n">
        <f aca="false">IF(Z236=0;Q236;0)</f>
        <v>0</v>
      </c>
      <c r="AB236" s="118" t="n">
        <f aca="false">IF(U236=0;"";L236/U236-1)</f>
        <v>0.63389661890484</v>
      </c>
      <c r="AC236" s="118" t="n">
        <f aca="false">IF(W236=0;"";L236/W236-1)</f>
        <v>0.601218686526743</v>
      </c>
    </row>
    <row collapsed="false" customFormat="false" customHeight="true" hidden="false" ht="50.1" outlineLevel="0" r="237">
      <c r="A237" s="98"/>
      <c r="B237" s="98"/>
      <c r="C237" s="99"/>
      <c r="D237" s="99"/>
      <c r="E237" s="100"/>
      <c r="F237" s="153"/>
      <c r="G237" s="102"/>
      <c r="H237" s="103"/>
      <c r="I237" s="154"/>
      <c r="J237" s="104"/>
      <c r="K237" s="105" t="s">
        <v>110</v>
      </c>
      <c r="L237" s="106" t="n">
        <v>9460</v>
      </c>
      <c r="M237" s="106" t="n">
        <v>5908</v>
      </c>
      <c r="N237" s="108" t="s">
        <v>592</v>
      </c>
      <c r="O237" s="109"/>
      <c r="P237" s="110"/>
      <c r="Q237" s="106" t="n">
        <f aca="false">P237*M237</f>
        <v>0</v>
      </c>
      <c r="R237" s="111"/>
      <c r="S237" s="112" t="n">
        <v>109</v>
      </c>
      <c r="T237" s="138"/>
      <c r="U237" s="114" t="n">
        <f aca="false">IF(EXACT(O237,Y237),M237,M237*(1-'Расчет ПРЕДЗАКАЗ'!$D$10))</f>
        <v>5789.84</v>
      </c>
      <c r="V237" s="114" t="n">
        <f aca="false">P237*U237</f>
        <v>0</v>
      </c>
      <c r="W237" s="114" t="n">
        <f aca="false">IF(EXACT(O237,Y237),M237,M237*(1-'Расчет Прайс'!$D$10))</f>
        <v>5908</v>
      </c>
      <c r="X237" s="114" t="n">
        <f aca="false">P237*W237</f>
        <v>0</v>
      </c>
      <c r="Y237" s="119" t="s">
        <v>101</v>
      </c>
      <c r="Z237" s="117" t="n">
        <f aca="false">IF(EXACT(O237;Y237);Q237;0)</f>
        <v>0</v>
      </c>
      <c r="AA237" s="117" t="n">
        <f aca="false">IF(Z237=0;Q237;0)</f>
        <v>0</v>
      </c>
      <c r="AB237" s="118" t="n">
        <f aca="false">IF(U237=0;"";L237/U237-1)</f>
        <v>0.63389661890484</v>
      </c>
      <c r="AC237" s="118" t="n">
        <f aca="false">IF(W237=0;"";L237/W237-1)</f>
        <v>0.601218686526743</v>
      </c>
    </row>
    <row collapsed="false" customFormat="false" customHeight="true" hidden="false" ht="50.1" outlineLevel="0" r="238">
      <c r="A238" s="98"/>
      <c r="B238" s="98"/>
      <c r="C238" s="99"/>
      <c r="D238" s="99"/>
      <c r="E238" s="100"/>
      <c r="F238" s="153"/>
      <c r="G238" s="102"/>
      <c r="H238" s="103"/>
      <c r="I238" s="154"/>
      <c r="J238" s="104"/>
      <c r="K238" s="105" t="s">
        <v>112</v>
      </c>
      <c r="L238" s="106" t="n">
        <v>9460</v>
      </c>
      <c r="M238" s="106" t="n">
        <v>5908</v>
      </c>
      <c r="N238" s="108" t="s">
        <v>593</v>
      </c>
      <c r="O238" s="109"/>
      <c r="P238" s="110"/>
      <c r="Q238" s="106" t="n">
        <f aca="false">P238*M238</f>
        <v>0</v>
      </c>
      <c r="R238" s="111"/>
      <c r="S238" s="112" t="n">
        <v>80</v>
      </c>
      <c r="T238" s="138"/>
      <c r="U238" s="114" t="n">
        <f aca="false">IF(EXACT(O238,Y238),M238,M238*(1-'Расчет ПРЕДЗАКАЗ'!$D$10))</f>
        <v>5789.84</v>
      </c>
      <c r="V238" s="114" t="n">
        <f aca="false">P238*U238</f>
        <v>0</v>
      </c>
      <c r="W238" s="114" t="n">
        <f aca="false">IF(EXACT(O238,Y238),M238,M238*(1-'Расчет Прайс'!$D$10))</f>
        <v>5908</v>
      </c>
      <c r="X238" s="114" t="n">
        <f aca="false">P238*W238</f>
        <v>0</v>
      </c>
      <c r="Y238" s="119" t="s">
        <v>101</v>
      </c>
      <c r="Z238" s="117" t="n">
        <f aca="false">IF(EXACT(O238;Y238);Q238;0)</f>
        <v>0</v>
      </c>
      <c r="AA238" s="117" t="n">
        <f aca="false">IF(Z238=0;Q238;0)</f>
        <v>0</v>
      </c>
      <c r="AB238" s="118" t="n">
        <f aca="false">IF(U238=0;"";L238/U238-1)</f>
        <v>0.63389661890484</v>
      </c>
      <c r="AC238" s="118" t="n">
        <f aca="false">IF(W238=0;"";L238/W238-1)</f>
        <v>0.601218686526743</v>
      </c>
    </row>
    <row collapsed="false" customFormat="false" customHeight="true" hidden="false" ht="50.1" outlineLevel="0" r="239">
      <c r="A239" s="98"/>
      <c r="B239" s="98"/>
      <c r="C239" s="99"/>
      <c r="D239" s="99"/>
      <c r="E239" s="100"/>
      <c r="F239" s="153"/>
      <c r="G239" s="102"/>
      <c r="H239" s="103"/>
      <c r="I239" s="154"/>
      <c r="J239" s="104"/>
      <c r="K239" s="105"/>
      <c r="L239" s="106"/>
      <c r="M239" s="106"/>
      <c r="N239" s="106"/>
      <c r="O239" s="109"/>
      <c r="P239" s="110"/>
      <c r="Q239" s="106" t="n">
        <f aca="false">P239*M239</f>
        <v>0</v>
      </c>
      <c r="R239" s="111"/>
      <c r="S239" s="112"/>
      <c r="T239" s="138"/>
      <c r="U239" s="114" t="n">
        <f aca="false">IF(EXACT(O239,Y239),M239,M239*(1-'Расчет ПРЕДЗАКАЗ'!$D$10))</f>
        <v>0</v>
      </c>
      <c r="V239" s="114" t="n">
        <f aca="false">P239*U239</f>
        <v>0</v>
      </c>
      <c r="W239" s="114" t="n">
        <f aca="false">IF(EXACT(O239,Y239),M239,M239*(1-'Расчет Прайс'!$D$10))</f>
        <v>0</v>
      </c>
      <c r="X239" s="114" t="n">
        <f aca="false">P239*W239</f>
        <v>0</v>
      </c>
      <c r="Y239" s="119" t="s">
        <v>101</v>
      </c>
      <c r="Z239" s="117" t="n">
        <f aca="false">IF(EXACT(O239;Y239);Q239;0)</f>
        <v>0</v>
      </c>
      <c r="AA239" s="117" t="n">
        <f aca="false">IF(Z239=0;Q239;0)</f>
        <v>0</v>
      </c>
      <c r="AB239" s="118" t="str">
        <f aca="false">IF(U239=0;"";L239/U239-1)</f>
        <v/>
      </c>
      <c r="AC239" s="118" t="str">
        <f aca="false">IF(W239=0;"";L239/W239-1)</f>
        <v/>
      </c>
    </row>
    <row collapsed="false" customFormat="false" customHeight="true" hidden="false" ht="50.1" outlineLevel="0" r="240">
      <c r="A240" s="98"/>
      <c r="B240" s="98"/>
      <c r="C240" s="99"/>
      <c r="D240" s="99"/>
      <c r="E240" s="100"/>
      <c r="F240" s="153"/>
      <c r="G240" s="102"/>
      <c r="H240" s="103"/>
      <c r="I240" s="154"/>
      <c r="J240" s="104"/>
      <c r="K240" s="105"/>
      <c r="L240" s="106"/>
      <c r="M240" s="106"/>
      <c r="N240" s="106"/>
      <c r="O240" s="109"/>
      <c r="P240" s="110"/>
      <c r="Q240" s="106" t="n">
        <f aca="false">P240*M240</f>
        <v>0</v>
      </c>
      <c r="R240" s="111"/>
      <c r="S240" s="112"/>
      <c r="T240" s="138"/>
      <c r="U240" s="114" t="n">
        <f aca="false">IF(EXACT(O240,Y240),M240,M240*(1-'Расчет ПРЕДЗАКАЗ'!$D$10))</f>
        <v>0</v>
      </c>
      <c r="V240" s="114" t="n">
        <f aca="false">P240*U240</f>
        <v>0</v>
      </c>
      <c r="W240" s="114" t="n">
        <f aca="false">IF(EXACT(O240,Y240),M240,M240*(1-'Расчет Прайс'!$D$10))</f>
        <v>0</v>
      </c>
      <c r="X240" s="114" t="n">
        <f aca="false">P240*W240</f>
        <v>0</v>
      </c>
      <c r="Y240" s="119" t="s">
        <v>101</v>
      </c>
      <c r="Z240" s="117" t="n">
        <f aca="false">IF(EXACT(O240;Y240);Q240;0)</f>
        <v>0</v>
      </c>
      <c r="AA240" s="117" t="n">
        <f aca="false">IF(Z240=0;Q240;0)</f>
        <v>0</v>
      </c>
      <c r="AB240" s="118" t="str">
        <f aca="false">IF(U240=0;"";L240/U240-1)</f>
        <v/>
      </c>
      <c r="AC240" s="118" t="str">
        <f aca="false">IF(W240=0;"";L240/W240-1)</f>
        <v/>
      </c>
    </row>
    <row collapsed="false" customFormat="false" customHeight="true" hidden="false" ht="50.1" outlineLevel="0" r="241">
      <c r="A241" s="98"/>
      <c r="B241" s="98"/>
      <c r="C241" s="99"/>
      <c r="D241" s="99"/>
      <c r="E241" s="100"/>
      <c r="F241" s="153"/>
      <c r="G241" s="102"/>
      <c r="H241" s="103"/>
      <c r="I241" s="154"/>
      <c r="J241" s="104"/>
      <c r="K241" s="105"/>
      <c r="L241" s="106"/>
      <c r="M241" s="106"/>
      <c r="N241" s="120"/>
      <c r="O241" s="109"/>
      <c r="P241" s="110"/>
      <c r="Q241" s="106" t="n">
        <f aca="false">P241*M241</f>
        <v>0</v>
      </c>
      <c r="R241" s="120"/>
      <c r="S241" s="112"/>
      <c r="T241" s="121"/>
      <c r="U241" s="114" t="n">
        <f aca="false">IF(EXACT(O241,Y241),M241,M241*(1-'Расчет ПРЕДЗАКАЗ'!$D$10))</f>
        <v>0</v>
      </c>
      <c r="V241" s="114" t="n">
        <f aca="false">P241*U241</f>
        <v>0</v>
      </c>
      <c r="W241" s="114" t="n">
        <f aca="false">IF(EXACT(O241,Y241),M241,M241*(1-'Расчет Прайс'!$D$10))</f>
        <v>0</v>
      </c>
      <c r="X241" s="114" t="n">
        <f aca="false">P241*W241</f>
        <v>0</v>
      </c>
      <c r="Y241" s="119" t="s">
        <v>101</v>
      </c>
      <c r="Z241" s="117" t="n">
        <f aca="false">IF(EXACT(O241;Y241);Q241;0)</f>
        <v>0</v>
      </c>
      <c r="AA241" s="117" t="n">
        <f aca="false">IF(Z241=0;Q241;0)</f>
        <v>0</v>
      </c>
      <c r="AB241" s="118" t="str">
        <f aca="false">IF(U241=0;"";L241/U241-1)</f>
        <v/>
      </c>
      <c r="AC241" s="118" t="str">
        <f aca="false">IF(W241=0;"";L241/W241-1)</f>
        <v/>
      </c>
    </row>
    <row collapsed="false" customFormat="false" customHeight="true" hidden="false" ht="50.1" outlineLevel="0" r="242">
      <c r="A242" s="98"/>
      <c r="B242" s="98"/>
      <c r="C242" s="99"/>
      <c r="D242" s="99"/>
      <c r="E242" s="100"/>
      <c r="F242" s="153"/>
      <c r="G242" s="102"/>
      <c r="H242" s="103"/>
      <c r="I242" s="154"/>
      <c r="J242" s="104"/>
      <c r="K242" s="105"/>
      <c r="L242" s="106"/>
      <c r="M242" s="106"/>
      <c r="N242" s="120"/>
      <c r="O242" s="109"/>
      <c r="P242" s="110"/>
      <c r="Q242" s="106" t="n">
        <f aca="false">P242*M242</f>
        <v>0</v>
      </c>
      <c r="R242" s="120"/>
      <c r="S242" s="112"/>
      <c r="T242" s="121"/>
      <c r="U242" s="114" t="n">
        <f aca="false">IF(EXACT(O242,Y242),M242,M242*(1-'Расчет ПРЕДЗАКАЗ'!$D$10))</f>
        <v>0</v>
      </c>
      <c r="V242" s="114" t="n">
        <f aca="false">P242*U242</f>
        <v>0</v>
      </c>
      <c r="W242" s="114" t="n">
        <f aca="false">IF(EXACT(O242,Y242),M242,M242*(1-'Расчет Прайс'!$D$10))</f>
        <v>0</v>
      </c>
      <c r="X242" s="114" t="n">
        <f aca="false">P242*W242</f>
        <v>0</v>
      </c>
      <c r="Y242" s="119" t="s">
        <v>101</v>
      </c>
      <c r="Z242" s="117" t="n">
        <f aca="false">IF(EXACT(O242;Y242);Q242;0)</f>
        <v>0</v>
      </c>
      <c r="AA242" s="117" t="n">
        <f aca="false">IF(Z242=0;Q242;0)</f>
        <v>0</v>
      </c>
      <c r="AB242" s="118" t="str">
        <f aca="false">IF(U242=0;"";L242/U242-1)</f>
        <v/>
      </c>
      <c r="AC242" s="118" t="str">
        <f aca="false">IF(W242=0;"";L242/W242-1)</f>
        <v/>
      </c>
    </row>
    <row collapsed="false" customFormat="false" customHeight="true" hidden="false" ht="50.1" outlineLevel="0" r="243">
      <c r="A243" s="98"/>
      <c r="B243" s="98"/>
      <c r="C243" s="99"/>
      <c r="D243" s="99"/>
      <c r="E243" s="100"/>
      <c r="F243" s="153"/>
      <c r="G243" s="102"/>
      <c r="H243" s="103"/>
      <c r="I243" s="154"/>
      <c r="J243" s="104"/>
      <c r="K243" s="105"/>
      <c r="L243" s="106"/>
      <c r="M243" s="106"/>
      <c r="N243" s="120"/>
      <c r="O243" s="109"/>
      <c r="P243" s="110"/>
      <c r="Q243" s="106" t="n">
        <f aca="false">P243*M243</f>
        <v>0</v>
      </c>
      <c r="R243" s="120"/>
      <c r="S243" s="112"/>
      <c r="T243" s="121"/>
      <c r="U243" s="114" t="n">
        <f aca="false">IF(EXACT(O243,Y243),M243,M243*(1-'Расчет ПРЕДЗАКАЗ'!$D$10))</f>
        <v>0</v>
      </c>
      <c r="V243" s="114" t="n">
        <f aca="false">P243*U243</f>
        <v>0</v>
      </c>
      <c r="W243" s="114" t="n">
        <f aca="false">IF(EXACT(O243,Y243),M243,M243*(1-'Расчет Прайс'!$D$10))</f>
        <v>0</v>
      </c>
      <c r="X243" s="114" t="n">
        <f aca="false">P243*W243</f>
        <v>0</v>
      </c>
      <c r="Y243" s="119" t="s">
        <v>101</v>
      </c>
      <c r="Z243" s="117" t="n">
        <f aca="false">IF(EXACT(O243;Y243);Q243;0)</f>
        <v>0</v>
      </c>
      <c r="AA243" s="117" t="n">
        <f aca="false">IF(Z243=0;Q243;0)</f>
        <v>0</v>
      </c>
      <c r="AB243" s="118" t="str">
        <f aca="false">IF(U243=0;"";L243/U243-1)</f>
        <v/>
      </c>
      <c r="AC243" s="118" t="str">
        <f aca="false">IF(W243=0;"";L243/W243-1)</f>
        <v/>
      </c>
    </row>
    <row collapsed="false" customFormat="false" customHeight="true" hidden="false" ht="50.1" outlineLevel="0" r="244">
      <c r="A244" s="98"/>
      <c r="B244" s="98"/>
      <c r="C244" s="99"/>
      <c r="D244" s="99"/>
      <c r="E244" s="100"/>
      <c r="F244" s="153"/>
      <c r="G244" s="102"/>
      <c r="H244" s="103"/>
      <c r="I244" s="154"/>
      <c r="J244" s="104"/>
      <c r="K244" s="105"/>
      <c r="L244" s="106"/>
      <c r="M244" s="106"/>
      <c r="N244" s="120"/>
      <c r="O244" s="109"/>
      <c r="P244" s="110"/>
      <c r="Q244" s="106" t="n">
        <f aca="false">P244*M244</f>
        <v>0</v>
      </c>
      <c r="R244" s="120"/>
      <c r="S244" s="112"/>
      <c r="T244" s="121"/>
      <c r="U244" s="114" t="n">
        <f aca="false">IF(EXACT(O244,Y244),M244,M244*(1-'Расчет ПРЕДЗАКАЗ'!$D$10))</f>
        <v>0</v>
      </c>
      <c r="V244" s="114" t="n">
        <f aca="false">P244*U244</f>
        <v>0</v>
      </c>
      <c r="W244" s="114" t="n">
        <f aca="false">IF(EXACT(O244,Y244),M244,M244*(1-'Расчет Прайс'!$D$10))</f>
        <v>0</v>
      </c>
      <c r="X244" s="114" t="n">
        <f aca="false">P244*W244</f>
        <v>0</v>
      </c>
      <c r="Y244" s="119" t="s">
        <v>101</v>
      </c>
      <c r="Z244" s="117" t="n">
        <f aca="false">IF(EXACT(O244;Y244);Q244;0)</f>
        <v>0</v>
      </c>
      <c r="AA244" s="117" t="n">
        <f aca="false">IF(Z244=0;Q244;0)</f>
        <v>0</v>
      </c>
      <c r="AB244" s="118" t="str">
        <f aca="false">IF(U244=0;"";L244/U244-1)</f>
        <v/>
      </c>
      <c r="AC244" s="118" t="str">
        <f aca="false">IF(W244=0;"";L244/W244-1)</f>
        <v/>
      </c>
    </row>
    <row collapsed="false" customFormat="false" customHeight="true" hidden="false" ht="50.1" outlineLevel="0" r="245">
      <c r="A245" s="98"/>
      <c r="B245" s="98"/>
      <c r="C245" s="99"/>
      <c r="D245" s="99"/>
      <c r="E245" s="100"/>
      <c r="F245" s="153"/>
      <c r="G245" s="102"/>
      <c r="H245" s="103"/>
      <c r="I245" s="154"/>
      <c r="J245" s="104"/>
      <c r="K245" s="105"/>
      <c r="L245" s="106"/>
      <c r="M245" s="106"/>
      <c r="N245" s="120"/>
      <c r="O245" s="109"/>
      <c r="P245" s="110"/>
      <c r="Q245" s="106" t="n">
        <f aca="false">P245*M245</f>
        <v>0</v>
      </c>
      <c r="R245" s="120"/>
      <c r="S245" s="112"/>
      <c r="T245" s="121"/>
      <c r="U245" s="114" t="n">
        <f aca="false">IF(EXACT(O245,Y245),M245,M245*(1-'Расчет ПРЕДЗАКАЗ'!$D$10))</f>
        <v>0</v>
      </c>
      <c r="V245" s="114" t="n">
        <f aca="false">P245*U245</f>
        <v>0</v>
      </c>
      <c r="W245" s="114" t="n">
        <f aca="false">IF(EXACT(O245,Y245),M245,M245*(1-'Расчет Прайс'!$D$10))</f>
        <v>0</v>
      </c>
      <c r="X245" s="114" t="n">
        <f aca="false">P245*W245</f>
        <v>0</v>
      </c>
      <c r="Y245" s="119" t="s">
        <v>101</v>
      </c>
      <c r="Z245" s="117" t="n">
        <f aca="false">IF(EXACT(O245;Y245);Q245;0)</f>
        <v>0</v>
      </c>
      <c r="AA245" s="117" t="n">
        <f aca="false">IF(Z245=0;Q245;0)</f>
        <v>0</v>
      </c>
      <c r="AB245" s="118" t="str">
        <f aca="false">IF(U245=0;"";L245/U245-1)</f>
        <v/>
      </c>
      <c r="AC245" s="118" t="str">
        <f aca="false">IF(W245=0;"";L245/W245-1)</f>
        <v/>
      </c>
    </row>
    <row collapsed="false" customFormat="false" customHeight="true" hidden="false" ht="50.1" outlineLevel="0" r="246">
      <c r="A246" s="98"/>
      <c r="B246" s="98"/>
      <c r="C246" s="99"/>
      <c r="D246" s="99"/>
      <c r="E246" s="100"/>
      <c r="F246" s="153"/>
      <c r="G246" s="102"/>
      <c r="H246" s="103"/>
      <c r="I246" s="154"/>
      <c r="J246" s="104"/>
      <c r="K246" s="105"/>
      <c r="L246" s="106"/>
      <c r="M246" s="106"/>
      <c r="N246" s="120"/>
      <c r="O246" s="109"/>
      <c r="P246" s="110"/>
      <c r="Q246" s="106" t="n">
        <f aca="false">P246*M246</f>
        <v>0</v>
      </c>
      <c r="R246" s="120"/>
      <c r="S246" s="111"/>
      <c r="T246" s="121"/>
      <c r="U246" s="114" t="n">
        <f aca="false">IF(EXACT(O246,Y246),M246,M246*(1-'Расчет ПРЕДЗАКАЗ'!$D$10))</f>
        <v>0</v>
      </c>
      <c r="V246" s="114" t="n">
        <f aca="false">P246*U246</f>
        <v>0</v>
      </c>
      <c r="W246" s="114" t="n">
        <f aca="false">IF(EXACT(O246,Y246),M246,M246*(1-'Расчет Прайс'!$D$10))</f>
        <v>0</v>
      </c>
      <c r="X246" s="114" t="n">
        <f aca="false">P246*W246</f>
        <v>0</v>
      </c>
      <c r="Y246" s="119" t="s">
        <v>101</v>
      </c>
      <c r="Z246" s="117" t="n">
        <f aca="false">IF(EXACT(O246;Y246);Q246;0)</f>
        <v>0</v>
      </c>
      <c r="AA246" s="117" t="n">
        <f aca="false">IF(Z246=0;Q246;0)</f>
        <v>0</v>
      </c>
      <c r="AB246" s="118" t="str">
        <f aca="false">IF(U246=0;"";L246/U246-1)</f>
        <v/>
      </c>
      <c r="AC246" s="118" t="str">
        <f aca="false">IF(W246=0;"";L246/W246-1)</f>
        <v/>
      </c>
    </row>
    <row collapsed="false" customFormat="false" customHeight="true" hidden="false" ht="11.25" outlineLevel="0" r="247"/>
    <row collapsed="false" customFormat="false" customHeight="true" hidden="false" ht="50.1" outlineLevel="0" r="248">
      <c r="A248" s="98" t="n">
        <v>15</v>
      </c>
      <c r="B248" s="98" t="s">
        <v>533</v>
      </c>
      <c r="C248" s="99" t="s">
        <v>594</v>
      </c>
      <c r="D248" s="99" t="s">
        <v>93</v>
      </c>
      <c r="E248" s="100" t="s">
        <v>93</v>
      </c>
      <c r="F248" s="153" t="s">
        <v>535</v>
      </c>
      <c r="G248" s="102" t="s">
        <v>487</v>
      </c>
      <c r="H248" s="103" t="s">
        <v>557</v>
      </c>
      <c r="I248" s="154" t="s">
        <v>595</v>
      </c>
      <c r="J248" s="104" t="s">
        <v>98</v>
      </c>
      <c r="K248" s="105" t="s">
        <v>99</v>
      </c>
      <c r="L248" s="106" t="n">
        <v>11680</v>
      </c>
      <c r="M248" s="106" t="n">
        <v>7300</v>
      </c>
      <c r="N248" s="108" t="s">
        <v>596</v>
      </c>
      <c r="O248" s="109"/>
      <c r="P248" s="110"/>
      <c r="Q248" s="106" t="n">
        <f aca="false">P248*M248</f>
        <v>0</v>
      </c>
      <c r="R248" s="111"/>
      <c r="S248" s="112" t="n">
        <v>35</v>
      </c>
      <c r="T248" s="155"/>
      <c r="U248" s="114" t="n">
        <f aca="false">IF(EXACT(O248,Y248),M248,M248*(1-'Расчет ПРЕДЗАКАЗ'!$D$10))</f>
        <v>7154</v>
      </c>
      <c r="V248" s="114" t="n">
        <f aca="false">P248*U248</f>
        <v>0</v>
      </c>
      <c r="W248" s="114" t="n">
        <f aca="false">IF(EXACT(O248,Y248),M248,M248*(1-'Расчет Прайс'!$D$10))</f>
        <v>7300</v>
      </c>
      <c r="X248" s="114" t="n">
        <f aca="false">P248*W248</f>
        <v>0</v>
      </c>
      <c r="Y248" s="119" t="s">
        <v>101</v>
      </c>
      <c r="Z248" s="117" t="n">
        <f aca="false">IF(EXACT(O248;Y248);Q248;0)</f>
        <v>0</v>
      </c>
      <c r="AA248" s="117" t="n">
        <f aca="false">IF(Z248=0;Q248;0)</f>
        <v>0</v>
      </c>
      <c r="AB248" s="118" t="n">
        <f aca="false">IF(U248=0,"",L248/U248-1)</f>
        <v>0.63265306122449</v>
      </c>
      <c r="AC248" s="118" t="n">
        <f aca="false">IF(W248=0,"",L248/W248-1)</f>
        <v>0.6</v>
      </c>
    </row>
    <row collapsed="false" customFormat="false" customHeight="true" hidden="false" ht="50.1" outlineLevel="0" r="249">
      <c r="A249" s="98"/>
      <c r="B249" s="98"/>
      <c r="C249" s="99"/>
      <c r="D249" s="99"/>
      <c r="E249" s="100"/>
      <c r="F249" s="153"/>
      <c r="G249" s="102"/>
      <c r="H249" s="103"/>
      <c r="I249" s="154"/>
      <c r="J249" s="104"/>
      <c r="K249" s="105" t="s">
        <v>102</v>
      </c>
      <c r="L249" s="106" t="n">
        <v>11680</v>
      </c>
      <c r="M249" s="106" t="n">
        <v>7300</v>
      </c>
      <c r="N249" s="108" t="s">
        <v>597</v>
      </c>
      <c r="O249" s="109"/>
      <c r="P249" s="110"/>
      <c r="Q249" s="106" t="n">
        <f aca="false">P249*M249</f>
        <v>0</v>
      </c>
      <c r="R249" s="111"/>
      <c r="S249" s="112" t="n">
        <v>58</v>
      </c>
      <c r="T249" s="138"/>
      <c r="U249" s="114" t="n">
        <f aca="false">IF(EXACT(O249,Y249),M249,M249*(1-'Расчет ПРЕДЗАКАЗ'!$D$10))</f>
        <v>7154</v>
      </c>
      <c r="V249" s="114" t="n">
        <f aca="false">P249*U249</f>
        <v>0</v>
      </c>
      <c r="W249" s="114" t="n">
        <f aca="false">IF(EXACT(O249,Y249),M249,M249*(1-'Расчет Прайс'!$D$10))</f>
        <v>7300</v>
      </c>
      <c r="X249" s="114" t="n">
        <f aca="false">P249*W249</f>
        <v>0</v>
      </c>
      <c r="Y249" s="119" t="s">
        <v>101</v>
      </c>
      <c r="Z249" s="117" t="n">
        <f aca="false">IF(EXACT(O249;Y249);Q249;0)</f>
        <v>0</v>
      </c>
      <c r="AA249" s="117" t="n">
        <f aca="false">IF(Z249=0;Q249;0)</f>
        <v>0</v>
      </c>
      <c r="AB249" s="118" t="n">
        <f aca="false">IF(U249=0;"";L249/U249-1)</f>
        <v>0.63265306122449</v>
      </c>
      <c r="AC249" s="118" t="n">
        <f aca="false">IF(W249=0;"";L249/W249-1)</f>
        <v>0.6</v>
      </c>
    </row>
    <row collapsed="false" customFormat="false" customHeight="true" hidden="false" ht="50.1" outlineLevel="0" r="250">
      <c r="A250" s="98"/>
      <c r="B250" s="98"/>
      <c r="C250" s="99"/>
      <c r="D250" s="99"/>
      <c r="E250" s="100"/>
      <c r="F250" s="153"/>
      <c r="G250" s="102"/>
      <c r="H250" s="103"/>
      <c r="I250" s="154"/>
      <c r="J250" s="104"/>
      <c r="K250" s="105" t="s">
        <v>104</v>
      </c>
      <c r="L250" s="106" t="n">
        <v>11680</v>
      </c>
      <c r="M250" s="106" t="n">
        <v>7300</v>
      </c>
      <c r="N250" s="108" t="s">
        <v>598</v>
      </c>
      <c r="O250" s="109"/>
      <c r="P250" s="110"/>
      <c r="Q250" s="106" t="n">
        <f aca="false">P250*M250</f>
        <v>0</v>
      </c>
      <c r="R250" s="111"/>
      <c r="S250" s="112" t="n">
        <v>74</v>
      </c>
      <c r="T250" s="138"/>
      <c r="U250" s="114" t="n">
        <f aca="false">IF(EXACT(O250,Y250),M250,M250*(1-'Расчет ПРЕДЗАКАЗ'!$D$10))</f>
        <v>7154</v>
      </c>
      <c r="V250" s="114" t="n">
        <f aca="false">P250*U250</f>
        <v>0</v>
      </c>
      <c r="W250" s="114" t="n">
        <f aca="false">IF(EXACT(O250,Y250),M250,M250*(1-'Расчет Прайс'!$D$10))</f>
        <v>7300</v>
      </c>
      <c r="X250" s="114" t="n">
        <f aca="false">P250*W250</f>
        <v>0</v>
      </c>
      <c r="Y250" s="119" t="s">
        <v>101</v>
      </c>
      <c r="Z250" s="117" t="n">
        <f aca="false">IF(EXACT(O250;Y250);Q250;0)</f>
        <v>0</v>
      </c>
      <c r="AA250" s="117" t="n">
        <f aca="false">IF(Z250=0;Q250;0)</f>
        <v>0</v>
      </c>
      <c r="AB250" s="118" t="n">
        <f aca="false">IF(U250=0;"";L250/U250-1)</f>
        <v>0.63265306122449</v>
      </c>
      <c r="AC250" s="118" t="n">
        <f aca="false">IF(W250=0;"";L250/W250-1)</f>
        <v>0.6</v>
      </c>
    </row>
    <row collapsed="false" customFormat="false" customHeight="true" hidden="false" ht="50.1" outlineLevel="0" r="251">
      <c r="A251" s="98"/>
      <c r="B251" s="98"/>
      <c r="C251" s="99"/>
      <c r="D251" s="99"/>
      <c r="E251" s="100"/>
      <c r="F251" s="153"/>
      <c r="G251" s="102"/>
      <c r="H251" s="103"/>
      <c r="I251" s="154"/>
      <c r="J251" s="104"/>
      <c r="K251" s="105" t="s">
        <v>106</v>
      </c>
      <c r="L251" s="106" t="n">
        <v>11680</v>
      </c>
      <c r="M251" s="106" t="n">
        <v>7300</v>
      </c>
      <c r="N251" s="108" t="s">
        <v>599</v>
      </c>
      <c r="O251" s="109"/>
      <c r="P251" s="110"/>
      <c r="Q251" s="106" t="n">
        <f aca="false">P251*M251</f>
        <v>0</v>
      </c>
      <c r="R251" s="111"/>
      <c r="S251" s="112" t="n">
        <v>68</v>
      </c>
      <c r="T251" s="138"/>
      <c r="U251" s="114" t="n">
        <f aca="false">IF(EXACT(O251,Y251),M251,M251*(1-'Расчет ПРЕДЗАКАЗ'!$D$10))</f>
        <v>7154</v>
      </c>
      <c r="V251" s="114" t="n">
        <f aca="false">P251*U251</f>
        <v>0</v>
      </c>
      <c r="W251" s="114" t="n">
        <f aca="false">IF(EXACT(O251,Y251),M251,M251*(1-'Расчет Прайс'!$D$10))</f>
        <v>7300</v>
      </c>
      <c r="X251" s="114" t="n">
        <f aca="false">P251*W251</f>
        <v>0</v>
      </c>
      <c r="Y251" s="119" t="s">
        <v>101</v>
      </c>
      <c r="Z251" s="117" t="n">
        <f aca="false">IF(EXACT(O251;Y251);Q251;0)</f>
        <v>0</v>
      </c>
      <c r="AA251" s="117" t="n">
        <f aca="false">IF(Z251=0;Q251;0)</f>
        <v>0</v>
      </c>
      <c r="AB251" s="118" t="n">
        <f aca="false">IF(U251=0;"";L251/U251-1)</f>
        <v>0.63265306122449</v>
      </c>
      <c r="AC251" s="118" t="n">
        <f aca="false">IF(W251=0;"";L251/W251-1)</f>
        <v>0.6</v>
      </c>
    </row>
    <row collapsed="false" customFormat="false" customHeight="true" hidden="false" ht="50.1" outlineLevel="0" r="252">
      <c r="A252" s="98"/>
      <c r="B252" s="98"/>
      <c r="C252" s="99"/>
      <c r="D252" s="99"/>
      <c r="E252" s="100"/>
      <c r="F252" s="153"/>
      <c r="G252" s="102"/>
      <c r="H252" s="103"/>
      <c r="I252" s="154"/>
      <c r="J252" s="104"/>
      <c r="K252" s="105" t="s">
        <v>108</v>
      </c>
      <c r="L252" s="106" t="n">
        <v>11680</v>
      </c>
      <c r="M252" s="106" t="n">
        <v>7300</v>
      </c>
      <c r="N252" s="108" t="s">
        <v>600</v>
      </c>
      <c r="O252" s="109"/>
      <c r="P252" s="110"/>
      <c r="Q252" s="106" t="n">
        <f aca="false">P252*M252</f>
        <v>0</v>
      </c>
      <c r="R252" s="111"/>
      <c r="S252" s="112" t="n">
        <v>63</v>
      </c>
      <c r="T252" s="138"/>
      <c r="U252" s="114" t="n">
        <f aca="false">IF(EXACT(O252,Y252),M252,M252*(1-'Расчет ПРЕДЗАКАЗ'!$D$10))</f>
        <v>7154</v>
      </c>
      <c r="V252" s="114" t="n">
        <f aca="false">P252*U252</f>
        <v>0</v>
      </c>
      <c r="W252" s="114" t="n">
        <f aca="false">IF(EXACT(O252,Y252),M252,M252*(1-'Расчет Прайс'!$D$10))</f>
        <v>7300</v>
      </c>
      <c r="X252" s="114" t="n">
        <f aca="false">P252*W252</f>
        <v>0</v>
      </c>
      <c r="Y252" s="119" t="s">
        <v>101</v>
      </c>
      <c r="Z252" s="117" t="n">
        <f aca="false">IF(EXACT(O252;Y252);Q252;0)</f>
        <v>0</v>
      </c>
      <c r="AA252" s="117" t="n">
        <f aca="false">IF(Z252=0;Q252;0)</f>
        <v>0</v>
      </c>
      <c r="AB252" s="118" t="n">
        <f aca="false">IF(U252=0;"";L252/U252-1)</f>
        <v>0.63265306122449</v>
      </c>
      <c r="AC252" s="118" t="n">
        <f aca="false">IF(W252=0;"";L252/W252-1)</f>
        <v>0.6</v>
      </c>
    </row>
    <row collapsed="false" customFormat="false" customHeight="true" hidden="false" ht="50.1" outlineLevel="0" r="253">
      <c r="A253" s="98"/>
      <c r="B253" s="98"/>
      <c r="C253" s="99"/>
      <c r="D253" s="99"/>
      <c r="E253" s="100"/>
      <c r="F253" s="153"/>
      <c r="G253" s="102"/>
      <c r="H253" s="103"/>
      <c r="I253" s="154"/>
      <c r="J253" s="104"/>
      <c r="K253" s="105" t="s">
        <v>110</v>
      </c>
      <c r="L253" s="106" t="n">
        <v>11680</v>
      </c>
      <c r="M253" s="106" t="n">
        <v>7300</v>
      </c>
      <c r="N253" s="108" t="s">
        <v>601</v>
      </c>
      <c r="O253" s="109"/>
      <c r="P253" s="110"/>
      <c r="Q253" s="106" t="n">
        <f aca="false">P253*M253</f>
        <v>0</v>
      </c>
      <c r="R253" s="111"/>
      <c r="S253" s="112" t="n">
        <v>57</v>
      </c>
      <c r="T253" s="138"/>
      <c r="U253" s="114" t="n">
        <f aca="false">IF(EXACT(O253,Y253),M253,M253*(1-'Расчет ПРЕДЗАКАЗ'!$D$10))</f>
        <v>7154</v>
      </c>
      <c r="V253" s="114" t="n">
        <f aca="false">P253*U253</f>
        <v>0</v>
      </c>
      <c r="W253" s="114" t="n">
        <f aca="false">IF(EXACT(O253,Y253),M253,M253*(1-'Расчет Прайс'!$D$10))</f>
        <v>7300</v>
      </c>
      <c r="X253" s="114" t="n">
        <f aca="false">P253*W253</f>
        <v>0</v>
      </c>
      <c r="Y253" s="119" t="s">
        <v>101</v>
      </c>
      <c r="Z253" s="117" t="n">
        <f aca="false">IF(EXACT(O253;Y253);Q253;0)</f>
        <v>0</v>
      </c>
      <c r="AA253" s="117" t="n">
        <f aca="false">IF(Z253=0;Q253;0)</f>
        <v>0</v>
      </c>
      <c r="AB253" s="118" t="n">
        <f aca="false">IF(U253=0;"";L253/U253-1)</f>
        <v>0.63265306122449</v>
      </c>
      <c r="AC253" s="118" t="n">
        <f aca="false">IF(W253=0;"";L253/W253-1)</f>
        <v>0.6</v>
      </c>
    </row>
    <row collapsed="false" customFormat="false" customHeight="true" hidden="false" ht="50.1" outlineLevel="0" r="254">
      <c r="A254" s="98"/>
      <c r="B254" s="98"/>
      <c r="C254" s="99"/>
      <c r="D254" s="99"/>
      <c r="E254" s="100"/>
      <c r="F254" s="153"/>
      <c r="G254" s="102"/>
      <c r="H254" s="103"/>
      <c r="I254" s="154"/>
      <c r="J254" s="104"/>
      <c r="K254" s="105" t="s">
        <v>112</v>
      </c>
      <c r="L254" s="106" t="n">
        <v>11680</v>
      </c>
      <c r="M254" s="106" t="n">
        <v>7300</v>
      </c>
      <c r="N254" s="108" t="s">
        <v>602</v>
      </c>
      <c r="O254" s="109"/>
      <c r="P254" s="110"/>
      <c r="Q254" s="106" t="n">
        <f aca="false">P254*M254</f>
        <v>0</v>
      </c>
      <c r="R254" s="111"/>
      <c r="S254" s="112" t="n">
        <v>38</v>
      </c>
      <c r="T254" s="138"/>
      <c r="U254" s="114" t="n">
        <f aca="false">IF(EXACT(O254,Y254),M254,M254*(1-'Расчет ПРЕДЗАКАЗ'!$D$10))</f>
        <v>7154</v>
      </c>
      <c r="V254" s="114" t="n">
        <f aca="false">P254*U254</f>
        <v>0</v>
      </c>
      <c r="W254" s="114" t="n">
        <f aca="false">IF(EXACT(O254,Y254),M254,M254*(1-'Расчет Прайс'!$D$10))</f>
        <v>7300</v>
      </c>
      <c r="X254" s="114" t="n">
        <f aca="false">P254*W254</f>
        <v>0</v>
      </c>
      <c r="Y254" s="119" t="s">
        <v>101</v>
      </c>
      <c r="Z254" s="117" t="n">
        <f aca="false">IF(EXACT(O254;Y254);Q254;0)</f>
        <v>0</v>
      </c>
      <c r="AA254" s="117" t="n">
        <f aca="false">IF(Z254=0;Q254;0)</f>
        <v>0</v>
      </c>
      <c r="AB254" s="118" t="n">
        <f aca="false">IF(U254=0;"";L254/U254-1)</f>
        <v>0.63265306122449</v>
      </c>
      <c r="AC254" s="118" t="n">
        <f aca="false">IF(W254=0;"";L254/W254-1)</f>
        <v>0.6</v>
      </c>
    </row>
    <row collapsed="false" customFormat="false" customHeight="true" hidden="false" ht="50.1" outlineLevel="0" r="255">
      <c r="A255" s="98"/>
      <c r="B255" s="98"/>
      <c r="C255" s="99"/>
      <c r="D255" s="99"/>
      <c r="E255" s="100"/>
      <c r="F255" s="153"/>
      <c r="G255" s="102"/>
      <c r="H255" s="103"/>
      <c r="I255" s="154"/>
      <c r="J255" s="104"/>
      <c r="K255" s="105"/>
      <c r="L255" s="106"/>
      <c r="M255" s="106"/>
      <c r="N255" s="106"/>
      <c r="O255" s="109"/>
      <c r="P255" s="110"/>
      <c r="Q255" s="106" t="n">
        <f aca="false">P255*M255</f>
        <v>0</v>
      </c>
      <c r="R255" s="111"/>
      <c r="S255" s="112"/>
      <c r="T255" s="138"/>
      <c r="U255" s="114" t="n">
        <f aca="false">IF(EXACT(O255,Y255),M255,M255*(1-'Расчет ПРЕДЗАКАЗ'!$D$10))</f>
        <v>0</v>
      </c>
      <c r="V255" s="114" t="n">
        <f aca="false">P255*U255</f>
        <v>0</v>
      </c>
      <c r="W255" s="114" t="n">
        <f aca="false">IF(EXACT(O255,Y255),M255,M255*(1-'Расчет Прайс'!$D$10))</f>
        <v>0</v>
      </c>
      <c r="X255" s="114" t="n">
        <f aca="false">P255*W255</f>
        <v>0</v>
      </c>
      <c r="Y255" s="119" t="s">
        <v>101</v>
      </c>
      <c r="Z255" s="117" t="n">
        <f aca="false">IF(EXACT(O255;Y255);Q255;0)</f>
        <v>0</v>
      </c>
      <c r="AA255" s="117" t="n">
        <f aca="false">IF(Z255=0;Q255;0)</f>
        <v>0</v>
      </c>
      <c r="AB255" s="118" t="str">
        <f aca="false">IF(U255=0;"";L255/U255-1)</f>
        <v/>
      </c>
      <c r="AC255" s="118" t="str">
        <f aca="false">IF(W255=0;"";L255/W255-1)</f>
        <v/>
      </c>
    </row>
    <row collapsed="false" customFormat="false" customHeight="true" hidden="false" ht="50.1" outlineLevel="0" r="256">
      <c r="A256" s="98"/>
      <c r="B256" s="98"/>
      <c r="C256" s="99"/>
      <c r="D256" s="99"/>
      <c r="E256" s="100"/>
      <c r="F256" s="153"/>
      <c r="G256" s="102"/>
      <c r="H256" s="103"/>
      <c r="I256" s="154"/>
      <c r="J256" s="104"/>
      <c r="K256" s="105"/>
      <c r="L256" s="106"/>
      <c r="M256" s="106"/>
      <c r="N256" s="106"/>
      <c r="O256" s="109"/>
      <c r="P256" s="110"/>
      <c r="Q256" s="106" t="n">
        <f aca="false">P256*M256</f>
        <v>0</v>
      </c>
      <c r="R256" s="111"/>
      <c r="S256" s="112"/>
      <c r="T256" s="138"/>
      <c r="U256" s="114" t="n">
        <f aca="false">IF(EXACT(O256,Y256),M256,M256*(1-'Расчет ПРЕДЗАКАЗ'!$D$10))</f>
        <v>0</v>
      </c>
      <c r="V256" s="114" t="n">
        <f aca="false">P256*U256</f>
        <v>0</v>
      </c>
      <c r="W256" s="114" t="n">
        <f aca="false">IF(EXACT(O256,Y256),M256,M256*(1-'Расчет Прайс'!$D$10))</f>
        <v>0</v>
      </c>
      <c r="X256" s="114" t="n">
        <f aca="false">P256*W256</f>
        <v>0</v>
      </c>
      <c r="Y256" s="119" t="s">
        <v>101</v>
      </c>
      <c r="Z256" s="117" t="n">
        <f aca="false">IF(EXACT(O256;Y256);Q256;0)</f>
        <v>0</v>
      </c>
      <c r="AA256" s="117" t="n">
        <f aca="false">IF(Z256=0;Q256;0)</f>
        <v>0</v>
      </c>
      <c r="AB256" s="118" t="str">
        <f aca="false">IF(U256=0;"";L256/U256-1)</f>
        <v/>
      </c>
      <c r="AC256" s="118" t="str">
        <f aca="false">IF(W256=0;"";L256/W256-1)</f>
        <v/>
      </c>
    </row>
    <row collapsed="false" customFormat="false" customHeight="true" hidden="false" ht="50.1" outlineLevel="0" r="257">
      <c r="A257" s="98"/>
      <c r="B257" s="98"/>
      <c r="C257" s="99"/>
      <c r="D257" s="99"/>
      <c r="E257" s="100"/>
      <c r="F257" s="153"/>
      <c r="G257" s="102"/>
      <c r="H257" s="103"/>
      <c r="I257" s="154"/>
      <c r="J257" s="104"/>
      <c r="K257" s="105"/>
      <c r="L257" s="106"/>
      <c r="M257" s="106"/>
      <c r="N257" s="120"/>
      <c r="O257" s="109"/>
      <c r="P257" s="110"/>
      <c r="Q257" s="106" t="n">
        <f aca="false">P257*M257</f>
        <v>0</v>
      </c>
      <c r="R257" s="120"/>
      <c r="S257" s="112"/>
      <c r="T257" s="121"/>
      <c r="U257" s="114" t="n">
        <f aca="false">IF(EXACT(O257,Y257),M257,M257*(1-'Расчет ПРЕДЗАКАЗ'!$D$10))</f>
        <v>0</v>
      </c>
      <c r="V257" s="114" t="n">
        <f aca="false">P257*U257</f>
        <v>0</v>
      </c>
      <c r="W257" s="114" t="n">
        <f aca="false">IF(EXACT(O257,Y257),M257,M257*(1-'Расчет Прайс'!$D$10))</f>
        <v>0</v>
      </c>
      <c r="X257" s="114" t="n">
        <f aca="false">P257*W257</f>
        <v>0</v>
      </c>
      <c r="Y257" s="119" t="s">
        <v>101</v>
      </c>
      <c r="Z257" s="117" t="n">
        <f aca="false">IF(EXACT(O257;Y257);Q257;0)</f>
        <v>0</v>
      </c>
      <c r="AA257" s="117" t="n">
        <f aca="false">IF(Z257=0;Q257;0)</f>
        <v>0</v>
      </c>
      <c r="AB257" s="118" t="str">
        <f aca="false">IF(U257=0;"";L257/U257-1)</f>
        <v/>
      </c>
      <c r="AC257" s="118" t="str">
        <f aca="false">IF(W257=0;"";L257/W257-1)</f>
        <v/>
      </c>
    </row>
    <row collapsed="false" customFormat="false" customHeight="true" hidden="false" ht="50.1" outlineLevel="0" r="258">
      <c r="A258" s="98"/>
      <c r="B258" s="98"/>
      <c r="C258" s="99"/>
      <c r="D258" s="99"/>
      <c r="E258" s="100"/>
      <c r="F258" s="153"/>
      <c r="G258" s="102"/>
      <c r="H258" s="103"/>
      <c r="I258" s="154"/>
      <c r="J258" s="104"/>
      <c r="K258" s="105"/>
      <c r="L258" s="106"/>
      <c r="M258" s="106"/>
      <c r="N258" s="120"/>
      <c r="O258" s="109"/>
      <c r="P258" s="110"/>
      <c r="Q258" s="106" t="n">
        <f aca="false">P258*M258</f>
        <v>0</v>
      </c>
      <c r="R258" s="120"/>
      <c r="S258" s="112"/>
      <c r="T258" s="121"/>
      <c r="U258" s="114" t="n">
        <f aca="false">IF(EXACT(O258,Y258),M258,M258*(1-'Расчет ПРЕДЗАКАЗ'!$D$10))</f>
        <v>0</v>
      </c>
      <c r="V258" s="114" t="n">
        <f aca="false">P258*U258</f>
        <v>0</v>
      </c>
      <c r="W258" s="114" t="n">
        <f aca="false">IF(EXACT(O258,Y258),M258,M258*(1-'Расчет Прайс'!$D$10))</f>
        <v>0</v>
      </c>
      <c r="X258" s="114" t="n">
        <f aca="false">P258*W258</f>
        <v>0</v>
      </c>
      <c r="Y258" s="119" t="s">
        <v>101</v>
      </c>
      <c r="Z258" s="117" t="n">
        <f aca="false">IF(EXACT(O258;Y258);Q258;0)</f>
        <v>0</v>
      </c>
      <c r="AA258" s="117" t="n">
        <f aca="false">IF(Z258=0;Q258;0)</f>
        <v>0</v>
      </c>
      <c r="AB258" s="118" t="str">
        <f aca="false">IF(U258=0;"";L258/U258-1)</f>
        <v/>
      </c>
      <c r="AC258" s="118" t="str">
        <f aca="false">IF(W258=0;"";L258/W258-1)</f>
        <v/>
      </c>
    </row>
    <row collapsed="false" customFormat="false" customHeight="true" hidden="false" ht="50.1" outlineLevel="0" r="259">
      <c r="A259" s="98"/>
      <c r="B259" s="98"/>
      <c r="C259" s="99"/>
      <c r="D259" s="99"/>
      <c r="E259" s="100"/>
      <c r="F259" s="153"/>
      <c r="G259" s="102"/>
      <c r="H259" s="103"/>
      <c r="I259" s="154"/>
      <c r="J259" s="104"/>
      <c r="K259" s="105"/>
      <c r="L259" s="106"/>
      <c r="M259" s="106"/>
      <c r="N259" s="120"/>
      <c r="O259" s="109"/>
      <c r="P259" s="110"/>
      <c r="Q259" s="106" t="n">
        <f aca="false">P259*M259</f>
        <v>0</v>
      </c>
      <c r="R259" s="120"/>
      <c r="S259" s="112"/>
      <c r="T259" s="121"/>
      <c r="U259" s="114" t="n">
        <f aca="false">IF(EXACT(O259,Y259),M259,M259*(1-'Расчет ПРЕДЗАКАЗ'!$D$10))</f>
        <v>0</v>
      </c>
      <c r="V259" s="114" t="n">
        <f aca="false">P259*U259</f>
        <v>0</v>
      </c>
      <c r="W259" s="114" t="n">
        <f aca="false">IF(EXACT(O259,Y259),M259,M259*(1-'Расчет Прайс'!$D$10))</f>
        <v>0</v>
      </c>
      <c r="X259" s="114" t="n">
        <f aca="false">P259*W259</f>
        <v>0</v>
      </c>
      <c r="Y259" s="119" t="s">
        <v>101</v>
      </c>
      <c r="Z259" s="117" t="n">
        <f aca="false">IF(EXACT(O259;Y259);Q259;0)</f>
        <v>0</v>
      </c>
      <c r="AA259" s="117" t="n">
        <f aca="false">IF(Z259=0;Q259;0)</f>
        <v>0</v>
      </c>
      <c r="AB259" s="118" t="str">
        <f aca="false">IF(U259=0;"";L259/U259-1)</f>
        <v/>
      </c>
      <c r="AC259" s="118" t="str">
        <f aca="false">IF(W259=0;"";L259/W259-1)</f>
        <v/>
      </c>
    </row>
    <row collapsed="false" customFormat="false" customHeight="true" hidden="false" ht="50.1" outlineLevel="0" r="260">
      <c r="A260" s="98"/>
      <c r="B260" s="98"/>
      <c r="C260" s="99"/>
      <c r="D260" s="99"/>
      <c r="E260" s="100"/>
      <c r="F260" s="153"/>
      <c r="G260" s="102"/>
      <c r="H260" s="103"/>
      <c r="I260" s="154"/>
      <c r="J260" s="104"/>
      <c r="K260" s="105"/>
      <c r="L260" s="106"/>
      <c r="M260" s="106"/>
      <c r="N260" s="120"/>
      <c r="O260" s="109"/>
      <c r="P260" s="110"/>
      <c r="Q260" s="106" t="n">
        <f aca="false">P260*M260</f>
        <v>0</v>
      </c>
      <c r="R260" s="120"/>
      <c r="S260" s="112"/>
      <c r="T260" s="121"/>
      <c r="U260" s="114" t="n">
        <f aca="false">IF(EXACT(O260,Y260),M260,M260*(1-'Расчет ПРЕДЗАКАЗ'!$D$10))</f>
        <v>0</v>
      </c>
      <c r="V260" s="114" t="n">
        <f aca="false">P260*U260</f>
        <v>0</v>
      </c>
      <c r="W260" s="114" t="n">
        <f aca="false">IF(EXACT(O260,Y260),M260,M260*(1-'Расчет Прайс'!$D$10))</f>
        <v>0</v>
      </c>
      <c r="X260" s="114" t="n">
        <f aca="false">P260*W260</f>
        <v>0</v>
      </c>
      <c r="Y260" s="119" t="s">
        <v>101</v>
      </c>
      <c r="Z260" s="117" t="n">
        <f aca="false">IF(EXACT(O260;Y260);Q260;0)</f>
        <v>0</v>
      </c>
      <c r="AA260" s="117" t="n">
        <f aca="false">IF(Z260=0;Q260;0)</f>
        <v>0</v>
      </c>
      <c r="AB260" s="118" t="str">
        <f aca="false">IF(U260=0;"";L260/U260-1)</f>
        <v/>
      </c>
      <c r="AC260" s="118" t="str">
        <f aca="false">IF(W260=0;"";L260/W260-1)</f>
        <v/>
      </c>
    </row>
    <row collapsed="false" customFormat="false" customHeight="true" hidden="false" ht="50.1" outlineLevel="0" r="261">
      <c r="A261" s="98"/>
      <c r="B261" s="98"/>
      <c r="C261" s="99"/>
      <c r="D261" s="99"/>
      <c r="E261" s="100"/>
      <c r="F261" s="153"/>
      <c r="G261" s="102"/>
      <c r="H261" s="103"/>
      <c r="I261" s="154"/>
      <c r="J261" s="104"/>
      <c r="K261" s="105"/>
      <c r="L261" s="106"/>
      <c r="M261" s="106"/>
      <c r="N261" s="120"/>
      <c r="O261" s="109"/>
      <c r="P261" s="110"/>
      <c r="Q261" s="106" t="n">
        <f aca="false">P261*M261</f>
        <v>0</v>
      </c>
      <c r="R261" s="120"/>
      <c r="S261" s="112"/>
      <c r="T261" s="121"/>
      <c r="U261" s="114" t="n">
        <f aca="false">IF(EXACT(O261,Y261),M261,M261*(1-'Расчет ПРЕДЗАКАЗ'!$D$10))</f>
        <v>0</v>
      </c>
      <c r="V261" s="114" t="n">
        <f aca="false">P261*U261</f>
        <v>0</v>
      </c>
      <c r="W261" s="114" t="n">
        <f aca="false">IF(EXACT(O261,Y261),M261,M261*(1-'Расчет Прайс'!$D$10))</f>
        <v>0</v>
      </c>
      <c r="X261" s="114" t="n">
        <f aca="false">P261*W261</f>
        <v>0</v>
      </c>
      <c r="Y261" s="119" t="s">
        <v>101</v>
      </c>
      <c r="Z261" s="117" t="n">
        <f aca="false">IF(EXACT(O261;Y261);Q261;0)</f>
        <v>0</v>
      </c>
      <c r="AA261" s="117" t="n">
        <f aca="false">IF(Z261=0;Q261;0)</f>
        <v>0</v>
      </c>
      <c r="AB261" s="118" t="str">
        <f aca="false">IF(U261=0;"";L261/U261-1)</f>
        <v/>
      </c>
      <c r="AC261" s="118" t="str">
        <f aca="false">IF(W261=0;"";L261/W261-1)</f>
        <v/>
      </c>
    </row>
    <row collapsed="false" customFormat="false" customHeight="true" hidden="false" ht="50.1" outlineLevel="0" r="262">
      <c r="A262" s="98"/>
      <c r="B262" s="98"/>
      <c r="C262" s="99"/>
      <c r="D262" s="99"/>
      <c r="E262" s="100"/>
      <c r="F262" s="153"/>
      <c r="G262" s="102"/>
      <c r="H262" s="103"/>
      <c r="I262" s="154"/>
      <c r="J262" s="104"/>
      <c r="K262" s="105"/>
      <c r="L262" s="106"/>
      <c r="M262" s="106"/>
      <c r="N262" s="120"/>
      <c r="O262" s="109"/>
      <c r="P262" s="110"/>
      <c r="Q262" s="106" t="n">
        <f aca="false">P262*M262</f>
        <v>0</v>
      </c>
      <c r="R262" s="120"/>
      <c r="S262" s="111"/>
      <c r="T262" s="121"/>
      <c r="U262" s="114" t="n">
        <f aca="false">IF(EXACT(O262,Y262),M262,M262*(1-'Расчет ПРЕДЗАКАЗ'!$D$10))</f>
        <v>0</v>
      </c>
      <c r="V262" s="114" t="n">
        <f aca="false">P262*U262</f>
        <v>0</v>
      </c>
      <c r="W262" s="114" t="n">
        <f aca="false">IF(EXACT(O262,Y262),M262,M262*(1-'Расчет Прайс'!$D$10))</f>
        <v>0</v>
      </c>
      <c r="X262" s="114" t="n">
        <f aca="false">P262*W262</f>
        <v>0</v>
      </c>
      <c r="Y262" s="119" t="s">
        <v>101</v>
      </c>
      <c r="Z262" s="117" t="n">
        <f aca="false">IF(EXACT(O262;Y262);Q262;0)</f>
        <v>0</v>
      </c>
      <c r="AA262" s="117" t="n">
        <f aca="false">IF(Z262=0;Q262;0)</f>
        <v>0</v>
      </c>
      <c r="AB262" s="118" t="str">
        <f aca="false">IF(U262=0;"";L262/U262-1)</f>
        <v/>
      </c>
      <c r="AC262" s="118" t="str">
        <f aca="false">IF(W262=0;"";L262/W262-1)</f>
        <v/>
      </c>
    </row>
    <row collapsed="false" customFormat="false" customHeight="true" hidden="false" ht="11.25" outlineLevel="0" r="263"/>
    <row collapsed="false" customFormat="false" customHeight="true" hidden="false" ht="50.1" outlineLevel="0" r="264">
      <c r="A264" s="98" t="n">
        <v>16</v>
      </c>
      <c r="B264" s="98" t="s">
        <v>574</v>
      </c>
      <c r="C264" s="99" t="s">
        <v>603</v>
      </c>
      <c r="D264" s="99" t="s">
        <v>93</v>
      </c>
      <c r="E264" s="100" t="s">
        <v>93</v>
      </c>
      <c r="F264" s="153" t="s">
        <v>535</v>
      </c>
      <c r="G264" s="102" t="s">
        <v>95</v>
      </c>
      <c r="H264" s="103" t="s">
        <v>557</v>
      </c>
      <c r="I264" s="154" t="s">
        <v>604</v>
      </c>
      <c r="J264" s="104" t="s">
        <v>98</v>
      </c>
      <c r="K264" s="105" t="s">
        <v>99</v>
      </c>
      <c r="L264" s="106" t="n">
        <v>11680</v>
      </c>
      <c r="M264" s="106" t="n">
        <v>7300</v>
      </c>
      <c r="N264" s="108" t="s">
        <v>605</v>
      </c>
      <c r="O264" s="109"/>
      <c r="P264" s="110"/>
      <c r="Q264" s="106" t="n">
        <f aca="false">P264*M264</f>
        <v>0</v>
      </c>
      <c r="R264" s="111"/>
      <c r="S264" s="112" t="n">
        <v>34</v>
      </c>
      <c r="T264" s="155"/>
      <c r="U264" s="114" t="n">
        <f aca="false">IF(EXACT(O264,Y264),M264,M264*(1-'Расчет ПРЕДЗАКАЗ'!$D$10))</f>
        <v>7154</v>
      </c>
      <c r="V264" s="114" t="n">
        <f aca="false">P264*U264</f>
        <v>0</v>
      </c>
      <c r="W264" s="114" t="n">
        <f aca="false">IF(EXACT(O264,Y264),M264,M264*(1-'Расчет Прайс'!$D$10))</f>
        <v>7300</v>
      </c>
      <c r="X264" s="114" t="n">
        <f aca="false">P264*W264</f>
        <v>0</v>
      </c>
      <c r="Y264" s="119" t="s">
        <v>101</v>
      </c>
      <c r="Z264" s="117" t="n">
        <f aca="false">IF(EXACT(O264;Y264);Q264;0)</f>
        <v>0</v>
      </c>
      <c r="AA264" s="117" t="n">
        <f aca="false">IF(Z264=0;Q264;0)</f>
        <v>0</v>
      </c>
      <c r="AB264" s="118" t="n">
        <f aca="false">IF(U264=0,"",L264/U264-1)</f>
        <v>0.63265306122449</v>
      </c>
      <c r="AC264" s="118" t="n">
        <f aca="false">IF(W264=0,"",L264/W264-1)</f>
        <v>0.6</v>
      </c>
    </row>
    <row collapsed="false" customFormat="false" customHeight="true" hidden="false" ht="50.1" outlineLevel="0" r="265">
      <c r="A265" s="98"/>
      <c r="B265" s="98"/>
      <c r="C265" s="99"/>
      <c r="D265" s="99"/>
      <c r="E265" s="100"/>
      <c r="F265" s="153"/>
      <c r="G265" s="102"/>
      <c r="H265" s="103"/>
      <c r="I265" s="154"/>
      <c r="J265" s="104"/>
      <c r="K265" s="105" t="s">
        <v>102</v>
      </c>
      <c r="L265" s="106" t="n">
        <v>11680</v>
      </c>
      <c r="M265" s="106" t="n">
        <v>7300</v>
      </c>
      <c r="N265" s="108" t="s">
        <v>606</v>
      </c>
      <c r="O265" s="109"/>
      <c r="P265" s="110"/>
      <c r="Q265" s="106" t="n">
        <f aca="false">P265*M265</f>
        <v>0</v>
      </c>
      <c r="R265" s="111"/>
      <c r="S265" s="112" t="n">
        <v>51</v>
      </c>
      <c r="T265" s="138"/>
      <c r="U265" s="114" t="n">
        <f aca="false">IF(EXACT(O265,Y265),M265,M265*(1-'Расчет ПРЕДЗАКАЗ'!$D$10))</f>
        <v>7154</v>
      </c>
      <c r="V265" s="114" t="n">
        <f aca="false">P265*U265</f>
        <v>0</v>
      </c>
      <c r="W265" s="114" t="n">
        <f aca="false">IF(EXACT(O265,Y265),M265,M265*(1-'Расчет Прайс'!$D$10))</f>
        <v>7300</v>
      </c>
      <c r="X265" s="114" t="n">
        <f aca="false">P265*W265</f>
        <v>0</v>
      </c>
      <c r="Y265" s="119" t="s">
        <v>101</v>
      </c>
      <c r="Z265" s="117" t="n">
        <f aca="false">IF(EXACT(O265;Y265);Q265;0)</f>
        <v>0</v>
      </c>
      <c r="AA265" s="117" t="n">
        <f aca="false">IF(Z265=0;Q265;0)</f>
        <v>0</v>
      </c>
      <c r="AB265" s="118" t="n">
        <f aca="false">IF(U265=0;"";L265/U265-1)</f>
        <v>0.63265306122449</v>
      </c>
      <c r="AC265" s="118" t="n">
        <f aca="false">IF(W265=0;"";L265/W265-1)</f>
        <v>0.6</v>
      </c>
    </row>
    <row collapsed="false" customFormat="false" customHeight="true" hidden="false" ht="50.1" outlineLevel="0" r="266">
      <c r="A266" s="98"/>
      <c r="B266" s="98"/>
      <c r="C266" s="99"/>
      <c r="D266" s="99"/>
      <c r="E266" s="100"/>
      <c r="F266" s="153"/>
      <c r="G266" s="102"/>
      <c r="H266" s="103"/>
      <c r="I266" s="154"/>
      <c r="J266" s="104"/>
      <c r="K266" s="105" t="s">
        <v>104</v>
      </c>
      <c r="L266" s="106" t="n">
        <v>11680</v>
      </c>
      <c r="M266" s="106" t="n">
        <v>7300</v>
      </c>
      <c r="N266" s="108" t="s">
        <v>607</v>
      </c>
      <c r="O266" s="109"/>
      <c r="P266" s="110"/>
      <c r="Q266" s="106" t="n">
        <f aca="false">P266*M266</f>
        <v>0</v>
      </c>
      <c r="R266" s="111"/>
      <c r="S266" s="112" t="n">
        <v>62</v>
      </c>
      <c r="T266" s="138"/>
      <c r="U266" s="114" t="n">
        <f aca="false">IF(EXACT(O266,Y266),M266,M266*(1-'Расчет ПРЕДЗАКАЗ'!$D$10))</f>
        <v>7154</v>
      </c>
      <c r="V266" s="114" t="n">
        <f aca="false">P266*U266</f>
        <v>0</v>
      </c>
      <c r="W266" s="114" t="n">
        <f aca="false">IF(EXACT(O266,Y266),M266,M266*(1-'Расчет Прайс'!$D$10))</f>
        <v>7300</v>
      </c>
      <c r="X266" s="114" t="n">
        <f aca="false">P266*W266</f>
        <v>0</v>
      </c>
      <c r="Y266" s="119" t="s">
        <v>101</v>
      </c>
      <c r="Z266" s="117" t="n">
        <f aca="false">IF(EXACT(O266;Y266);Q266;0)</f>
        <v>0</v>
      </c>
      <c r="AA266" s="117" t="n">
        <f aca="false">IF(Z266=0;Q266;0)</f>
        <v>0</v>
      </c>
      <c r="AB266" s="118" t="n">
        <f aca="false">IF(U266=0;"";L266/U266-1)</f>
        <v>0.63265306122449</v>
      </c>
      <c r="AC266" s="118" t="n">
        <f aca="false">IF(W266=0;"";L266/W266-1)</f>
        <v>0.6</v>
      </c>
    </row>
    <row collapsed="false" customFormat="false" customHeight="true" hidden="false" ht="50.1" outlineLevel="0" r="267">
      <c r="A267" s="98"/>
      <c r="B267" s="98"/>
      <c r="C267" s="99"/>
      <c r="D267" s="99"/>
      <c r="E267" s="100"/>
      <c r="F267" s="153"/>
      <c r="G267" s="102"/>
      <c r="H267" s="103"/>
      <c r="I267" s="154"/>
      <c r="J267" s="104"/>
      <c r="K267" s="105" t="s">
        <v>106</v>
      </c>
      <c r="L267" s="106" t="n">
        <v>11680</v>
      </c>
      <c r="M267" s="106" t="n">
        <v>7300</v>
      </c>
      <c r="N267" s="108" t="s">
        <v>608</v>
      </c>
      <c r="O267" s="109"/>
      <c r="P267" s="110"/>
      <c r="Q267" s="106" t="n">
        <f aca="false">P267*M267</f>
        <v>0</v>
      </c>
      <c r="R267" s="111"/>
      <c r="S267" s="112" t="n">
        <v>55</v>
      </c>
      <c r="T267" s="138"/>
      <c r="U267" s="114" t="n">
        <f aca="false">IF(EXACT(O267,Y267),M267,M267*(1-'Расчет ПРЕДЗАКАЗ'!$D$10))</f>
        <v>7154</v>
      </c>
      <c r="V267" s="114" t="n">
        <f aca="false">P267*U267</f>
        <v>0</v>
      </c>
      <c r="W267" s="114" t="n">
        <f aca="false">IF(EXACT(O267,Y267),M267,M267*(1-'Расчет Прайс'!$D$10))</f>
        <v>7300</v>
      </c>
      <c r="X267" s="114" t="n">
        <f aca="false">P267*W267</f>
        <v>0</v>
      </c>
      <c r="Y267" s="119" t="s">
        <v>101</v>
      </c>
      <c r="Z267" s="117" t="n">
        <f aca="false">IF(EXACT(O267;Y267);Q267;0)</f>
        <v>0</v>
      </c>
      <c r="AA267" s="117" t="n">
        <f aca="false">IF(Z267=0;Q267;0)</f>
        <v>0</v>
      </c>
      <c r="AB267" s="118" t="n">
        <f aca="false">IF(U267=0;"";L267/U267-1)</f>
        <v>0.63265306122449</v>
      </c>
      <c r="AC267" s="118" t="n">
        <f aca="false">IF(W267=0;"";L267/W267-1)</f>
        <v>0.6</v>
      </c>
    </row>
    <row collapsed="false" customFormat="false" customHeight="true" hidden="false" ht="50.1" outlineLevel="0" r="268">
      <c r="A268" s="98"/>
      <c r="B268" s="98"/>
      <c r="C268" s="99"/>
      <c r="D268" s="99"/>
      <c r="E268" s="100"/>
      <c r="F268" s="153"/>
      <c r="G268" s="102"/>
      <c r="H268" s="103"/>
      <c r="I268" s="154"/>
      <c r="J268" s="104"/>
      <c r="K268" s="105" t="s">
        <v>108</v>
      </c>
      <c r="L268" s="106" t="n">
        <v>11680</v>
      </c>
      <c r="M268" s="106" t="n">
        <v>7300</v>
      </c>
      <c r="N268" s="108" t="s">
        <v>609</v>
      </c>
      <c r="O268" s="109"/>
      <c r="P268" s="110"/>
      <c r="Q268" s="106" t="n">
        <f aca="false">P268*M268</f>
        <v>0</v>
      </c>
      <c r="R268" s="111"/>
      <c r="S268" s="112" t="n">
        <v>58</v>
      </c>
      <c r="T268" s="138"/>
      <c r="U268" s="114" t="n">
        <f aca="false">IF(EXACT(O268,Y268),M268,M268*(1-'Расчет ПРЕДЗАКАЗ'!$D$10))</f>
        <v>7154</v>
      </c>
      <c r="V268" s="114" t="n">
        <f aca="false">P268*U268</f>
        <v>0</v>
      </c>
      <c r="W268" s="114" t="n">
        <f aca="false">IF(EXACT(O268,Y268),M268,M268*(1-'Расчет Прайс'!$D$10))</f>
        <v>7300</v>
      </c>
      <c r="X268" s="114" t="n">
        <f aca="false">P268*W268</f>
        <v>0</v>
      </c>
      <c r="Y268" s="119" t="s">
        <v>101</v>
      </c>
      <c r="Z268" s="117" t="n">
        <f aca="false">IF(EXACT(O268;Y268);Q268;0)</f>
        <v>0</v>
      </c>
      <c r="AA268" s="117" t="n">
        <f aca="false">IF(Z268=0;Q268;0)</f>
        <v>0</v>
      </c>
      <c r="AB268" s="118" t="n">
        <f aca="false">IF(U268=0;"";L268/U268-1)</f>
        <v>0.63265306122449</v>
      </c>
      <c r="AC268" s="118" t="n">
        <f aca="false">IF(W268=0;"";L268/W268-1)</f>
        <v>0.6</v>
      </c>
    </row>
    <row collapsed="false" customFormat="false" customHeight="true" hidden="false" ht="50.1" outlineLevel="0" r="269">
      <c r="A269" s="98"/>
      <c r="B269" s="98"/>
      <c r="C269" s="99"/>
      <c r="D269" s="99"/>
      <c r="E269" s="100"/>
      <c r="F269" s="153"/>
      <c r="G269" s="102"/>
      <c r="H269" s="103"/>
      <c r="I269" s="154"/>
      <c r="J269" s="104"/>
      <c r="K269" s="105" t="s">
        <v>110</v>
      </c>
      <c r="L269" s="106" t="n">
        <v>11680</v>
      </c>
      <c r="M269" s="106" t="n">
        <v>7300</v>
      </c>
      <c r="N269" s="108" t="s">
        <v>610</v>
      </c>
      <c r="O269" s="109"/>
      <c r="P269" s="110"/>
      <c r="Q269" s="106" t="n">
        <f aca="false">P269*M269</f>
        <v>0</v>
      </c>
      <c r="R269" s="111"/>
      <c r="S269" s="112" t="n">
        <v>48</v>
      </c>
      <c r="T269" s="138"/>
      <c r="U269" s="114" t="n">
        <f aca="false">IF(EXACT(O269,Y269),M269,M269*(1-'Расчет ПРЕДЗАКАЗ'!$D$10))</f>
        <v>7154</v>
      </c>
      <c r="V269" s="114" t="n">
        <f aca="false">P269*U269</f>
        <v>0</v>
      </c>
      <c r="W269" s="114" t="n">
        <f aca="false">IF(EXACT(O269,Y269),M269,M269*(1-'Расчет Прайс'!$D$10))</f>
        <v>7300</v>
      </c>
      <c r="X269" s="114" t="n">
        <f aca="false">P269*W269</f>
        <v>0</v>
      </c>
      <c r="Y269" s="119" t="s">
        <v>101</v>
      </c>
      <c r="Z269" s="117" t="n">
        <f aca="false">IF(EXACT(O269;Y269);Q269;0)</f>
        <v>0</v>
      </c>
      <c r="AA269" s="117" t="n">
        <f aca="false">IF(Z269=0;Q269;0)</f>
        <v>0</v>
      </c>
      <c r="AB269" s="118" t="n">
        <f aca="false">IF(U269=0;"";L269/U269-1)</f>
        <v>0.63265306122449</v>
      </c>
      <c r="AC269" s="118" t="n">
        <f aca="false">IF(W269=0;"";L269/W269-1)</f>
        <v>0.6</v>
      </c>
    </row>
    <row collapsed="false" customFormat="false" customHeight="true" hidden="false" ht="50.1" outlineLevel="0" r="270">
      <c r="A270" s="98"/>
      <c r="B270" s="98"/>
      <c r="C270" s="99"/>
      <c r="D270" s="99"/>
      <c r="E270" s="100"/>
      <c r="F270" s="153"/>
      <c r="G270" s="102"/>
      <c r="H270" s="103"/>
      <c r="I270" s="154"/>
      <c r="J270" s="104"/>
      <c r="K270" s="105" t="s">
        <v>112</v>
      </c>
      <c r="L270" s="106" t="n">
        <v>11680</v>
      </c>
      <c r="M270" s="106" t="n">
        <v>7300</v>
      </c>
      <c r="N270" s="108" t="s">
        <v>611</v>
      </c>
      <c r="O270" s="109"/>
      <c r="P270" s="110"/>
      <c r="Q270" s="106" t="n">
        <f aca="false">P270*M270</f>
        <v>0</v>
      </c>
      <c r="R270" s="111"/>
      <c r="S270" s="112" t="n">
        <v>36</v>
      </c>
      <c r="T270" s="138"/>
      <c r="U270" s="114" t="n">
        <f aca="false">IF(EXACT(O270,Y270),M270,M270*(1-'Расчет ПРЕДЗАКАЗ'!$D$10))</f>
        <v>7154</v>
      </c>
      <c r="V270" s="114" t="n">
        <f aca="false">P270*U270</f>
        <v>0</v>
      </c>
      <c r="W270" s="114" t="n">
        <f aca="false">IF(EXACT(O270,Y270),M270,M270*(1-'Расчет Прайс'!$D$10))</f>
        <v>7300</v>
      </c>
      <c r="X270" s="114" t="n">
        <f aca="false">P270*W270</f>
        <v>0</v>
      </c>
      <c r="Y270" s="119" t="s">
        <v>101</v>
      </c>
      <c r="Z270" s="117" t="n">
        <f aca="false">IF(EXACT(O270;Y270);Q270;0)</f>
        <v>0</v>
      </c>
      <c r="AA270" s="117" t="n">
        <f aca="false">IF(Z270=0;Q270;0)</f>
        <v>0</v>
      </c>
      <c r="AB270" s="118" t="n">
        <f aca="false">IF(U270=0;"";L270/U270-1)</f>
        <v>0.63265306122449</v>
      </c>
      <c r="AC270" s="118" t="n">
        <f aca="false">IF(W270=0;"";L270/W270-1)</f>
        <v>0.6</v>
      </c>
    </row>
    <row collapsed="false" customFormat="false" customHeight="true" hidden="false" ht="50.1" outlineLevel="0" r="271">
      <c r="A271" s="98"/>
      <c r="B271" s="98"/>
      <c r="C271" s="99"/>
      <c r="D271" s="99"/>
      <c r="E271" s="100"/>
      <c r="F271" s="153"/>
      <c r="G271" s="102"/>
      <c r="H271" s="103"/>
      <c r="I271" s="154"/>
      <c r="J271" s="104"/>
      <c r="K271" s="105"/>
      <c r="L271" s="106"/>
      <c r="M271" s="106"/>
      <c r="N271" s="106"/>
      <c r="O271" s="109"/>
      <c r="P271" s="110"/>
      <c r="Q271" s="106" t="n">
        <f aca="false">P271*M271</f>
        <v>0</v>
      </c>
      <c r="R271" s="111"/>
      <c r="S271" s="112"/>
      <c r="T271" s="138"/>
      <c r="U271" s="114" t="n">
        <f aca="false">IF(EXACT(O271,Y271),M271,M271*(1-'Расчет ПРЕДЗАКАЗ'!$D$10))</f>
        <v>0</v>
      </c>
      <c r="V271" s="114" t="n">
        <f aca="false">P271*U271</f>
        <v>0</v>
      </c>
      <c r="W271" s="114" t="n">
        <f aca="false">IF(EXACT(O271,Y271),M271,M271*(1-'Расчет Прайс'!$D$10))</f>
        <v>0</v>
      </c>
      <c r="X271" s="114" t="n">
        <f aca="false">P271*W271</f>
        <v>0</v>
      </c>
      <c r="Y271" s="119" t="s">
        <v>101</v>
      </c>
      <c r="Z271" s="117" t="n">
        <f aca="false">IF(EXACT(O271;Y271);Q271;0)</f>
        <v>0</v>
      </c>
      <c r="AA271" s="117" t="n">
        <f aca="false">IF(Z271=0;Q271;0)</f>
        <v>0</v>
      </c>
      <c r="AB271" s="118" t="str">
        <f aca="false">IF(U271=0;"";L271/U271-1)</f>
        <v/>
      </c>
      <c r="AC271" s="118" t="str">
        <f aca="false">IF(W271=0;"";L271/W271-1)</f>
        <v/>
      </c>
    </row>
    <row collapsed="false" customFormat="false" customHeight="true" hidden="false" ht="50.1" outlineLevel="0" r="272">
      <c r="A272" s="98"/>
      <c r="B272" s="98"/>
      <c r="C272" s="99"/>
      <c r="D272" s="99"/>
      <c r="E272" s="100"/>
      <c r="F272" s="153"/>
      <c r="G272" s="102"/>
      <c r="H272" s="103"/>
      <c r="I272" s="154"/>
      <c r="J272" s="104"/>
      <c r="K272" s="105"/>
      <c r="L272" s="106"/>
      <c r="M272" s="106"/>
      <c r="N272" s="106"/>
      <c r="O272" s="109"/>
      <c r="P272" s="110"/>
      <c r="Q272" s="106" t="n">
        <f aca="false">P272*M272</f>
        <v>0</v>
      </c>
      <c r="R272" s="111"/>
      <c r="S272" s="112"/>
      <c r="T272" s="138"/>
      <c r="U272" s="114" t="n">
        <f aca="false">IF(EXACT(O272,Y272),M272,M272*(1-'Расчет ПРЕДЗАКАЗ'!$D$10))</f>
        <v>0</v>
      </c>
      <c r="V272" s="114" t="n">
        <f aca="false">P272*U272</f>
        <v>0</v>
      </c>
      <c r="W272" s="114" t="n">
        <f aca="false">IF(EXACT(O272,Y272),M272,M272*(1-'Расчет Прайс'!$D$10))</f>
        <v>0</v>
      </c>
      <c r="X272" s="114" t="n">
        <f aca="false">P272*W272</f>
        <v>0</v>
      </c>
      <c r="Y272" s="119" t="s">
        <v>101</v>
      </c>
      <c r="Z272" s="117" t="n">
        <f aca="false">IF(EXACT(O272;Y272);Q272;0)</f>
        <v>0</v>
      </c>
      <c r="AA272" s="117" t="n">
        <f aca="false">IF(Z272=0;Q272;0)</f>
        <v>0</v>
      </c>
      <c r="AB272" s="118" t="str">
        <f aca="false">IF(U272=0;"";L272/U272-1)</f>
        <v/>
      </c>
      <c r="AC272" s="118" t="str">
        <f aca="false">IF(W272=0;"";L272/W272-1)</f>
        <v/>
      </c>
    </row>
    <row collapsed="false" customFormat="false" customHeight="true" hidden="false" ht="50.1" outlineLevel="0" r="273">
      <c r="A273" s="98"/>
      <c r="B273" s="98"/>
      <c r="C273" s="99"/>
      <c r="D273" s="99"/>
      <c r="E273" s="100"/>
      <c r="F273" s="153"/>
      <c r="G273" s="102"/>
      <c r="H273" s="103"/>
      <c r="I273" s="154"/>
      <c r="J273" s="104"/>
      <c r="K273" s="105"/>
      <c r="L273" s="106"/>
      <c r="M273" s="106"/>
      <c r="N273" s="120"/>
      <c r="O273" s="109"/>
      <c r="P273" s="110"/>
      <c r="Q273" s="106" t="n">
        <f aca="false">P273*M273</f>
        <v>0</v>
      </c>
      <c r="R273" s="120"/>
      <c r="S273" s="112"/>
      <c r="T273" s="121"/>
      <c r="U273" s="114" t="n">
        <f aca="false">IF(EXACT(O273,Y273),M273,M273*(1-'Расчет ПРЕДЗАКАЗ'!$D$10))</f>
        <v>0</v>
      </c>
      <c r="V273" s="114" t="n">
        <f aca="false">P273*U273</f>
        <v>0</v>
      </c>
      <c r="W273" s="114" t="n">
        <f aca="false">IF(EXACT(O273,Y273),M273,M273*(1-'Расчет Прайс'!$D$10))</f>
        <v>0</v>
      </c>
      <c r="X273" s="114" t="n">
        <f aca="false">P273*W273</f>
        <v>0</v>
      </c>
      <c r="Y273" s="119" t="s">
        <v>101</v>
      </c>
      <c r="Z273" s="117" t="n">
        <f aca="false">IF(EXACT(O273;Y273);Q273;0)</f>
        <v>0</v>
      </c>
      <c r="AA273" s="117" t="n">
        <f aca="false">IF(Z273=0;Q273;0)</f>
        <v>0</v>
      </c>
      <c r="AB273" s="118" t="str">
        <f aca="false">IF(U273=0;"";L273/U273-1)</f>
        <v/>
      </c>
      <c r="AC273" s="118" t="str">
        <f aca="false">IF(W273=0;"";L273/W273-1)</f>
        <v/>
      </c>
    </row>
    <row collapsed="false" customFormat="false" customHeight="true" hidden="false" ht="50.1" outlineLevel="0" r="274">
      <c r="A274" s="98"/>
      <c r="B274" s="98"/>
      <c r="C274" s="99"/>
      <c r="D274" s="99"/>
      <c r="E274" s="100"/>
      <c r="F274" s="153"/>
      <c r="G274" s="102"/>
      <c r="H274" s="103"/>
      <c r="I274" s="154"/>
      <c r="J274" s="104"/>
      <c r="K274" s="105"/>
      <c r="L274" s="106"/>
      <c r="M274" s="106"/>
      <c r="N274" s="120"/>
      <c r="O274" s="109"/>
      <c r="P274" s="110"/>
      <c r="Q274" s="106" t="n">
        <f aca="false">P274*M274</f>
        <v>0</v>
      </c>
      <c r="R274" s="120"/>
      <c r="S274" s="112"/>
      <c r="T274" s="121"/>
      <c r="U274" s="114" t="n">
        <f aca="false">IF(EXACT(O274,Y274),M274,M274*(1-'Расчет ПРЕДЗАКАЗ'!$D$10))</f>
        <v>0</v>
      </c>
      <c r="V274" s="114" t="n">
        <f aca="false">P274*U274</f>
        <v>0</v>
      </c>
      <c r="W274" s="114" t="n">
        <f aca="false">IF(EXACT(O274,Y274),M274,M274*(1-'Расчет Прайс'!$D$10))</f>
        <v>0</v>
      </c>
      <c r="X274" s="114" t="n">
        <f aca="false">P274*W274</f>
        <v>0</v>
      </c>
      <c r="Y274" s="119" t="s">
        <v>101</v>
      </c>
      <c r="Z274" s="117" t="n">
        <f aca="false">IF(EXACT(O274;Y274);Q274;0)</f>
        <v>0</v>
      </c>
      <c r="AA274" s="117" t="n">
        <f aca="false">IF(Z274=0;Q274;0)</f>
        <v>0</v>
      </c>
      <c r="AB274" s="118" t="str">
        <f aca="false">IF(U274=0;"";L274/U274-1)</f>
        <v/>
      </c>
      <c r="AC274" s="118" t="str">
        <f aca="false">IF(W274=0;"";L274/W274-1)</f>
        <v/>
      </c>
    </row>
    <row collapsed="false" customFormat="false" customHeight="true" hidden="false" ht="50.1" outlineLevel="0" r="275">
      <c r="A275" s="98"/>
      <c r="B275" s="98"/>
      <c r="C275" s="99"/>
      <c r="D275" s="99"/>
      <c r="E275" s="100"/>
      <c r="F275" s="153"/>
      <c r="G275" s="102"/>
      <c r="H275" s="103"/>
      <c r="I275" s="154"/>
      <c r="J275" s="104"/>
      <c r="K275" s="105"/>
      <c r="L275" s="106"/>
      <c r="M275" s="106"/>
      <c r="N275" s="120"/>
      <c r="O275" s="109"/>
      <c r="P275" s="110"/>
      <c r="Q275" s="106" t="n">
        <f aca="false">P275*M275</f>
        <v>0</v>
      </c>
      <c r="R275" s="120"/>
      <c r="S275" s="112"/>
      <c r="T275" s="121"/>
      <c r="U275" s="114" t="n">
        <f aca="false">IF(EXACT(O275,Y275),M275,M275*(1-'Расчет ПРЕДЗАКАЗ'!$D$10))</f>
        <v>0</v>
      </c>
      <c r="V275" s="114" t="n">
        <f aca="false">P275*U275</f>
        <v>0</v>
      </c>
      <c r="W275" s="114" t="n">
        <f aca="false">IF(EXACT(O275,Y275),M275,M275*(1-'Расчет Прайс'!$D$10))</f>
        <v>0</v>
      </c>
      <c r="X275" s="114" t="n">
        <f aca="false">P275*W275</f>
        <v>0</v>
      </c>
      <c r="Y275" s="119" t="s">
        <v>101</v>
      </c>
      <c r="Z275" s="117" t="n">
        <f aca="false">IF(EXACT(O275;Y275);Q275;0)</f>
        <v>0</v>
      </c>
      <c r="AA275" s="117" t="n">
        <f aca="false">IF(Z275=0;Q275;0)</f>
        <v>0</v>
      </c>
      <c r="AB275" s="118" t="str">
        <f aca="false">IF(U275=0;"";L275/U275-1)</f>
        <v/>
      </c>
      <c r="AC275" s="118" t="str">
        <f aca="false">IF(W275=0;"";L275/W275-1)</f>
        <v/>
      </c>
    </row>
    <row collapsed="false" customFormat="false" customHeight="true" hidden="false" ht="50.1" outlineLevel="0" r="276">
      <c r="A276" s="98"/>
      <c r="B276" s="98"/>
      <c r="C276" s="99"/>
      <c r="D276" s="99"/>
      <c r="E276" s="100"/>
      <c r="F276" s="153"/>
      <c r="G276" s="102"/>
      <c r="H276" s="103"/>
      <c r="I276" s="154"/>
      <c r="J276" s="104"/>
      <c r="K276" s="105"/>
      <c r="L276" s="106"/>
      <c r="M276" s="106"/>
      <c r="N276" s="120"/>
      <c r="O276" s="109"/>
      <c r="P276" s="110"/>
      <c r="Q276" s="106" t="n">
        <f aca="false">P276*M276</f>
        <v>0</v>
      </c>
      <c r="R276" s="120"/>
      <c r="S276" s="112"/>
      <c r="T276" s="121"/>
      <c r="U276" s="114" t="n">
        <f aca="false">IF(EXACT(O276,Y276),M276,M276*(1-'Расчет ПРЕДЗАКАЗ'!$D$10))</f>
        <v>0</v>
      </c>
      <c r="V276" s="114" t="n">
        <f aca="false">P276*U276</f>
        <v>0</v>
      </c>
      <c r="W276" s="114" t="n">
        <f aca="false">IF(EXACT(O276,Y276),M276,M276*(1-'Расчет Прайс'!$D$10))</f>
        <v>0</v>
      </c>
      <c r="X276" s="114" t="n">
        <f aca="false">P276*W276</f>
        <v>0</v>
      </c>
      <c r="Y276" s="119" t="s">
        <v>101</v>
      </c>
      <c r="Z276" s="117" t="n">
        <f aca="false">IF(EXACT(O276;Y276);Q276;0)</f>
        <v>0</v>
      </c>
      <c r="AA276" s="117" t="n">
        <f aca="false">IF(Z276=0;Q276;0)</f>
        <v>0</v>
      </c>
      <c r="AB276" s="118" t="str">
        <f aca="false">IF(U276=0;"";L276/U276-1)</f>
        <v/>
      </c>
      <c r="AC276" s="118" t="str">
        <f aca="false">IF(W276=0;"";L276/W276-1)</f>
        <v/>
      </c>
    </row>
    <row collapsed="false" customFormat="false" customHeight="true" hidden="false" ht="50.1" outlineLevel="0" r="277">
      <c r="A277" s="98"/>
      <c r="B277" s="98"/>
      <c r="C277" s="99"/>
      <c r="D277" s="99"/>
      <c r="E277" s="100"/>
      <c r="F277" s="153"/>
      <c r="G277" s="102"/>
      <c r="H277" s="103"/>
      <c r="I277" s="154"/>
      <c r="J277" s="104"/>
      <c r="K277" s="105"/>
      <c r="L277" s="106"/>
      <c r="M277" s="106"/>
      <c r="N277" s="120"/>
      <c r="O277" s="109"/>
      <c r="P277" s="110"/>
      <c r="Q277" s="106" t="n">
        <f aca="false">P277*M277</f>
        <v>0</v>
      </c>
      <c r="R277" s="120"/>
      <c r="S277" s="112"/>
      <c r="T277" s="121"/>
      <c r="U277" s="114" t="n">
        <f aca="false">IF(EXACT(O277,Y277),M277,M277*(1-'Расчет ПРЕДЗАКАЗ'!$D$10))</f>
        <v>0</v>
      </c>
      <c r="V277" s="114" t="n">
        <f aca="false">P277*U277</f>
        <v>0</v>
      </c>
      <c r="W277" s="114" t="n">
        <f aca="false">IF(EXACT(O277,Y277),M277,M277*(1-'Расчет Прайс'!$D$10))</f>
        <v>0</v>
      </c>
      <c r="X277" s="114" t="n">
        <f aca="false">P277*W277</f>
        <v>0</v>
      </c>
      <c r="Y277" s="119" t="s">
        <v>101</v>
      </c>
      <c r="Z277" s="117" t="n">
        <f aca="false">IF(EXACT(O277;Y277);Q277;0)</f>
        <v>0</v>
      </c>
      <c r="AA277" s="117" t="n">
        <f aca="false">IF(Z277=0;Q277;0)</f>
        <v>0</v>
      </c>
      <c r="AB277" s="118" t="str">
        <f aca="false">IF(U277=0;"";L277/U277-1)</f>
        <v/>
      </c>
      <c r="AC277" s="118" t="str">
        <f aca="false">IF(W277=0;"";L277/W277-1)</f>
        <v/>
      </c>
    </row>
    <row collapsed="false" customFormat="false" customHeight="true" hidden="false" ht="50.1" outlineLevel="0" r="278">
      <c r="A278" s="98"/>
      <c r="B278" s="98"/>
      <c r="C278" s="99"/>
      <c r="D278" s="99"/>
      <c r="E278" s="100"/>
      <c r="F278" s="153"/>
      <c r="G278" s="102"/>
      <c r="H278" s="103"/>
      <c r="I278" s="154"/>
      <c r="J278" s="104"/>
      <c r="K278" s="105"/>
      <c r="L278" s="106"/>
      <c r="M278" s="106"/>
      <c r="N278" s="120"/>
      <c r="O278" s="109"/>
      <c r="P278" s="110"/>
      <c r="Q278" s="106" t="n">
        <f aca="false">P278*M278</f>
        <v>0</v>
      </c>
      <c r="R278" s="120"/>
      <c r="S278" s="111"/>
      <c r="T278" s="121"/>
      <c r="U278" s="114" t="n">
        <f aca="false">IF(EXACT(O278,Y278),M278,M278*(1-'Расчет ПРЕДЗАКАЗ'!$D$10))</f>
        <v>0</v>
      </c>
      <c r="V278" s="114" t="n">
        <f aca="false">P278*U278</f>
        <v>0</v>
      </c>
      <c r="W278" s="114" t="n">
        <f aca="false">IF(EXACT(O278,Y278),M278,M278*(1-'Расчет Прайс'!$D$10))</f>
        <v>0</v>
      </c>
      <c r="X278" s="114" t="n">
        <f aca="false">P278*W278</f>
        <v>0</v>
      </c>
      <c r="Y278" s="119" t="s">
        <v>101</v>
      </c>
      <c r="Z278" s="117" t="n">
        <f aca="false">IF(EXACT(O278;Y278);Q278;0)</f>
        <v>0</v>
      </c>
      <c r="AA278" s="117" t="n">
        <f aca="false">IF(Z278=0;Q278;0)</f>
        <v>0</v>
      </c>
      <c r="AB278" s="118" t="str">
        <f aca="false">IF(U278=0;"";L278/U278-1)</f>
        <v/>
      </c>
      <c r="AC278" s="118" t="str">
        <f aca="false">IF(W278=0;"";L278/W278-1)</f>
        <v/>
      </c>
    </row>
    <row collapsed="false" customFormat="false" customHeight="true" hidden="false" ht="11.25" outlineLevel="0" r="279"/>
    <row collapsed="false" customFormat="false" customHeight="true" hidden="false" ht="50.1" outlineLevel="0" r="280">
      <c r="A280" s="98" t="n">
        <v>17</v>
      </c>
      <c r="B280" s="98" t="s">
        <v>574</v>
      </c>
      <c r="C280" s="99" t="s">
        <v>612</v>
      </c>
      <c r="D280" s="99" t="s">
        <v>93</v>
      </c>
      <c r="E280" s="100" t="s">
        <v>93</v>
      </c>
      <c r="F280" s="153" t="s">
        <v>535</v>
      </c>
      <c r="G280" s="102" t="s">
        <v>95</v>
      </c>
      <c r="H280" s="103" t="s">
        <v>536</v>
      </c>
      <c r="I280" s="154" t="s">
        <v>537</v>
      </c>
      <c r="J280" s="104" t="s">
        <v>98</v>
      </c>
      <c r="K280" s="105" t="s">
        <v>99</v>
      </c>
      <c r="L280" s="106" t="n">
        <v>10710</v>
      </c>
      <c r="M280" s="106" t="n">
        <v>6690</v>
      </c>
      <c r="N280" s="108" t="s">
        <v>613</v>
      </c>
      <c r="O280" s="109"/>
      <c r="P280" s="110"/>
      <c r="Q280" s="106" t="n">
        <f aca="false">P280*M280</f>
        <v>0</v>
      </c>
      <c r="R280" s="111"/>
      <c r="S280" s="112" t="n">
        <v>34</v>
      </c>
      <c r="T280" s="155"/>
      <c r="U280" s="114" t="n">
        <f aca="false">IF(EXACT(O280,Y280),M280,M280*(1-'Расчет ПРЕДЗАКАЗ'!$D$10))</f>
        <v>6556.2</v>
      </c>
      <c r="V280" s="114" t="n">
        <f aca="false">P280*U280</f>
        <v>0</v>
      </c>
      <c r="W280" s="114" t="n">
        <f aca="false">IF(EXACT(O280,Y280),M280,M280*(1-'Расчет Прайс'!$D$10))</f>
        <v>6690</v>
      </c>
      <c r="X280" s="114" t="n">
        <f aca="false">P280*W280</f>
        <v>0</v>
      </c>
      <c r="Y280" s="119" t="s">
        <v>101</v>
      </c>
      <c r="Z280" s="117" t="n">
        <f aca="false">IF(EXACT(O280;Y280);Q280;0)</f>
        <v>0</v>
      </c>
      <c r="AA280" s="117" t="n">
        <f aca="false">IF(Z280=0;Q280;0)</f>
        <v>0</v>
      </c>
      <c r="AB280" s="118" t="n">
        <f aca="false">IF(U280=0,"",L280/U280-1)</f>
        <v>0.633568225496477</v>
      </c>
      <c r="AC280" s="118" t="n">
        <f aca="false">IF(W280=0,"",L280/W280-1)</f>
        <v>0.600896860986547</v>
      </c>
    </row>
    <row collapsed="false" customFormat="false" customHeight="true" hidden="false" ht="50.1" outlineLevel="0" r="281">
      <c r="A281" s="98"/>
      <c r="B281" s="98"/>
      <c r="C281" s="99"/>
      <c r="D281" s="99"/>
      <c r="E281" s="100"/>
      <c r="F281" s="153"/>
      <c r="G281" s="102"/>
      <c r="H281" s="103"/>
      <c r="I281" s="154"/>
      <c r="J281" s="104"/>
      <c r="K281" s="105" t="s">
        <v>102</v>
      </c>
      <c r="L281" s="106" t="n">
        <v>10710</v>
      </c>
      <c r="M281" s="106" t="n">
        <v>6690</v>
      </c>
      <c r="N281" s="108" t="s">
        <v>614</v>
      </c>
      <c r="O281" s="109"/>
      <c r="P281" s="110"/>
      <c r="Q281" s="106" t="n">
        <f aca="false">P281*M281</f>
        <v>0</v>
      </c>
      <c r="R281" s="111"/>
      <c r="S281" s="112" t="n">
        <v>52</v>
      </c>
      <c r="T281" s="138"/>
      <c r="U281" s="114" t="n">
        <f aca="false">IF(EXACT(O281,Y281),M281,M281*(1-'Расчет ПРЕДЗАКАЗ'!$D$10))</f>
        <v>6556.2</v>
      </c>
      <c r="V281" s="114" t="n">
        <f aca="false">P281*U281</f>
        <v>0</v>
      </c>
      <c r="W281" s="114" t="n">
        <f aca="false">IF(EXACT(O281,Y281),M281,M281*(1-'Расчет Прайс'!$D$10))</f>
        <v>6690</v>
      </c>
      <c r="X281" s="114" t="n">
        <f aca="false">P281*W281</f>
        <v>0</v>
      </c>
      <c r="Y281" s="119" t="s">
        <v>101</v>
      </c>
      <c r="Z281" s="117" t="n">
        <f aca="false">IF(EXACT(O281;Y281);Q281;0)</f>
        <v>0</v>
      </c>
      <c r="AA281" s="117" t="n">
        <f aca="false">IF(Z281=0;Q281;0)</f>
        <v>0</v>
      </c>
      <c r="AB281" s="118" t="n">
        <f aca="false">IF(U281=0;"";L281/U281-1)</f>
        <v>0.633568225496477</v>
      </c>
      <c r="AC281" s="118" t="n">
        <f aca="false">IF(W281=0;"";L281/W281-1)</f>
        <v>0.600896860986547</v>
      </c>
    </row>
    <row collapsed="false" customFormat="false" customHeight="true" hidden="false" ht="50.1" outlineLevel="0" r="282">
      <c r="A282" s="98"/>
      <c r="B282" s="98"/>
      <c r="C282" s="99"/>
      <c r="D282" s="99"/>
      <c r="E282" s="100"/>
      <c r="F282" s="153"/>
      <c r="G282" s="102"/>
      <c r="H282" s="103"/>
      <c r="I282" s="154"/>
      <c r="J282" s="104"/>
      <c r="K282" s="105" t="s">
        <v>104</v>
      </c>
      <c r="L282" s="106" t="n">
        <v>10710</v>
      </c>
      <c r="M282" s="106" t="n">
        <v>6690</v>
      </c>
      <c r="N282" s="108" t="s">
        <v>615</v>
      </c>
      <c r="O282" s="109"/>
      <c r="P282" s="110"/>
      <c r="Q282" s="106" t="n">
        <f aca="false">P282*M282</f>
        <v>0</v>
      </c>
      <c r="R282" s="111"/>
      <c r="S282" s="112" t="n">
        <v>64</v>
      </c>
      <c r="T282" s="138"/>
      <c r="U282" s="114" t="n">
        <f aca="false">IF(EXACT(O282,Y282),M282,M282*(1-'Расчет ПРЕДЗАКАЗ'!$D$10))</f>
        <v>6556.2</v>
      </c>
      <c r="V282" s="114" t="n">
        <f aca="false">P282*U282</f>
        <v>0</v>
      </c>
      <c r="W282" s="114" t="n">
        <f aca="false">IF(EXACT(O282,Y282),M282,M282*(1-'Расчет Прайс'!$D$10))</f>
        <v>6690</v>
      </c>
      <c r="X282" s="114" t="n">
        <f aca="false">P282*W282</f>
        <v>0</v>
      </c>
      <c r="Y282" s="119" t="s">
        <v>101</v>
      </c>
      <c r="Z282" s="117" t="n">
        <f aca="false">IF(EXACT(O282;Y282);Q282;0)</f>
        <v>0</v>
      </c>
      <c r="AA282" s="117" t="n">
        <f aca="false">IF(Z282=0;Q282;0)</f>
        <v>0</v>
      </c>
      <c r="AB282" s="118" t="n">
        <f aca="false">IF(U282=0;"";L282/U282-1)</f>
        <v>0.633568225496477</v>
      </c>
      <c r="AC282" s="118" t="n">
        <f aca="false">IF(W282=0;"";L282/W282-1)</f>
        <v>0.600896860986547</v>
      </c>
    </row>
    <row collapsed="false" customFormat="false" customHeight="true" hidden="false" ht="50.1" outlineLevel="0" r="283">
      <c r="A283" s="98"/>
      <c r="B283" s="98"/>
      <c r="C283" s="99"/>
      <c r="D283" s="99"/>
      <c r="E283" s="100"/>
      <c r="F283" s="153"/>
      <c r="G283" s="102"/>
      <c r="H283" s="103"/>
      <c r="I283" s="154"/>
      <c r="J283" s="104"/>
      <c r="K283" s="105" t="s">
        <v>106</v>
      </c>
      <c r="L283" s="106" t="n">
        <v>10710</v>
      </c>
      <c r="M283" s="106" t="n">
        <v>6690</v>
      </c>
      <c r="N283" s="108" t="s">
        <v>616</v>
      </c>
      <c r="O283" s="109"/>
      <c r="P283" s="110"/>
      <c r="Q283" s="106" t="n">
        <f aca="false">P283*M283</f>
        <v>0</v>
      </c>
      <c r="R283" s="111"/>
      <c r="S283" s="112" t="n">
        <v>57</v>
      </c>
      <c r="T283" s="138"/>
      <c r="U283" s="114" t="n">
        <f aca="false">IF(EXACT(O283,Y283),M283,M283*(1-'Расчет ПРЕДЗАКАЗ'!$D$10))</f>
        <v>6556.2</v>
      </c>
      <c r="V283" s="114" t="n">
        <f aca="false">P283*U283</f>
        <v>0</v>
      </c>
      <c r="W283" s="114" t="n">
        <f aca="false">IF(EXACT(O283,Y283),M283,M283*(1-'Расчет Прайс'!$D$10))</f>
        <v>6690</v>
      </c>
      <c r="X283" s="114" t="n">
        <f aca="false">P283*W283</f>
        <v>0</v>
      </c>
      <c r="Y283" s="119" t="s">
        <v>101</v>
      </c>
      <c r="Z283" s="117" t="n">
        <f aca="false">IF(EXACT(O283;Y283);Q283;0)</f>
        <v>0</v>
      </c>
      <c r="AA283" s="117" t="n">
        <f aca="false">IF(Z283=0;Q283;0)</f>
        <v>0</v>
      </c>
      <c r="AB283" s="118" t="n">
        <f aca="false">IF(U283=0;"";L283/U283-1)</f>
        <v>0.633568225496477</v>
      </c>
      <c r="AC283" s="118" t="n">
        <f aca="false">IF(W283=0;"";L283/W283-1)</f>
        <v>0.600896860986547</v>
      </c>
    </row>
    <row collapsed="false" customFormat="false" customHeight="true" hidden="false" ht="50.1" outlineLevel="0" r="284">
      <c r="A284" s="98"/>
      <c r="B284" s="98"/>
      <c r="C284" s="99"/>
      <c r="D284" s="99"/>
      <c r="E284" s="100"/>
      <c r="F284" s="153"/>
      <c r="G284" s="102"/>
      <c r="H284" s="103"/>
      <c r="I284" s="154"/>
      <c r="J284" s="104"/>
      <c r="K284" s="105" t="s">
        <v>108</v>
      </c>
      <c r="L284" s="106" t="n">
        <v>10710</v>
      </c>
      <c r="M284" s="106" t="n">
        <v>6690</v>
      </c>
      <c r="N284" s="108" t="s">
        <v>617</v>
      </c>
      <c r="O284" s="109"/>
      <c r="P284" s="110"/>
      <c r="Q284" s="106" t="n">
        <f aca="false">P284*M284</f>
        <v>0</v>
      </c>
      <c r="R284" s="111"/>
      <c r="S284" s="112" t="n">
        <v>55</v>
      </c>
      <c r="T284" s="138"/>
      <c r="U284" s="114" t="n">
        <f aca="false">IF(EXACT(O284,Y284),M284,M284*(1-'Расчет ПРЕДЗАКАЗ'!$D$10))</f>
        <v>6556.2</v>
      </c>
      <c r="V284" s="114" t="n">
        <f aca="false">P284*U284</f>
        <v>0</v>
      </c>
      <c r="W284" s="114" t="n">
        <f aca="false">IF(EXACT(O284,Y284),M284,M284*(1-'Расчет Прайс'!$D$10))</f>
        <v>6690</v>
      </c>
      <c r="X284" s="114" t="n">
        <f aca="false">P284*W284</f>
        <v>0</v>
      </c>
      <c r="Y284" s="119" t="s">
        <v>101</v>
      </c>
      <c r="Z284" s="117" t="n">
        <f aca="false">IF(EXACT(O284;Y284);Q284;0)</f>
        <v>0</v>
      </c>
      <c r="AA284" s="117" t="n">
        <f aca="false">IF(Z284=0;Q284;0)</f>
        <v>0</v>
      </c>
      <c r="AB284" s="118" t="n">
        <f aca="false">IF(U284=0;"";L284/U284-1)</f>
        <v>0.633568225496477</v>
      </c>
      <c r="AC284" s="118" t="n">
        <f aca="false">IF(W284=0;"";L284/W284-1)</f>
        <v>0.600896860986547</v>
      </c>
    </row>
    <row collapsed="false" customFormat="false" customHeight="true" hidden="false" ht="50.1" outlineLevel="0" r="285">
      <c r="A285" s="98"/>
      <c r="B285" s="98"/>
      <c r="C285" s="99"/>
      <c r="D285" s="99"/>
      <c r="E285" s="100"/>
      <c r="F285" s="153"/>
      <c r="G285" s="102"/>
      <c r="H285" s="103"/>
      <c r="I285" s="154"/>
      <c r="J285" s="104"/>
      <c r="K285" s="105" t="s">
        <v>110</v>
      </c>
      <c r="L285" s="106" t="n">
        <v>10710</v>
      </c>
      <c r="M285" s="106" t="n">
        <v>6690</v>
      </c>
      <c r="N285" s="108" t="s">
        <v>618</v>
      </c>
      <c r="O285" s="109"/>
      <c r="P285" s="110"/>
      <c r="Q285" s="106" t="n">
        <f aca="false">P285*M285</f>
        <v>0</v>
      </c>
      <c r="R285" s="111"/>
      <c r="S285" s="112" t="n">
        <v>47</v>
      </c>
      <c r="T285" s="138"/>
      <c r="U285" s="114" t="n">
        <f aca="false">IF(EXACT(O285,Y285),M285,M285*(1-'Расчет ПРЕДЗАКАЗ'!$D$10))</f>
        <v>6556.2</v>
      </c>
      <c r="V285" s="114" t="n">
        <f aca="false">P285*U285</f>
        <v>0</v>
      </c>
      <c r="W285" s="114" t="n">
        <f aca="false">IF(EXACT(O285,Y285),M285,M285*(1-'Расчет Прайс'!$D$10))</f>
        <v>6690</v>
      </c>
      <c r="X285" s="114" t="n">
        <f aca="false">P285*W285</f>
        <v>0</v>
      </c>
      <c r="Y285" s="119" t="s">
        <v>101</v>
      </c>
      <c r="Z285" s="117" t="n">
        <f aca="false">IF(EXACT(O285;Y285);Q285;0)</f>
        <v>0</v>
      </c>
      <c r="AA285" s="117" t="n">
        <f aca="false">IF(Z285=0;Q285;0)</f>
        <v>0</v>
      </c>
      <c r="AB285" s="118" t="n">
        <f aca="false">IF(U285=0;"";L285/U285-1)</f>
        <v>0.633568225496477</v>
      </c>
      <c r="AC285" s="118" t="n">
        <f aca="false">IF(W285=0;"";L285/W285-1)</f>
        <v>0.600896860986547</v>
      </c>
    </row>
    <row collapsed="false" customFormat="false" customHeight="true" hidden="false" ht="50.1" outlineLevel="0" r="286">
      <c r="A286" s="98"/>
      <c r="B286" s="98"/>
      <c r="C286" s="99"/>
      <c r="D286" s="99"/>
      <c r="E286" s="100"/>
      <c r="F286" s="153"/>
      <c r="G286" s="102"/>
      <c r="H286" s="103"/>
      <c r="I286" s="154"/>
      <c r="J286" s="104"/>
      <c r="K286" s="105" t="s">
        <v>112</v>
      </c>
      <c r="L286" s="106" t="n">
        <v>10710</v>
      </c>
      <c r="M286" s="106" t="n">
        <v>6690</v>
      </c>
      <c r="N286" s="108" t="s">
        <v>619</v>
      </c>
      <c r="O286" s="109"/>
      <c r="P286" s="110"/>
      <c r="Q286" s="106" t="n">
        <f aca="false">P286*M286</f>
        <v>0</v>
      </c>
      <c r="R286" s="111"/>
      <c r="S286" s="112" t="n">
        <v>35</v>
      </c>
      <c r="T286" s="138"/>
      <c r="U286" s="114" t="n">
        <f aca="false">IF(EXACT(O286,Y286),M286,M286*(1-'Расчет ПРЕДЗАКАЗ'!$D$10))</f>
        <v>6556.2</v>
      </c>
      <c r="V286" s="114" t="n">
        <f aca="false">P286*U286</f>
        <v>0</v>
      </c>
      <c r="W286" s="114" t="n">
        <f aca="false">IF(EXACT(O286,Y286),M286,M286*(1-'Расчет Прайс'!$D$10))</f>
        <v>6690</v>
      </c>
      <c r="X286" s="114" t="n">
        <f aca="false">P286*W286</f>
        <v>0</v>
      </c>
      <c r="Y286" s="119" t="s">
        <v>101</v>
      </c>
      <c r="Z286" s="117" t="n">
        <f aca="false">IF(EXACT(O286;Y286);Q286;0)</f>
        <v>0</v>
      </c>
      <c r="AA286" s="117" t="n">
        <f aca="false">IF(Z286=0;Q286;0)</f>
        <v>0</v>
      </c>
      <c r="AB286" s="118" t="n">
        <f aca="false">IF(U286=0;"";L286/U286-1)</f>
        <v>0.633568225496477</v>
      </c>
      <c r="AC286" s="118" t="n">
        <f aca="false">IF(W286=0;"";L286/W286-1)</f>
        <v>0.600896860986547</v>
      </c>
    </row>
    <row collapsed="false" customFormat="false" customHeight="true" hidden="false" ht="50.1" outlineLevel="0" r="287">
      <c r="A287" s="98"/>
      <c r="B287" s="98"/>
      <c r="C287" s="99"/>
      <c r="D287" s="99"/>
      <c r="E287" s="100"/>
      <c r="F287" s="153"/>
      <c r="G287" s="102"/>
      <c r="H287" s="103"/>
      <c r="I287" s="154"/>
      <c r="J287" s="104"/>
      <c r="K287" s="105"/>
      <c r="L287" s="106"/>
      <c r="M287" s="106"/>
      <c r="N287" s="106"/>
      <c r="O287" s="109"/>
      <c r="P287" s="110"/>
      <c r="Q287" s="106" t="n">
        <f aca="false">P287*M287</f>
        <v>0</v>
      </c>
      <c r="R287" s="111"/>
      <c r="S287" s="112"/>
      <c r="T287" s="138"/>
      <c r="U287" s="114" t="n">
        <f aca="false">IF(EXACT(O287,Y287),M287,M287*(1-'Расчет ПРЕДЗАКАЗ'!$D$10))</f>
        <v>0</v>
      </c>
      <c r="V287" s="114" t="n">
        <f aca="false">P287*U287</f>
        <v>0</v>
      </c>
      <c r="W287" s="114" t="n">
        <f aca="false">IF(EXACT(O287,Y287),M287,M287*(1-'Расчет Прайс'!$D$10))</f>
        <v>0</v>
      </c>
      <c r="X287" s="114" t="n">
        <f aca="false">P287*W287</f>
        <v>0</v>
      </c>
      <c r="Y287" s="119" t="s">
        <v>101</v>
      </c>
      <c r="Z287" s="117" t="n">
        <f aca="false">IF(EXACT(O287;Y287);Q287;0)</f>
        <v>0</v>
      </c>
      <c r="AA287" s="117" t="n">
        <f aca="false">IF(Z287=0;Q287;0)</f>
        <v>0</v>
      </c>
      <c r="AB287" s="118" t="str">
        <f aca="false">IF(U287=0;"";L287/U287-1)</f>
        <v/>
      </c>
      <c r="AC287" s="118" t="str">
        <f aca="false">IF(W287=0;"";L287/W287-1)</f>
        <v/>
      </c>
    </row>
    <row collapsed="false" customFormat="false" customHeight="true" hidden="false" ht="50.1" outlineLevel="0" r="288">
      <c r="A288" s="98"/>
      <c r="B288" s="98"/>
      <c r="C288" s="99"/>
      <c r="D288" s="99"/>
      <c r="E288" s="100"/>
      <c r="F288" s="153"/>
      <c r="G288" s="102"/>
      <c r="H288" s="103"/>
      <c r="I288" s="154"/>
      <c r="J288" s="104"/>
      <c r="K288" s="105"/>
      <c r="L288" s="106"/>
      <c r="M288" s="106"/>
      <c r="N288" s="106"/>
      <c r="O288" s="109"/>
      <c r="P288" s="110"/>
      <c r="Q288" s="106" t="n">
        <f aca="false">P288*M288</f>
        <v>0</v>
      </c>
      <c r="R288" s="111"/>
      <c r="S288" s="112"/>
      <c r="T288" s="138"/>
      <c r="U288" s="114" t="n">
        <f aca="false">IF(EXACT(O288,Y288),M288,M288*(1-'Расчет ПРЕДЗАКАЗ'!$D$10))</f>
        <v>0</v>
      </c>
      <c r="V288" s="114" t="n">
        <f aca="false">P288*U288</f>
        <v>0</v>
      </c>
      <c r="W288" s="114" t="n">
        <f aca="false">IF(EXACT(O288,Y288),M288,M288*(1-'Расчет Прайс'!$D$10))</f>
        <v>0</v>
      </c>
      <c r="X288" s="114" t="n">
        <f aca="false">P288*W288</f>
        <v>0</v>
      </c>
      <c r="Y288" s="119" t="s">
        <v>101</v>
      </c>
      <c r="Z288" s="117" t="n">
        <f aca="false">IF(EXACT(O288;Y288);Q288;0)</f>
        <v>0</v>
      </c>
      <c r="AA288" s="117" t="n">
        <f aca="false">IF(Z288=0;Q288;0)</f>
        <v>0</v>
      </c>
      <c r="AB288" s="118" t="str">
        <f aca="false">IF(U288=0;"";L288/U288-1)</f>
        <v/>
      </c>
      <c r="AC288" s="118" t="str">
        <f aca="false">IF(W288=0;"";L288/W288-1)</f>
        <v/>
      </c>
    </row>
    <row collapsed="false" customFormat="false" customHeight="true" hidden="false" ht="50.1" outlineLevel="0" r="289">
      <c r="A289" s="98"/>
      <c r="B289" s="98"/>
      <c r="C289" s="99"/>
      <c r="D289" s="99"/>
      <c r="E289" s="100"/>
      <c r="F289" s="153"/>
      <c r="G289" s="102"/>
      <c r="H289" s="103"/>
      <c r="I289" s="154"/>
      <c r="J289" s="104"/>
      <c r="K289" s="105"/>
      <c r="L289" s="106"/>
      <c r="M289" s="106"/>
      <c r="N289" s="120"/>
      <c r="O289" s="109"/>
      <c r="P289" s="110"/>
      <c r="Q289" s="106" t="n">
        <f aca="false">P289*M289</f>
        <v>0</v>
      </c>
      <c r="R289" s="120"/>
      <c r="S289" s="112"/>
      <c r="T289" s="121"/>
      <c r="U289" s="114" t="n">
        <f aca="false">IF(EXACT(O289,Y289),M289,M289*(1-'Расчет ПРЕДЗАКАЗ'!$D$10))</f>
        <v>0</v>
      </c>
      <c r="V289" s="114" t="n">
        <f aca="false">P289*U289</f>
        <v>0</v>
      </c>
      <c r="W289" s="114" t="n">
        <f aca="false">IF(EXACT(O289,Y289),M289,M289*(1-'Расчет Прайс'!$D$10))</f>
        <v>0</v>
      </c>
      <c r="X289" s="114" t="n">
        <f aca="false">P289*W289</f>
        <v>0</v>
      </c>
      <c r="Y289" s="119" t="s">
        <v>101</v>
      </c>
      <c r="Z289" s="117" t="n">
        <f aca="false">IF(EXACT(O289;Y289);Q289;0)</f>
        <v>0</v>
      </c>
      <c r="AA289" s="117" t="n">
        <f aca="false">IF(Z289=0;Q289;0)</f>
        <v>0</v>
      </c>
      <c r="AB289" s="118" t="str">
        <f aca="false">IF(U289=0;"";L289/U289-1)</f>
        <v/>
      </c>
      <c r="AC289" s="118" t="str">
        <f aca="false">IF(W289=0;"";L289/W289-1)</f>
        <v/>
      </c>
    </row>
    <row collapsed="false" customFormat="false" customHeight="true" hidden="false" ht="50.1" outlineLevel="0" r="290">
      <c r="A290" s="98"/>
      <c r="B290" s="98"/>
      <c r="C290" s="99"/>
      <c r="D290" s="99"/>
      <c r="E290" s="100"/>
      <c r="F290" s="153"/>
      <c r="G290" s="102"/>
      <c r="H290" s="103"/>
      <c r="I290" s="154"/>
      <c r="J290" s="104"/>
      <c r="K290" s="105"/>
      <c r="L290" s="106"/>
      <c r="M290" s="106"/>
      <c r="N290" s="120"/>
      <c r="O290" s="109"/>
      <c r="P290" s="110"/>
      <c r="Q290" s="106" t="n">
        <f aca="false">P290*M290</f>
        <v>0</v>
      </c>
      <c r="R290" s="120"/>
      <c r="S290" s="112"/>
      <c r="T290" s="121"/>
      <c r="U290" s="114" t="n">
        <f aca="false">IF(EXACT(O290,Y290),M290,M290*(1-'Расчет ПРЕДЗАКАЗ'!$D$10))</f>
        <v>0</v>
      </c>
      <c r="V290" s="114" t="n">
        <f aca="false">P290*U290</f>
        <v>0</v>
      </c>
      <c r="W290" s="114" t="n">
        <f aca="false">IF(EXACT(O290,Y290),M290,M290*(1-'Расчет Прайс'!$D$10))</f>
        <v>0</v>
      </c>
      <c r="X290" s="114" t="n">
        <f aca="false">P290*W290</f>
        <v>0</v>
      </c>
      <c r="Y290" s="119" t="s">
        <v>101</v>
      </c>
      <c r="Z290" s="117" t="n">
        <f aca="false">IF(EXACT(O290;Y290);Q290;0)</f>
        <v>0</v>
      </c>
      <c r="AA290" s="117" t="n">
        <f aca="false">IF(Z290=0;Q290;0)</f>
        <v>0</v>
      </c>
      <c r="AB290" s="118" t="str">
        <f aca="false">IF(U290=0;"";L290/U290-1)</f>
        <v/>
      </c>
      <c r="AC290" s="118" t="str">
        <f aca="false">IF(W290=0;"";L290/W290-1)</f>
        <v/>
      </c>
    </row>
    <row collapsed="false" customFormat="false" customHeight="true" hidden="false" ht="50.1" outlineLevel="0" r="291">
      <c r="A291" s="98"/>
      <c r="B291" s="98"/>
      <c r="C291" s="99"/>
      <c r="D291" s="99"/>
      <c r="E291" s="100"/>
      <c r="F291" s="153"/>
      <c r="G291" s="102"/>
      <c r="H291" s="103"/>
      <c r="I291" s="154"/>
      <c r="J291" s="104"/>
      <c r="K291" s="105"/>
      <c r="L291" s="106"/>
      <c r="M291" s="106"/>
      <c r="N291" s="120"/>
      <c r="O291" s="109"/>
      <c r="P291" s="110"/>
      <c r="Q291" s="106" t="n">
        <f aca="false">P291*M291</f>
        <v>0</v>
      </c>
      <c r="R291" s="120"/>
      <c r="S291" s="112"/>
      <c r="T291" s="121"/>
      <c r="U291" s="114" t="n">
        <f aca="false">IF(EXACT(O291,Y291),M291,M291*(1-'Расчет ПРЕДЗАКАЗ'!$D$10))</f>
        <v>0</v>
      </c>
      <c r="V291" s="114" t="n">
        <f aca="false">P291*U291</f>
        <v>0</v>
      </c>
      <c r="W291" s="114" t="n">
        <f aca="false">IF(EXACT(O291,Y291),M291,M291*(1-'Расчет Прайс'!$D$10))</f>
        <v>0</v>
      </c>
      <c r="X291" s="114" t="n">
        <f aca="false">P291*W291</f>
        <v>0</v>
      </c>
      <c r="Y291" s="119" t="s">
        <v>101</v>
      </c>
      <c r="Z291" s="117" t="n">
        <f aca="false">IF(EXACT(O291;Y291);Q291;0)</f>
        <v>0</v>
      </c>
      <c r="AA291" s="117" t="n">
        <f aca="false">IF(Z291=0;Q291;0)</f>
        <v>0</v>
      </c>
      <c r="AB291" s="118" t="str">
        <f aca="false">IF(U291=0;"";L291/U291-1)</f>
        <v/>
      </c>
      <c r="AC291" s="118" t="str">
        <f aca="false">IF(W291=0;"";L291/W291-1)</f>
        <v/>
      </c>
    </row>
    <row collapsed="false" customFormat="false" customHeight="true" hidden="false" ht="50.1" outlineLevel="0" r="292">
      <c r="A292" s="98"/>
      <c r="B292" s="98"/>
      <c r="C292" s="99"/>
      <c r="D292" s="99"/>
      <c r="E292" s="100"/>
      <c r="F292" s="153"/>
      <c r="G292" s="102"/>
      <c r="H292" s="103"/>
      <c r="I292" s="154"/>
      <c r="J292" s="104"/>
      <c r="K292" s="105"/>
      <c r="L292" s="106"/>
      <c r="M292" s="106"/>
      <c r="N292" s="120"/>
      <c r="O292" s="109"/>
      <c r="P292" s="110"/>
      <c r="Q292" s="106" t="n">
        <f aca="false">P292*M292</f>
        <v>0</v>
      </c>
      <c r="R292" s="120"/>
      <c r="S292" s="112"/>
      <c r="T292" s="121"/>
      <c r="U292" s="114" t="n">
        <f aca="false">IF(EXACT(O292,Y292),M292,M292*(1-'Расчет ПРЕДЗАКАЗ'!$D$10))</f>
        <v>0</v>
      </c>
      <c r="V292" s="114" t="n">
        <f aca="false">P292*U292</f>
        <v>0</v>
      </c>
      <c r="W292" s="114" t="n">
        <f aca="false">IF(EXACT(O292,Y292),M292,M292*(1-'Расчет Прайс'!$D$10))</f>
        <v>0</v>
      </c>
      <c r="X292" s="114" t="n">
        <f aca="false">P292*W292</f>
        <v>0</v>
      </c>
      <c r="Y292" s="119" t="s">
        <v>101</v>
      </c>
      <c r="Z292" s="117" t="n">
        <f aca="false">IF(EXACT(O292;Y292);Q292;0)</f>
        <v>0</v>
      </c>
      <c r="AA292" s="117" t="n">
        <f aca="false">IF(Z292=0;Q292;0)</f>
        <v>0</v>
      </c>
      <c r="AB292" s="118" t="str">
        <f aca="false">IF(U292=0;"";L292/U292-1)</f>
        <v/>
      </c>
      <c r="AC292" s="118" t="str">
        <f aca="false">IF(W292=0;"";L292/W292-1)</f>
        <v/>
      </c>
    </row>
    <row collapsed="false" customFormat="false" customHeight="true" hidden="false" ht="50.1" outlineLevel="0" r="293">
      <c r="A293" s="98"/>
      <c r="B293" s="98"/>
      <c r="C293" s="99"/>
      <c r="D293" s="99"/>
      <c r="E293" s="100"/>
      <c r="F293" s="153"/>
      <c r="G293" s="102"/>
      <c r="H293" s="103"/>
      <c r="I293" s="154"/>
      <c r="J293" s="104"/>
      <c r="K293" s="105"/>
      <c r="L293" s="106"/>
      <c r="M293" s="106"/>
      <c r="N293" s="120"/>
      <c r="O293" s="109"/>
      <c r="P293" s="110"/>
      <c r="Q293" s="106" t="n">
        <f aca="false">P293*M293</f>
        <v>0</v>
      </c>
      <c r="R293" s="120"/>
      <c r="S293" s="112"/>
      <c r="T293" s="121"/>
      <c r="U293" s="114" t="n">
        <f aca="false">IF(EXACT(O293,Y293),M293,M293*(1-'Расчет ПРЕДЗАКАЗ'!$D$10))</f>
        <v>0</v>
      </c>
      <c r="V293" s="114" t="n">
        <f aca="false">P293*U293</f>
        <v>0</v>
      </c>
      <c r="W293" s="114" t="n">
        <f aca="false">IF(EXACT(O293,Y293),M293,M293*(1-'Расчет Прайс'!$D$10))</f>
        <v>0</v>
      </c>
      <c r="X293" s="114" t="n">
        <f aca="false">P293*W293</f>
        <v>0</v>
      </c>
      <c r="Y293" s="119" t="s">
        <v>101</v>
      </c>
      <c r="Z293" s="117" t="n">
        <f aca="false">IF(EXACT(O293;Y293);Q293;0)</f>
        <v>0</v>
      </c>
      <c r="AA293" s="117" t="n">
        <f aca="false">IF(Z293=0;Q293;0)</f>
        <v>0</v>
      </c>
      <c r="AB293" s="118" t="str">
        <f aca="false">IF(U293=0;"";L293/U293-1)</f>
        <v/>
      </c>
      <c r="AC293" s="118" t="str">
        <f aca="false">IF(W293=0;"";L293/W293-1)</f>
        <v/>
      </c>
    </row>
    <row collapsed="false" customFormat="false" customHeight="true" hidden="false" ht="50.1" outlineLevel="0" r="294">
      <c r="A294" s="98"/>
      <c r="B294" s="98"/>
      <c r="C294" s="99"/>
      <c r="D294" s="99"/>
      <c r="E294" s="100"/>
      <c r="F294" s="153"/>
      <c r="G294" s="102"/>
      <c r="H294" s="103"/>
      <c r="I294" s="154"/>
      <c r="J294" s="104"/>
      <c r="K294" s="105"/>
      <c r="L294" s="106"/>
      <c r="M294" s="106"/>
      <c r="N294" s="120"/>
      <c r="O294" s="109"/>
      <c r="P294" s="110"/>
      <c r="Q294" s="106" t="n">
        <f aca="false">P294*M294</f>
        <v>0</v>
      </c>
      <c r="R294" s="120"/>
      <c r="S294" s="111"/>
      <c r="T294" s="121"/>
      <c r="U294" s="114" t="n">
        <f aca="false">IF(EXACT(O294,Y294),M294,M294*(1-'Расчет ПРЕДЗАКАЗ'!$D$10))</f>
        <v>0</v>
      </c>
      <c r="V294" s="114" t="n">
        <f aca="false">P294*U294</f>
        <v>0</v>
      </c>
      <c r="W294" s="114" t="n">
        <f aca="false">IF(EXACT(O294,Y294),M294,M294*(1-'Расчет Прайс'!$D$10))</f>
        <v>0</v>
      </c>
      <c r="X294" s="114" t="n">
        <f aca="false">P294*W294</f>
        <v>0</v>
      </c>
      <c r="Y294" s="119" t="s">
        <v>101</v>
      </c>
      <c r="Z294" s="117" t="n">
        <f aca="false">IF(EXACT(O294;Y294);Q294;0)</f>
        <v>0</v>
      </c>
      <c r="AA294" s="117" t="n">
        <f aca="false">IF(Z294=0;Q294;0)</f>
        <v>0</v>
      </c>
      <c r="AB294" s="118" t="str">
        <f aca="false">IF(U294=0;"";L294/U294-1)</f>
        <v/>
      </c>
      <c r="AC294" s="118" t="str">
        <f aca="false">IF(W294=0;"";L294/W294-1)</f>
        <v/>
      </c>
    </row>
    <row collapsed="false" customFormat="false" customHeight="true" hidden="false" ht="11.25" outlineLevel="0" r="295"/>
    <row collapsed="false" customFormat="false" customHeight="true" hidden="false" ht="50.1" outlineLevel="0" r="296">
      <c r="A296" s="98" t="n">
        <v>18</v>
      </c>
      <c r="B296" s="98" t="s">
        <v>620</v>
      </c>
      <c r="C296" s="99" t="s">
        <v>621</v>
      </c>
      <c r="D296" s="99" t="s">
        <v>93</v>
      </c>
      <c r="E296" s="100" t="s">
        <v>93</v>
      </c>
      <c r="F296" s="153"/>
      <c r="G296" s="102" t="s">
        <v>95</v>
      </c>
      <c r="H296" s="103"/>
      <c r="I296" s="154"/>
      <c r="J296" s="104" t="s">
        <v>98</v>
      </c>
      <c r="K296" s="105" t="s">
        <v>151</v>
      </c>
      <c r="L296" s="106" t="n">
        <v>3190</v>
      </c>
      <c r="M296" s="106" t="n">
        <v>1772</v>
      </c>
      <c r="N296" s="108" t="s">
        <v>622</v>
      </c>
      <c r="O296" s="109" t="s">
        <v>101</v>
      </c>
      <c r="P296" s="110"/>
      <c r="Q296" s="106" t="n">
        <f aca="false">P296*M296</f>
        <v>0</v>
      </c>
      <c r="R296" s="111"/>
      <c r="S296" s="112" t="n">
        <v>2</v>
      </c>
      <c r="T296" s="155"/>
      <c r="U296" s="114" t="n">
        <f aca="false">IF(EXACT(O296,Y296),M296,M296*(1-'Расчет ПРЕДЗАКАЗ'!$D$10))</f>
        <v>1772</v>
      </c>
      <c r="V296" s="114" t="n">
        <f aca="false">P296*U296</f>
        <v>0</v>
      </c>
      <c r="W296" s="114" t="n">
        <f aca="false">IF(EXACT(O296,Y296),M296,M296*(1-'Расчет Прайс'!$D$10))</f>
        <v>1772</v>
      </c>
      <c r="X296" s="114" t="n">
        <f aca="false">P296*W296</f>
        <v>0</v>
      </c>
      <c r="Y296" s="119" t="s">
        <v>101</v>
      </c>
      <c r="Z296" s="117" t="n">
        <f aca="false">IF(EXACT(O296;Y296);Q296;0)</f>
        <v>0</v>
      </c>
      <c r="AA296" s="117" t="n">
        <f aca="false">IF(Z296=0;Q296;0)</f>
        <v>0</v>
      </c>
      <c r="AB296" s="118" t="n">
        <f aca="false">IF(U296=0,"",L296/U296-1)</f>
        <v>0.800225733634312</v>
      </c>
      <c r="AC296" s="118" t="n">
        <f aca="false">IF(W296=0,"",L296/W296-1)</f>
        <v>0.800225733634312</v>
      </c>
    </row>
    <row collapsed="false" customFormat="false" customHeight="true" hidden="false" ht="50.1" outlineLevel="0" r="297">
      <c r="A297" s="98"/>
      <c r="B297" s="98"/>
      <c r="C297" s="99"/>
      <c r="D297" s="99"/>
      <c r="E297" s="100"/>
      <c r="F297" s="153"/>
      <c r="G297" s="102"/>
      <c r="H297" s="103"/>
      <c r="I297" s="154"/>
      <c r="J297" s="104"/>
      <c r="K297" s="105" t="s">
        <v>99</v>
      </c>
      <c r="L297" s="106" t="n">
        <v>3190</v>
      </c>
      <c r="M297" s="106" t="n">
        <v>1772</v>
      </c>
      <c r="N297" s="108" t="s">
        <v>623</v>
      </c>
      <c r="O297" s="109" t="s">
        <v>101</v>
      </c>
      <c r="P297" s="110"/>
      <c r="Q297" s="106" t="n">
        <f aca="false">P297*M297</f>
        <v>0</v>
      </c>
      <c r="R297" s="111"/>
      <c r="S297" s="112" t="n">
        <v>1</v>
      </c>
      <c r="T297" s="138"/>
      <c r="U297" s="114" t="n">
        <f aca="false">IF(EXACT(O297,Y297),M297,M297*(1-'Расчет ПРЕДЗАКАЗ'!$D$10))</f>
        <v>1772</v>
      </c>
      <c r="V297" s="114" t="n">
        <f aca="false">P297*U297</f>
        <v>0</v>
      </c>
      <c r="W297" s="114" t="n">
        <f aca="false">IF(EXACT(O297,Y297),M297,M297*(1-'Расчет Прайс'!$D$10))</f>
        <v>1772</v>
      </c>
      <c r="X297" s="114" t="n">
        <f aca="false">P297*W297</f>
        <v>0</v>
      </c>
      <c r="Y297" s="119" t="s">
        <v>101</v>
      </c>
      <c r="Z297" s="117" t="n">
        <f aca="false">IF(EXACT(O297;Y297);Q297;0)</f>
        <v>0</v>
      </c>
      <c r="AA297" s="117" t="n">
        <f aca="false">IF(Z297=0;Q297;0)</f>
        <v>0</v>
      </c>
      <c r="AB297" s="118" t="n">
        <f aca="false">IF(U297=0;"";L297/U297-1)</f>
        <v>0.800225733634311</v>
      </c>
      <c r="AC297" s="118" t="n">
        <f aca="false">IF(W297=0;"";L297/W297-1)</f>
        <v>0.800225733634311</v>
      </c>
    </row>
    <row collapsed="false" customFormat="false" customHeight="true" hidden="false" ht="50.1" outlineLevel="0" r="298">
      <c r="A298" s="98"/>
      <c r="B298" s="98"/>
      <c r="C298" s="99"/>
      <c r="D298" s="99"/>
      <c r="E298" s="100"/>
      <c r="F298" s="153"/>
      <c r="G298" s="102"/>
      <c r="H298" s="103"/>
      <c r="I298" s="154"/>
      <c r="J298" s="104"/>
      <c r="K298" s="105"/>
      <c r="L298" s="106"/>
      <c r="M298" s="106"/>
      <c r="N298" s="108"/>
      <c r="O298" s="109"/>
      <c r="P298" s="110"/>
      <c r="Q298" s="106" t="n">
        <f aca="false">P298*M298</f>
        <v>0</v>
      </c>
      <c r="R298" s="111"/>
      <c r="S298" s="112"/>
      <c r="T298" s="138"/>
      <c r="U298" s="114" t="n">
        <f aca="false">IF(EXACT(O298,Y298),M298,M298*(1-'Расчет ПРЕДЗАКАЗ'!$D$10))</f>
        <v>0</v>
      </c>
      <c r="V298" s="114" t="n">
        <f aca="false">P298*U298</f>
        <v>0</v>
      </c>
      <c r="W298" s="114" t="n">
        <f aca="false">IF(EXACT(O298,Y298),M298,M298*(1-'Расчет Прайс'!$D$10))</f>
        <v>0</v>
      </c>
      <c r="X298" s="114" t="n">
        <f aca="false">P298*W298</f>
        <v>0</v>
      </c>
      <c r="Y298" s="119" t="s">
        <v>101</v>
      </c>
      <c r="Z298" s="117" t="n">
        <f aca="false">IF(EXACT(O298;Y298);Q298;0)</f>
        <v>0</v>
      </c>
      <c r="AA298" s="117" t="n">
        <f aca="false">IF(Z298=0;Q298;0)</f>
        <v>0</v>
      </c>
      <c r="AB298" s="118" t="str">
        <f aca="false">IF(U298=0;"";L298/U298-1)</f>
        <v/>
      </c>
      <c r="AC298" s="118" t="str">
        <f aca="false">IF(W298=0;"";L298/W298-1)</f>
        <v/>
      </c>
    </row>
    <row collapsed="false" customFormat="false" customHeight="true" hidden="false" ht="50.1" outlineLevel="0" r="299">
      <c r="A299" s="98"/>
      <c r="B299" s="98"/>
      <c r="C299" s="99"/>
      <c r="D299" s="99"/>
      <c r="E299" s="100"/>
      <c r="F299" s="153"/>
      <c r="G299" s="102"/>
      <c r="H299" s="103"/>
      <c r="I299" s="154"/>
      <c r="J299" s="104"/>
      <c r="K299" s="105"/>
      <c r="L299" s="106"/>
      <c r="M299" s="106"/>
      <c r="N299" s="108"/>
      <c r="O299" s="109"/>
      <c r="P299" s="110"/>
      <c r="Q299" s="106" t="n">
        <f aca="false">P299*M299</f>
        <v>0</v>
      </c>
      <c r="R299" s="111"/>
      <c r="S299" s="112"/>
      <c r="T299" s="138"/>
      <c r="U299" s="114" t="n">
        <f aca="false">IF(EXACT(O299,Y299),M299,M299*(1-'Расчет ПРЕДЗАКАЗ'!$D$10))</f>
        <v>0</v>
      </c>
      <c r="V299" s="114" t="n">
        <f aca="false">P299*U299</f>
        <v>0</v>
      </c>
      <c r="W299" s="114" t="n">
        <f aca="false">IF(EXACT(O299,Y299),M299,M299*(1-'Расчет Прайс'!$D$10))</f>
        <v>0</v>
      </c>
      <c r="X299" s="114" t="n">
        <f aca="false">P299*W299</f>
        <v>0</v>
      </c>
      <c r="Y299" s="119" t="s">
        <v>101</v>
      </c>
      <c r="Z299" s="117" t="n">
        <f aca="false">IF(EXACT(O299;Y299);Q299;0)</f>
        <v>0</v>
      </c>
      <c r="AA299" s="117" t="n">
        <f aca="false">IF(Z299=0;Q299;0)</f>
        <v>0</v>
      </c>
      <c r="AB299" s="118" t="str">
        <f aca="false">IF(U299=0;"";L299/U299-1)</f>
        <v/>
      </c>
      <c r="AC299" s="118" t="str">
        <f aca="false">IF(W299=0;"";L299/W299-1)</f>
        <v/>
      </c>
    </row>
    <row collapsed="false" customFormat="false" customHeight="true" hidden="false" ht="50.1" outlineLevel="0" r="300">
      <c r="A300" s="98"/>
      <c r="B300" s="98"/>
      <c r="C300" s="99"/>
      <c r="D300" s="99"/>
      <c r="E300" s="100"/>
      <c r="F300" s="153"/>
      <c r="G300" s="102"/>
      <c r="H300" s="103"/>
      <c r="I300" s="154"/>
      <c r="J300" s="104"/>
      <c r="K300" s="105"/>
      <c r="L300" s="106"/>
      <c r="M300" s="106"/>
      <c r="N300" s="108"/>
      <c r="O300" s="109"/>
      <c r="P300" s="110"/>
      <c r="Q300" s="106" t="n">
        <f aca="false">P300*M300</f>
        <v>0</v>
      </c>
      <c r="R300" s="111"/>
      <c r="S300" s="112"/>
      <c r="T300" s="138"/>
      <c r="U300" s="114" t="n">
        <f aca="false">IF(EXACT(O300,Y300),M300,M300*(1-'Расчет ПРЕДЗАКАЗ'!$D$10))</f>
        <v>0</v>
      </c>
      <c r="V300" s="114" t="n">
        <f aca="false">P300*U300</f>
        <v>0</v>
      </c>
      <c r="W300" s="114" t="n">
        <f aca="false">IF(EXACT(O300,Y300),M300,M300*(1-'Расчет Прайс'!$D$10))</f>
        <v>0</v>
      </c>
      <c r="X300" s="114" t="n">
        <f aca="false">P300*W300</f>
        <v>0</v>
      </c>
      <c r="Y300" s="119" t="s">
        <v>101</v>
      </c>
      <c r="Z300" s="117" t="n">
        <f aca="false">IF(EXACT(O300;Y300);Q300;0)</f>
        <v>0</v>
      </c>
      <c r="AA300" s="117" t="n">
        <f aca="false">IF(Z300=0;Q300;0)</f>
        <v>0</v>
      </c>
      <c r="AB300" s="118" t="str">
        <f aca="false">IF(U300=0;"";L300/U300-1)</f>
        <v/>
      </c>
      <c r="AC300" s="118" t="str">
        <f aca="false">IF(W300=0;"";L300/W300-1)</f>
        <v/>
      </c>
    </row>
    <row collapsed="false" customFormat="false" customHeight="true" hidden="false" ht="50.1" outlineLevel="0" r="301">
      <c r="A301" s="98"/>
      <c r="B301" s="98"/>
      <c r="C301" s="99"/>
      <c r="D301" s="99"/>
      <c r="E301" s="100"/>
      <c r="F301" s="153"/>
      <c r="G301" s="102"/>
      <c r="H301" s="103"/>
      <c r="I301" s="154"/>
      <c r="J301" s="104"/>
      <c r="K301" s="105"/>
      <c r="L301" s="106"/>
      <c r="M301" s="106"/>
      <c r="N301" s="108"/>
      <c r="O301" s="109"/>
      <c r="P301" s="110"/>
      <c r="Q301" s="106" t="n">
        <f aca="false">P301*M301</f>
        <v>0</v>
      </c>
      <c r="R301" s="111"/>
      <c r="S301" s="112"/>
      <c r="T301" s="138"/>
      <c r="U301" s="114" t="n">
        <f aca="false">IF(EXACT(O301,Y301),M301,M301*(1-'Расчет ПРЕДЗАКАЗ'!$D$10))</f>
        <v>0</v>
      </c>
      <c r="V301" s="114" t="n">
        <f aca="false">P301*U301</f>
        <v>0</v>
      </c>
      <c r="W301" s="114" t="n">
        <f aca="false">IF(EXACT(O301,Y301),M301,M301*(1-'Расчет Прайс'!$D$10))</f>
        <v>0</v>
      </c>
      <c r="X301" s="114" t="n">
        <f aca="false">P301*W301</f>
        <v>0</v>
      </c>
      <c r="Y301" s="119" t="s">
        <v>101</v>
      </c>
      <c r="Z301" s="117" t="n">
        <f aca="false">IF(EXACT(O301;Y301);Q301;0)</f>
        <v>0</v>
      </c>
      <c r="AA301" s="117" t="n">
        <f aca="false">IF(Z301=0;Q301;0)</f>
        <v>0</v>
      </c>
      <c r="AB301" s="118" t="str">
        <f aca="false">IF(U301=0;"";L301/U301-1)</f>
        <v/>
      </c>
      <c r="AC301" s="118" t="str">
        <f aca="false">IF(W301=0;"";L301/W301-1)</f>
        <v/>
      </c>
    </row>
    <row collapsed="false" customFormat="false" customHeight="true" hidden="false" ht="50.1" outlineLevel="0" r="302">
      <c r="A302" s="98"/>
      <c r="B302" s="98"/>
      <c r="C302" s="99"/>
      <c r="D302" s="99"/>
      <c r="E302" s="100"/>
      <c r="F302" s="153"/>
      <c r="G302" s="102"/>
      <c r="H302" s="103"/>
      <c r="I302" s="154"/>
      <c r="J302" s="104"/>
      <c r="K302" s="105"/>
      <c r="L302" s="106"/>
      <c r="M302" s="106"/>
      <c r="N302" s="108"/>
      <c r="O302" s="109"/>
      <c r="P302" s="110"/>
      <c r="Q302" s="106" t="n">
        <f aca="false">P302*M302</f>
        <v>0</v>
      </c>
      <c r="R302" s="111"/>
      <c r="S302" s="112"/>
      <c r="T302" s="138"/>
      <c r="U302" s="114" t="n">
        <f aca="false">IF(EXACT(O302,Y302),M302,M302*(1-'Расчет ПРЕДЗАКАЗ'!$D$10))</f>
        <v>0</v>
      </c>
      <c r="V302" s="114" t="n">
        <f aca="false">P302*U302</f>
        <v>0</v>
      </c>
      <c r="W302" s="114" t="n">
        <f aca="false">IF(EXACT(O302,Y302),M302,M302*(1-'Расчет Прайс'!$D$10))</f>
        <v>0</v>
      </c>
      <c r="X302" s="114" t="n">
        <f aca="false">P302*W302</f>
        <v>0</v>
      </c>
      <c r="Y302" s="119" t="s">
        <v>101</v>
      </c>
      <c r="Z302" s="117" t="n">
        <f aca="false">IF(EXACT(O302;Y302);Q302;0)</f>
        <v>0</v>
      </c>
      <c r="AA302" s="117" t="n">
        <f aca="false">IF(Z302=0;Q302;0)</f>
        <v>0</v>
      </c>
      <c r="AB302" s="118" t="str">
        <f aca="false">IF(U302=0;"";L302/U302-1)</f>
        <v/>
      </c>
      <c r="AC302" s="118" t="str">
        <f aca="false">IF(W302=0;"";L302/W302-1)</f>
        <v/>
      </c>
    </row>
    <row collapsed="false" customFormat="false" customHeight="true" hidden="false" ht="50.1" outlineLevel="0" r="303">
      <c r="A303" s="98"/>
      <c r="B303" s="98"/>
      <c r="C303" s="99"/>
      <c r="D303" s="99"/>
      <c r="E303" s="100"/>
      <c r="F303" s="153"/>
      <c r="G303" s="102"/>
      <c r="H303" s="103"/>
      <c r="I303" s="154"/>
      <c r="J303" s="104"/>
      <c r="K303" s="105"/>
      <c r="L303" s="106"/>
      <c r="M303" s="106"/>
      <c r="N303" s="106"/>
      <c r="O303" s="109"/>
      <c r="P303" s="110"/>
      <c r="Q303" s="106" t="n">
        <f aca="false">P303*M303</f>
        <v>0</v>
      </c>
      <c r="R303" s="111"/>
      <c r="S303" s="112"/>
      <c r="T303" s="138"/>
      <c r="U303" s="114" t="n">
        <f aca="false">IF(EXACT(O303,Y303),M303,M303*(1-'Расчет ПРЕДЗАКАЗ'!$D$10))</f>
        <v>0</v>
      </c>
      <c r="V303" s="114" t="n">
        <f aca="false">P303*U303</f>
        <v>0</v>
      </c>
      <c r="W303" s="114" t="n">
        <f aca="false">IF(EXACT(O303,Y303),M303,M303*(1-'Расчет Прайс'!$D$10))</f>
        <v>0</v>
      </c>
      <c r="X303" s="114" t="n">
        <f aca="false">P303*W303</f>
        <v>0</v>
      </c>
      <c r="Y303" s="119" t="s">
        <v>101</v>
      </c>
      <c r="Z303" s="117" t="n">
        <f aca="false">IF(EXACT(O303;Y303);Q303;0)</f>
        <v>0</v>
      </c>
      <c r="AA303" s="117" t="n">
        <f aca="false">IF(Z303=0;Q303;0)</f>
        <v>0</v>
      </c>
      <c r="AB303" s="118" t="str">
        <f aca="false">IF(U303=0;"";L303/U303-1)</f>
        <v/>
      </c>
      <c r="AC303" s="118" t="str">
        <f aca="false">IF(W303=0;"";L303/W303-1)</f>
        <v/>
      </c>
    </row>
    <row collapsed="false" customFormat="false" customHeight="true" hidden="false" ht="50.1" outlineLevel="0" r="304">
      <c r="A304" s="98"/>
      <c r="B304" s="98"/>
      <c r="C304" s="99"/>
      <c r="D304" s="99"/>
      <c r="E304" s="100"/>
      <c r="F304" s="153"/>
      <c r="G304" s="102"/>
      <c r="H304" s="103"/>
      <c r="I304" s="154"/>
      <c r="J304" s="104"/>
      <c r="K304" s="105"/>
      <c r="L304" s="106"/>
      <c r="M304" s="106"/>
      <c r="N304" s="106"/>
      <c r="O304" s="109"/>
      <c r="P304" s="110"/>
      <c r="Q304" s="106" t="n">
        <f aca="false">P304*M304</f>
        <v>0</v>
      </c>
      <c r="R304" s="111"/>
      <c r="S304" s="112"/>
      <c r="T304" s="138"/>
      <c r="U304" s="114" t="n">
        <f aca="false">IF(EXACT(O304,Y304),M304,M304*(1-'Расчет ПРЕДЗАКАЗ'!$D$10))</f>
        <v>0</v>
      </c>
      <c r="V304" s="114" t="n">
        <f aca="false">P304*U304</f>
        <v>0</v>
      </c>
      <c r="W304" s="114" t="n">
        <f aca="false">IF(EXACT(O304,Y304),M304,M304*(1-'Расчет Прайс'!$D$10))</f>
        <v>0</v>
      </c>
      <c r="X304" s="114" t="n">
        <f aca="false">P304*W304</f>
        <v>0</v>
      </c>
      <c r="Y304" s="119" t="s">
        <v>101</v>
      </c>
      <c r="Z304" s="117" t="n">
        <f aca="false">IF(EXACT(O304;Y304);Q304;0)</f>
        <v>0</v>
      </c>
      <c r="AA304" s="117" t="n">
        <f aca="false">IF(Z304=0;Q304;0)</f>
        <v>0</v>
      </c>
      <c r="AB304" s="118" t="str">
        <f aca="false">IF(U304=0;"";L304/U304-1)</f>
        <v/>
      </c>
      <c r="AC304" s="118" t="str">
        <f aca="false">IF(W304=0;"";L304/W304-1)</f>
        <v/>
      </c>
    </row>
    <row collapsed="false" customFormat="false" customHeight="true" hidden="false" ht="50.1" outlineLevel="0" r="305">
      <c r="A305" s="98"/>
      <c r="B305" s="98"/>
      <c r="C305" s="99"/>
      <c r="D305" s="99"/>
      <c r="E305" s="100"/>
      <c r="F305" s="153"/>
      <c r="G305" s="102"/>
      <c r="H305" s="103"/>
      <c r="I305" s="154"/>
      <c r="J305" s="104"/>
      <c r="K305" s="105"/>
      <c r="L305" s="106"/>
      <c r="M305" s="106"/>
      <c r="N305" s="120"/>
      <c r="O305" s="109"/>
      <c r="P305" s="110"/>
      <c r="Q305" s="106" t="n">
        <f aca="false">P305*M305</f>
        <v>0</v>
      </c>
      <c r="R305" s="120"/>
      <c r="S305" s="112"/>
      <c r="T305" s="121"/>
      <c r="U305" s="114" t="n">
        <f aca="false">IF(EXACT(O305,Y305),M305,M305*(1-'Расчет ПРЕДЗАКАЗ'!$D$10))</f>
        <v>0</v>
      </c>
      <c r="V305" s="114" t="n">
        <f aca="false">P305*U305</f>
        <v>0</v>
      </c>
      <c r="W305" s="114" t="n">
        <f aca="false">IF(EXACT(O305,Y305),M305,M305*(1-'Расчет Прайс'!$D$10))</f>
        <v>0</v>
      </c>
      <c r="X305" s="114" t="n">
        <f aca="false">P305*W305</f>
        <v>0</v>
      </c>
      <c r="Y305" s="119" t="s">
        <v>101</v>
      </c>
      <c r="Z305" s="117" t="n">
        <f aca="false">IF(EXACT(O305;Y305);Q305;0)</f>
        <v>0</v>
      </c>
      <c r="AA305" s="117" t="n">
        <f aca="false">IF(Z305=0;Q305;0)</f>
        <v>0</v>
      </c>
      <c r="AB305" s="118" t="str">
        <f aca="false">IF(U305=0;"";L305/U305-1)</f>
        <v/>
      </c>
      <c r="AC305" s="118" t="str">
        <f aca="false">IF(W305=0;"";L305/W305-1)</f>
        <v/>
      </c>
    </row>
    <row collapsed="false" customFormat="false" customHeight="true" hidden="false" ht="50.1" outlineLevel="0" r="306">
      <c r="A306" s="98"/>
      <c r="B306" s="98"/>
      <c r="C306" s="99"/>
      <c r="D306" s="99"/>
      <c r="E306" s="100"/>
      <c r="F306" s="153"/>
      <c r="G306" s="102"/>
      <c r="H306" s="103"/>
      <c r="I306" s="154"/>
      <c r="J306" s="104"/>
      <c r="K306" s="105"/>
      <c r="L306" s="106"/>
      <c r="M306" s="106"/>
      <c r="N306" s="120"/>
      <c r="O306" s="109"/>
      <c r="P306" s="110"/>
      <c r="Q306" s="106" t="n">
        <f aca="false">P306*M306</f>
        <v>0</v>
      </c>
      <c r="R306" s="120"/>
      <c r="S306" s="112"/>
      <c r="T306" s="121"/>
      <c r="U306" s="114" t="n">
        <f aca="false">IF(EXACT(O306,Y306),M306,M306*(1-'Расчет ПРЕДЗАКАЗ'!$D$10))</f>
        <v>0</v>
      </c>
      <c r="V306" s="114" t="n">
        <f aca="false">P306*U306</f>
        <v>0</v>
      </c>
      <c r="W306" s="114" t="n">
        <f aca="false">IF(EXACT(O306,Y306),M306,M306*(1-'Расчет Прайс'!$D$10))</f>
        <v>0</v>
      </c>
      <c r="X306" s="114" t="n">
        <f aca="false">P306*W306</f>
        <v>0</v>
      </c>
      <c r="Y306" s="119" t="s">
        <v>101</v>
      </c>
      <c r="Z306" s="117" t="n">
        <f aca="false">IF(EXACT(O306;Y306);Q306;0)</f>
        <v>0</v>
      </c>
      <c r="AA306" s="117" t="n">
        <f aca="false">IF(Z306=0;Q306;0)</f>
        <v>0</v>
      </c>
      <c r="AB306" s="118" t="str">
        <f aca="false">IF(U306=0;"";L306/U306-1)</f>
        <v/>
      </c>
      <c r="AC306" s="118" t="str">
        <f aca="false">IF(W306=0;"";L306/W306-1)</f>
        <v/>
      </c>
    </row>
    <row collapsed="false" customFormat="false" customHeight="true" hidden="false" ht="50.1" outlineLevel="0" r="307">
      <c r="A307" s="98"/>
      <c r="B307" s="98"/>
      <c r="C307" s="99"/>
      <c r="D307" s="99"/>
      <c r="E307" s="100"/>
      <c r="F307" s="153"/>
      <c r="G307" s="102"/>
      <c r="H307" s="103"/>
      <c r="I307" s="154"/>
      <c r="J307" s="104"/>
      <c r="K307" s="105"/>
      <c r="L307" s="106"/>
      <c r="M307" s="106"/>
      <c r="N307" s="120"/>
      <c r="O307" s="109"/>
      <c r="P307" s="110"/>
      <c r="Q307" s="106" t="n">
        <f aca="false">P307*M307</f>
        <v>0</v>
      </c>
      <c r="R307" s="120"/>
      <c r="S307" s="112"/>
      <c r="T307" s="121"/>
      <c r="U307" s="114" t="n">
        <f aca="false">IF(EXACT(O307,Y307),M307,M307*(1-'Расчет ПРЕДЗАКАЗ'!$D$10))</f>
        <v>0</v>
      </c>
      <c r="V307" s="114" t="n">
        <f aca="false">P307*U307</f>
        <v>0</v>
      </c>
      <c r="W307" s="114" t="n">
        <f aca="false">IF(EXACT(O307,Y307),M307,M307*(1-'Расчет Прайс'!$D$10))</f>
        <v>0</v>
      </c>
      <c r="X307" s="114" t="n">
        <f aca="false">P307*W307</f>
        <v>0</v>
      </c>
      <c r="Y307" s="119" t="s">
        <v>101</v>
      </c>
      <c r="Z307" s="117" t="n">
        <f aca="false">IF(EXACT(O307;Y307);Q307;0)</f>
        <v>0</v>
      </c>
      <c r="AA307" s="117" t="n">
        <f aca="false">IF(Z307=0;Q307;0)</f>
        <v>0</v>
      </c>
      <c r="AB307" s="118" t="str">
        <f aca="false">IF(U307=0;"";L307/U307-1)</f>
        <v/>
      </c>
      <c r="AC307" s="118" t="str">
        <f aca="false">IF(W307=0;"";L307/W307-1)</f>
        <v/>
      </c>
    </row>
    <row collapsed="false" customFormat="false" customHeight="true" hidden="false" ht="50.1" outlineLevel="0" r="308">
      <c r="A308" s="98"/>
      <c r="B308" s="98"/>
      <c r="C308" s="99"/>
      <c r="D308" s="99"/>
      <c r="E308" s="100"/>
      <c r="F308" s="153"/>
      <c r="G308" s="102"/>
      <c r="H308" s="103"/>
      <c r="I308" s="154"/>
      <c r="J308" s="104"/>
      <c r="K308" s="105"/>
      <c r="L308" s="106"/>
      <c r="M308" s="106"/>
      <c r="N308" s="120"/>
      <c r="O308" s="109"/>
      <c r="P308" s="110"/>
      <c r="Q308" s="106" t="n">
        <f aca="false">P308*M308</f>
        <v>0</v>
      </c>
      <c r="R308" s="120"/>
      <c r="S308" s="112"/>
      <c r="T308" s="121"/>
      <c r="U308" s="114" t="n">
        <f aca="false">IF(EXACT(O308,Y308),M308,M308*(1-'Расчет ПРЕДЗАКАЗ'!$D$10))</f>
        <v>0</v>
      </c>
      <c r="V308" s="114" t="n">
        <f aca="false">P308*U308</f>
        <v>0</v>
      </c>
      <c r="W308" s="114" t="n">
        <f aca="false">IF(EXACT(O308,Y308),M308,M308*(1-'Расчет Прайс'!$D$10))</f>
        <v>0</v>
      </c>
      <c r="X308" s="114" t="n">
        <f aca="false">P308*W308</f>
        <v>0</v>
      </c>
      <c r="Y308" s="119" t="s">
        <v>101</v>
      </c>
      <c r="Z308" s="117" t="n">
        <f aca="false">IF(EXACT(O308;Y308);Q308;0)</f>
        <v>0</v>
      </c>
      <c r="AA308" s="117" t="n">
        <f aca="false">IF(Z308=0;Q308;0)</f>
        <v>0</v>
      </c>
      <c r="AB308" s="118" t="str">
        <f aca="false">IF(U308=0;"";L308/U308-1)</f>
        <v/>
      </c>
      <c r="AC308" s="118" t="str">
        <f aca="false">IF(W308=0;"";L308/W308-1)</f>
        <v/>
      </c>
    </row>
    <row collapsed="false" customFormat="false" customHeight="true" hidden="false" ht="50.1" outlineLevel="0" r="309">
      <c r="A309" s="98"/>
      <c r="B309" s="98"/>
      <c r="C309" s="99"/>
      <c r="D309" s="99"/>
      <c r="E309" s="100"/>
      <c r="F309" s="153"/>
      <c r="G309" s="102"/>
      <c r="H309" s="103"/>
      <c r="I309" s="154"/>
      <c r="J309" s="104"/>
      <c r="K309" s="105"/>
      <c r="L309" s="106"/>
      <c r="M309" s="106"/>
      <c r="N309" s="120"/>
      <c r="O309" s="109"/>
      <c r="P309" s="110"/>
      <c r="Q309" s="106" t="n">
        <f aca="false">P309*M309</f>
        <v>0</v>
      </c>
      <c r="R309" s="120"/>
      <c r="S309" s="112"/>
      <c r="T309" s="121"/>
      <c r="U309" s="114" t="n">
        <f aca="false">IF(EXACT(O309,Y309),M309,M309*(1-'Расчет ПРЕДЗАКАЗ'!$D$10))</f>
        <v>0</v>
      </c>
      <c r="V309" s="114" t="n">
        <f aca="false">P309*U309</f>
        <v>0</v>
      </c>
      <c r="W309" s="114" t="n">
        <f aca="false">IF(EXACT(O309,Y309),M309,M309*(1-'Расчет Прайс'!$D$10))</f>
        <v>0</v>
      </c>
      <c r="X309" s="114" t="n">
        <f aca="false">P309*W309</f>
        <v>0</v>
      </c>
      <c r="Y309" s="119" t="s">
        <v>101</v>
      </c>
      <c r="Z309" s="117" t="n">
        <f aca="false">IF(EXACT(O309;Y309);Q309;0)</f>
        <v>0</v>
      </c>
      <c r="AA309" s="117" t="n">
        <f aca="false">IF(Z309=0;Q309;0)</f>
        <v>0</v>
      </c>
      <c r="AB309" s="118" t="str">
        <f aca="false">IF(U309=0;"";L309/U309-1)</f>
        <v/>
      </c>
      <c r="AC309" s="118" t="str">
        <f aca="false">IF(W309=0;"";L309/W309-1)</f>
        <v/>
      </c>
    </row>
    <row collapsed="false" customFormat="false" customHeight="true" hidden="false" ht="50.1" outlineLevel="0" r="310">
      <c r="A310" s="98"/>
      <c r="B310" s="98"/>
      <c r="C310" s="99"/>
      <c r="D310" s="99"/>
      <c r="E310" s="100"/>
      <c r="F310" s="153"/>
      <c r="G310" s="102"/>
      <c r="H310" s="103"/>
      <c r="I310" s="154"/>
      <c r="J310" s="104"/>
      <c r="K310" s="105"/>
      <c r="L310" s="106"/>
      <c r="M310" s="106"/>
      <c r="N310" s="120"/>
      <c r="O310" s="109"/>
      <c r="P310" s="110"/>
      <c r="Q310" s="106" t="n">
        <f aca="false">P310*M310</f>
        <v>0</v>
      </c>
      <c r="R310" s="120"/>
      <c r="S310" s="111"/>
      <c r="T310" s="121"/>
      <c r="U310" s="114" t="n">
        <f aca="false">IF(EXACT(O310,Y310),M310,M310*(1-'Расчет ПРЕДЗАКАЗ'!$D$10))</f>
        <v>0</v>
      </c>
      <c r="V310" s="114" t="n">
        <f aca="false">P310*U310</f>
        <v>0</v>
      </c>
      <c r="W310" s="114" t="n">
        <f aca="false">IF(EXACT(O310,Y310),M310,M310*(1-'Расчет Прайс'!$D$10))</f>
        <v>0</v>
      </c>
      <c r="X310" s="114" t="n">
        <f aca="false">P310*W310</f>
        <v>0</v>
      </c>
      <c r="Y310" s="119" t="s">
        <v>101</v>
      </c>
      <c r="Z310" s="117" t="n">
        <f aca="false">IF(EXACT(O310;Y310);Q310;0)</f>
        <v>0</v>
      </c>
      <c r="AA310" s="117" t="n">
        <f aca="false">IF(Z310=0;Q310;0)</f>
        <v>0</v>
      </c>
      <c r="AB310" s="118" t="str">
        <f aca="false">IF(U310=0;"";L310/U310-1)</f>
        <v/>
      </c>
      <c r="AC310" s="118" t="str">
        <f aca="false">IF(W310=0;"";L310/W310-1)</f>
        <v/>
      </c>
    </row>
    <row collapsed="false" customFormat="false" customHeight="true" hidden="false" ht="11.25" outlineLevel="0" r="311"/>
    <row collapsed="false" customFormat="false" customHeight="true" hidden="false" ht="50.1" outlineLevel="0" r="312">
      <c r="A312" s="98" t="n">
        <v>19</v>
      </c>
      <c r="B312" s="98" t="s">
        <v>624</v>
      </c>
      <c r="C312" s="99" t="s">
        <v>625</v>
      </c>
      <c r="D312" s="99" t="s">
        <v>93</v>
      </c>
      <c r="E312" s="100" t="s">
        <v>93</v>
      </c>
      <c r="F312" s="153" t="s">
        <v>181</v>
      </c>
      <c r="G312" s="102" t="s">
        <v>182</v>
      </c>
      <c r="H312" s="103" t="s">
        <v>183</v>
      </c>
      <c r="I312" s="154" t="s">
        <v>626</v>
      </c>
      <c r="J312" s="104" t="s">
        <v>98</v>
      </c>
      <c r="K312" s="105" t="s">
        <v>185</v>
      </c>
      <c r="L312" s="106" t="n">
        <v>950</v>
      </c>
      <c r="M312" s="106" t="n">
        <v>590</v>
      </c>
      <c r="N312" s="108" t="s">
        <v>627</v>
      </c>
      <c r="O312" s="109"/>
      <c r="P312" s="110"/>
      <c r="Q312" s="106" t="n">
        <f aca="false">P312*M312</f>
        <v>0</v>
      </c>
      <c r="R312" s="111"/>
      <c r="S312" s="112" t="n">
        <v>293</v>
      </c>
      <c r="T312" s="155"/>
      <c r="U312" s="114" t="n">
        <f aca="false">IF(EXACT(O312,Y312),M312,M312*(1-'Расчет ПРЕДЗАКАЗ'!$D$10))</f>
        <v>578.2</v>
      </c>
      <c r="V312" s="114" t="n">
        <f aca="false">P312*U312</f>
        <v>0</v>
      </c>
      <c r="W312" s="114" t="n">
        <f aca="false">IF(EXACT(O312,Y312),M312,M312*(1-'Расчет Прайс'!$D$10))</f>
        <v>590</v>
      </c>
      <c r="X312" s="114" t="n">
        <f aca="false">P312*W312</f>
        <v>0</v>
      </c>
      <c r="Y312" s="119" t="s">
        <v>101</v>
      </c>
      <c r="Z312" s="117" t="n">
        <f aca="false">IF(EXACT(O312;Y312);Q312;0)</f>
        <v>0</v>
      </c>
      <c r="AA312" s="117" t="n">
        <f aca="false">IF(Z312=0;Q312;0)</f>
        <v>0</v>
      </c>
      <c r="AB312" s="118" t="n">
        <f aca="false">IF(U312=0,"",L312/U312-1)</f>
        <v>0.643030093393289</v>
      </c>
      <c r="AC312" s="118" t="n">
        <f aca="false">IF(W312=0,"",L312/W312-1)</f>
        <v>0.610169491525424</v>
      </c>
    </row>
    <row collapsed="false" customFormat="false" customHeight="true" hidden="false" ht="50.1" outlineLevel="0" r="313">
      <c r="A313" s="98"/>
      <c r="B313" s="98"/>
      <c r="C313" s="99"/>
      <c r="D313" s="99"/>
      <c r="E313" s="100"/>
      <c r="F313" s="153"/>
      <c r="G313" s="102"/>
      <c r="H313" s="103"/>
      <c r="I313" s="154"/>
      <c r="J313" s="104"/>
      <c r="K313" s="105" t="s">
        <v>187</v>
      </c>
      <c r="L313" s="106" t="n">
        <v>950</v>
      </c>
      <c r="M313" s="106" t="n">
        <v>590</v>
      </c>
      <c r="N313" s="108" t="s">
        <v>628</v>
      </c>
      <c r="O313" s="109"/>
      <c r="P313" s="110"/>
      <c r="Q313" s="106" t="n">
        <f aca="false">P313*M313</f>
        <v>0</v>
      </c>
      <c r="R313" s="111"/>
      <c r="S313" s="112" t="n">
        <v>527</v>
      </c>
      <c r="T313" s="138"/>
      <c r="U313" s="114" t="n">
        <f aca="false">IF(EXACT(O313,Y313),M313,M313*(1-'Расчет ПРЕДЗАКАЗ'!$D$10))</f>
        <v>578.2</v>
      </c>
      <c r="V313" s="114" t="n">
        <f aca="false">P313*U313</f>
        <v>0</v>
      </c>
      <c r="W313" s="114" t="n">
        <f aca="false">IF(EXACT(O313,Y313),M313,M313*(1-'Расчет Прайс'!$D$10))</f>
        <v>590</v>
      </c>
      <c r="X313" s="114" t="n">
        <f aca="false">P313*W313</f>
        <v>0</v>
      </c>
      <c r="Y313" s="119" t="s">
        <v>101</v>
      </c>
      <c r="Z313" s="117" t="n">
        <f aca="false">IF(EXACT(O313;Y313);Q313;0)</f>
        <v>0</v>
      </c>
      <c r="AA313" s="117" t="n">
        <f aca="false">IF(Z313=0;Q313;0)</f>
        <v>0</v>
      </c>
      <c r="AB313" s="118" t="n">
        <f aca="false">IF(U313=0;"";L313/U313-1)</f>
        <v>0.643030093393289</v>
      </c>
      <c r="AC313" s="118" t="n">
        <f aca="false">IF(W313=0;"";L313/W313-1)</f>
        <v>0.610169491525424</v>
      </c>
    </row>
    <row collapsed="false" customFormat="false" customHeight="true" hidden="false" ht="50.1" outlineLevel="0" r="314">
      <c r="A314" s="98"/>
      <c r="B314" s="98"/>
      <c r="C314" s="99"/>
      <c r="D314" s="99"/>
      <c r="E314" s="100"/>
      <c r="F314" s="153"/>
      <c r="G314" s="102"/>
      <c r="H314" s="103"/>
      <c r="I314" s="154"/>
      <c r="J314" s="104"/>
      <c r="K314" s="105"/>
      <c r="L314" s="106"/>
      <c r="M314" s="106"/>
      <c r="N314" s="108"/>
      <c r="O314" s="109"/>
      <c r="P314" s="110"/>
      <c r="Q314" s="106" t="n">
        <f aca="false">P314*M314</f>
        <v>0</v>
      </c>
      <c r="R314" s="111"/>
      <c r="S314" s="112"/>
      <c r="T314" s="138"/>
      <c r="U314" s="114" t="n">
        <f aca="false">IF(EXACT(O314,Y314),M314,M314*(1-'Расчет ПРЕДЗАКАЗ'!$D$10))</f>
        <v>0</v>
      </c>
      <c r="V314" s="114" t="n">
        <f aca="false">P314*U314</f>
        <v>0</v>
      </c>
      <c r="W314" s="114" t="n">
        <f aca="false">IF(EXACT(O314,Y314),M314,M314*(1-'Расчет Прайс'!$D$10))</f>
        <v>0</v>
      </c>
      <c r="X314" s="114" t="n">
        <f aca="false">P314*W314</f>
        <v>0</v>
      </c>
      <c r="Y314" s="119" t="s">
        <v>101</v>
      </c>
      <c r="Z314" s="117" t="n">
        <f aca="false">IF(EXACT(O314;Y314);Q314;0)</f>
        <v>0</v>
      </c>
      <c r="AA314" s="117" t="n">
        <f aca="false">IF(Z314=0;Q314;0)</f>
        <v>0</v>
      </c>
      <c r="AB314" s="118" t="str">
        <f aca="false">IF(U314=0;"";L314/U314-1)</f>
        <v/>
      </c>
      <c r="AC314" s="118" t="str">
        <f aca="false">IF(W314=0;"";L314/W314-1)</f>
        <v/>
      </c>
    </row>
    <row collapsed="false" customFormat="false" customHeight="true" hidden="false" ht="50.1" outlineLevel="0" r="315">
      <c r="A315" s="98"/>
      <c r="B315" s="98"/>
      <c r="C315" s="99"/>
      <c r="D315" s="99"/>
      <c r="E315" s="100"/>
      <c r="F315" s="153"/>
      <c r="G315" s="102"/>
      <c r="H315" s="103"/>
      <c r="I315" s="154"/>
      <c r="J315" s="104"/>
      <c r="K315" s="105"/>
      <c r="L315" s="106"/>
      <c r="M315" s="106"/>
      <c r="N315" s="108"/>
      <c r="O315" s="109"/>
      <c r="P315" s="110"/>
      <c r="Q315" s="106" t="n">
        <f aca="false">P315*M315</f>
        <v>0</v>
      </c>
      <c r="R315" s="111"/>
      <c r="S315" s="112"/>
      <c r="T315" s="138"/>
      <c r="U315" s="114" t="n">
        <f aca="false">IF(EXACT(O315,Y315),M315,M315*(1-'Расчет ПРЕДЗАКАЗ'!$D$10))</f>
        <v>0</v>
      </c>
      <c r="V315" s="114" t="n">
        <f aca="false">P315*U315</f>
        <v>0</v>
      </c>
      <c r="W315" s="114" t="n">
        <f aca="false">IF(EXACT(O315,Y315),M315,M315*(1-'Расчет Прайс'!$D$10))</f>
        <v>0</v>
      </c>
      <c r="X315" s="114" t="n">
        <f aca="false">P315*W315</f>
        <v>0</v>
      </c>
      <c r="Y315" s="119" t="s">
        <v>101</v>
      </c>
      <c r="Z315" s="117" t="n">
        <f aca="false">IF(EXACT(O315;Y315);Q315;0)</f>
        <v>0</v>
      </c>
      <c r="AA315" s="117" t="n">
        <f aca="false">IF(Z315=0;Q315;0)</f>
        <v>0</v>
      </c>
      <c r="AB315" s="118" t="str">
        <f aca="false">IF(U315=0;"";L315/U315-1)</f>
        <v/>
      </c>
      <c r="AC315" s="118" t="str">
        <f aca="false">IF(W315=0;"";L315/W315-1)</f>
        <v/>
      </c>
    </row>
    <row collapsed="false" customFormat="false" customHeight="true" hidden="false" ht="50.1" outlineLevel="0" r="316">
      <c r="A316" s="98"/>
      <c r="B316" s="98"/>
      <c r="C316" s="99"/>
      <c r="D316" s="99"/>
      <c r="E316" s="100"/>
      <c r="F316" s="153"/>
      <c r="G316" s="102"/>
      <c r="H316" s="103"/>
      <c r="I316" s="154"/>
      <c r="J316" s="104"/>
      <c r="K316" s="105"/>
      <c r="L316" s="106"/>
      <c r="M316" s="106"/>
      <c r="N316" s="108"/>
      <c r="O316" s="109"/>
      <c r="P316" s="110"/>
      <c r="Q316" s="106" t="n">
        <f aca="false">P316*M316</f>
        <v>0</v>
      </c>
      <c r="R316" s="111"/>
      <c r="S316" s="112"/>
      <c r="T316" s="138"/>
      <c r="U316" s="114" t="n">
        <f aca="false">IF(EXACT(O316,Y316),M316,M316*(1-'Расчет ПРЕДЗАКАЗ'!$D$10))</f>
        <v>0</v>
      </c>
      <c r="V316" s="114" t="n">
        <f aca="false">P316*U316</f>
        <v>0</v>
      </c>
      <c r="W316" s="114" t="n">
        <f aca="false">IF(EXACT(O316,Y316),M316,M316*(1-'Расчет Прайс'!$D$10))</f>
        <v>0</v>
      </c>
      <c r="X316" s="114" t="n">
        <f aca="false">P316*W316</f>
        <v>0</v>
      </c>
      <c r="Y316" s="119" t="s">
        <v>101</v>
      </c>
      <c r="Z316" s="117" t="n">
        <f aca="false">IF(EXACT(O316;Y316);Q316;0)</f>
        <v>0</v>
      </c>
      <c r="AA316" s="117" t="n">
        <f aca="false">IF(Z316=0;Q316;0)</f>
        <v>0</v>
      </c>
      <c r="AB316" s="118" t="str">
        <f aca="false">IF(U316=0;"";L316/U316-1)</f>
        <v/>
      </c>
      <c r="AC316" s="118" t="str">
        <f aca="false">IF(W316=0;"";L316/W316-1)</f>
        <v/>
      </c>
    </row>
    <row collapsed="false" customFormat="false" customHeight="true" hidden="false" ht="50.1" outlineLevel="0" r="317">
      <c r="A317" s="98"/>
      <c r="B317" s="98"/>
      <c r="C317" s="99"/>
      <c r="D317" s="99"/>
      <c r="E317" s="100"/>
      <c r="F317" s="153"/>
      <c r="G317" s="102"/>
      <c r="H317" s="103"/>
      <c r="I317" s="154"/>
      <c r="J317" s="104"/>
      <c r="K317" s="105"/>
      <c r="L317" s="106"/>
      <c r="M317" s="106"/>
      <c r="N317" s="108"/>
      <c r="O317" s="109"/>
      <c r="P317" s="110"/>
      <c r="Q317" s="106" t="n">
        <f aca="false">P317*M317</f>
        <v>0</v>
      </c>
      <c r="R317" s="111"/>
      <c r="S317" s="112"/>
      <c r="T317" s="138"/>
      <c r="U317" s="114" t="n">
        <f aca="false">IF(EXACT(O317,Y317),M317,M317*(1-'Расчет ПРЕДЗАКАЗ'!$D$10))</f>
        <v>0</v>
      </c>
      <c r="V317" s="114" t="n">
        <f aca="false">P317*U317</f>
        <v>0</v>
      </c>
      <c r="W317" s="114" t="n">
        <f aca="false">IF(EXACT(O317,Y317),M317,M317*(1-'Расчет Прайс'!$D$10))</f>
        <v>0</v>
      </c>
      <c r="X317" s="114" t="n">
        <f aca="false">P317*W317</f>
        <v>0</v>
      </c>
      <c r="Y317" s="119" t="s">
        <v>101</v>
      </c>
      <c r="Z317" s="117" t="n">
        <f aca="false">IF(EXACT(O317;Y317);Q317;0)</f>
        <v>0</v>
      </c>
      <c r="AA317" s="117" t="n">
        <f aca="false">IF(Z317=0;Q317;0)</f>
        <v>0</v>
      </c>
      <c r="AB317" s="118" t="str">
        <f aca="false">IF(U317=0;"";L317/U317-1)</f>
        <v/>
      </c>
      <c r="AC317" s="118" t="str">
        <f aca="false">IF(W317=0;"";L317/W317-1)</f>
        <v/>
      </c>
    </row>
    <row collapsed="false" customFormat="false" customHeight="true" hidden="false" ht="50.1" outlineLevel="0" r="318">
      <c r="A318" s="98"/>
      <c r="B318" s="98"/>
      <c r="C318" s="99"/>
      <c r="D318" s="99"/>
      <c r="E318" s="100"/>
      <c r="F318" s="153"/>
      <c r="G318" s="102"/>
      <c r="H318" s="103"/>
      <c r="I318" s="154"/>
      <c r="J318" s="104"/>
      <c r="K318" s="105"/>
      <c r="L318" s="106"/>
      <c r="M318" s="106"/>
      <c r="N318" s="108"/>
      <c r="O318" s="109"/>
      <c r="P318" s="110"/>
      <c r="Q318" s="106" t="n">
        <f aca="false">P318*M318</f>
        <v>0</v>
      </c>
      <c r="R318" s="111"/>
      <c r="S318" s="112"/>
      <c r="T318" s="138"/>
      <c r="U318" s="114" t="n">
        <f aca="false">IF(EXACT(O318,Y318),M318,M318*(1-'Расчет ПРЕДЗАКАЗ'!$D$10))</f>
        <v>0</v>
      </c>
      <c r="V318" s="114" t="n">
        <f aca="false">P318*U318</f>
        <v>0</v>
      </c>
      <c r="W318" s="114" t="n">
        <f aca="false">IF(EXACT(O318,Y318),M318,M318*(1-'Расчет Прайс'!$D$10))</f>
        <v>0</v>
      </c>
      <c r="X318" s="114" t="n">
        <f aca="false">P318*W318</f>
        <v>0</v>
      </c>
      <c r="Y318" s="119" t="s">
        <v>101</v>
      </c>
      <c r="Z318" s="117" t="n">
        <f aca="false">IF(EXACT(O318;Y318);Q318;0)</f>
        <v>0</v>
      </c>
      <c r="AA318" s="117" t="n">
        <f aca="false">IF(Z318=0;Q318;0)</f>
        <v>0</v>
      </c>
      <c r="AB318" s="118" t="str">
        <f aca="false">IF(U318=0;"";L318/U318-1)</f>
        <v/>
      </c>
      <c r="AC318" s="118" t="str">
        <f aca="false">IF(W318=0;"";L318/W318-1)</f>
        <v/>
      </c>
    </row>
    <row collapsed="false" customFormat="false" customHeight="true" hidden="false" ht="50.1" outlineLevel="0" r="319">
      <c r="A319" s="98"/>
      <c r="B319" s="98"/>
      <c r="C319" s="99"/>
      <c r="D319" s="99"/>
      <c r="E319" s="100"/>
      <c r="F319" s="153"/>
      <c r="G319" s="102"/>
      <c r="H319" s="103"/>
      <c r="I319" s="154"/>
      <c r="J319" s="104"/>
      <c r="K319" s="105"/>
      <c r="L319" s="106"/>
      <c r="M319" s="106"/>
      <c r="N319" s="106"/>
      <c r="O319" s="109"/>
      <c r="P319" s="110"/>
      <c r="Q319" s="106" t="n">
        <f aca="false">P319*M319</f>
        <v>0</v>
      </c>
      <c r="R319" s="111"/>
      <c r="S319" s="112"/>
      <c r="T319" s="138"/>
      <c r="U319" s="114" t="n">
        <f aca="false">IF(EXACT(O319,Y319),M319,M319*(1-'Расчет ПРЕДЗАКАЗ'!$D$10))</f>
        <v>0</v>
      </c>
      <c r="V319" s="114" t="n">
        <f aca="false">P319*U319</f>
        <v>0</v>
      </c>
      <c r="W319" s="114" t="n">
        <f aca="false">IF(EXACT(O319,Y319),M319,M319*(1-'Расчет Прайс'!$D$10))</f>
        <v>0</v>
      </c>
      <c r="X319" s="114" t="n">
        <f aca="false">P319*W319</f>
        <v>0</v>
      </c>
      <c r="Y319" s="119" t="s">
        <v>101</v>
      </c>
      <c r="Z319" s="117" t="n">
        <f aca="false">IF(EXACT(O319;Y319);Q319;0)</f>
        <v>0</v>
      </c>
      <c r="AA319" s="117" t="n">
        <f aca="false">IF(Z319=0;Q319;0)</f>
        <v>0</v>
      </c>
      <c r="AB319" s="118" t="str">
        <f aca="false">IF(U319=0;"";L319/U319-1)</f>
        <v/>
      </c>
      <c r="AC319" s="118" t="str">
        <f aca="false">IF(W319=0;"";L319/W319-1)</f>
        <v/>
      </c>
    </row>
    <row collapsed="false" customFormat="false" customHeight="true" hidden="false" ht="50.1" outlineLevel="0" r="320">
      <c r="A320" s="98"/>
      <c r="B320" s="98"/>
      <c r="C320" s="99"/>
      <c r="D320" s="99"/>
      <c r="E320" s="100"/>
      <c r="F320" s="153"/>
      <c r="G320" s="102"/>
      <c r="H320" s="103"/>
      <c r="I320" s="154"/>
      <c r="J320" s="104"/>
      <c r="K320" s="105"/>
      <c r="L320" s="106"/>
      <c r="M320" s="106"/>
      <c r="N320" s="106"/>
      <c r="O320" s="109"/>
      <c r="P320" s="110"/>
      <c r="Q320" s="106" t="n">
        <f aca="false">P320*M320</f>
        <v>0</v>
      </c>
      <c r="R320" s="111"/>
      <c r="S320" s="112"/>
      <c r="T320" s="138"/>
      <c r="U320" s="114" t="n">
        <f aca="false">IF(EXACT(O320,Y320),M320,M320*(1-'Расчет ПРЕДЗАКАЗ'!$D$10))</f>
        <v>0</v>
      </c>
      <c r="V320" s="114" t="n">
        <f aca="false">P320*U320</f>
        <v>0</v>
      </c>
      <c r="W320" s="114" t="n">
        <f aca="false">IF(EXACT(O320,Y320),M320,M320*(1-'Расчет Прайс'!$D$10))</f>
        <v>0</v>
      </c>
      <c r="X320" s="114" t="n">
        <f aca="false">P320*W320</f>
        <v>0</v>
      </c>
      <c r="Y320" s="119" t="s">
        <v>101</v>
      </c>
      <c r="Z320" s="117" t="n">
        <f aca="false">IF(EXACT(O320;Y320);Q320;0)</f>
        <v>0</v>
      </c>
      <c r="AA320" s="117" t="n">
        <f aca="false">IF(Z320=0;Q320;0)</f>
        <v>0</v>
      </c>
      <c r="AB320" s="118" t="str">
        <f aca="false">IF(U320=0;"";L320/U320-1)</f>
        <v/>
      </c>
      <c r="AC320" s="118" t="str">
        <f aca="false">IF(W320=0;"";L320/W320-1)</f>
        <v/>
      </c>
    </row>
    <row collapsed="false" customFormat="false" customHeight="true" hidden="false" ht="50.1" outlineLevel="0" r="321">
      <c r="A321" s="98"/>
      <c r="B321" s="98"/>
      <c r="C321" s="99"/>
      <c r="D321" s="99"/>
      <c r="E321" s="100"/>
      <c r="F321" s="153"/>
      <c r="G321" s="102"/>
      <c r="H321" s="103"/>
      <c r="I321" s="154"/>
      <c r="J321" s="104"/>
      <c r="K321" s="105"/>
      <c r="L321" s="106"/>
      <c r="M321" s="106"/>
      <c r="N321" s="120"/>
      <c r="O321" s="109"/>
      <c r="P321" s="110"/>
      <c r="Q321" s="106" t="n">
        <f aca="false">P321*M321</f>
        <v>0</v>
      </c>
      <c r="R321" s="120"/>
      <c r="S321" s="112"/>
      <c r="T321" s="121"/>
      <c r="U321" s="114" t="n">
        <f aca="false">IF(EXACT(O321,Y321),M321,M321*(1-'Расчет ПРЕДЗАКАЗ'!$D$10))</f>
        <v>0</v>
      </c>
      <c r="V321" s="114" t="n">
        <f aca="false">P321*U321</f>
        <v>0</v>
      </c>
      <c r="W321" s="114" t="n">
        <f aca="false">IF(EXACT(O321,Y321),M321,M321*(1-'Расчет Прайс'!$D$10))</f>
        <v>0</v>
      </c>
      <c r="X321" s="114" t="n">
        <f aca="false">P321*W321</f>
        <v>0</v>
      </c>
      <c r="Y321" s="119" t="s">
        <v>101</v>
      </c>
      <c r="Z321" s="117" t="n">
        <f aca="false">IF(EXACT(O321;Y321);Q321;0)</f>
        <v>0</v>
      </c>
      <c r="AA321" s="117" t="n">
        <f aca="false">IF(Z321=0;Q321;0)</f>
        <v>0</v>
      </c>
      <c r="AB321" s="118" t="str">
        <f aca="false">IF(U321=0;"";L321/U321-1)</f>
        <v/>
      </c>
      <c r="AC321" s="118" t="str">
        <f aca="false">IF(W321=0;"";L321/W321-1)</f>
        <v/>
      </c>
    </row>
    <row collapsed="false" customFormat="false" customHeight="true" hidden="false" ht="50.1" outlineLevel="0" r="322">
      <c r="A322" s="98"/>
      <c r="B322" s="98"/>
      <c r="C322" s="99"/>
      <c r="D322" s="99"/>
      <c r="E322" s="100"/>
      <c r="F322" s="153"/>
      <c r="G322" s="102"/>
      <c r="H322" s="103"/>
      <c r="I322" s="154"/>
      <c r="J322" s="104"/>
      <c r="K322" s="105"/>
      <c r="L322" s="106"/>
      <c r="M322" s="106"/>
      <c r="N322" s="120"/>
      <c r="O322" s="109"/>
      <c r="P322" s="110"/>
      <c r="Q322" s="106" t="n">
        <f aca="false">P322*M322</f>
        <v>0</v>
      </c>
      <c r="R322" s="120"/>
      <c r="S322" s="112"/>
      <c r="T322" s="121"/>
      <c r="U322" s="114" t="n">
        <f aca="false">IF(EXACT(O322,Y322),M322,M322*(1-'Расчет ПРЕДЗАКАЗ'!$D$10))</f>
        <v>0</v>
      </c>
      <c r="V322" s="114" t="n">
        <f aca="false">P322*U322</f>
        <v>0</v>
      </c>
      <c r="W322" s="114" t="n">
        <f aca="false">IF(EXACT(O322,Y322),M322,M322*(1-'Расчет Прайс'!$D$10))</f>
        <v>0</v>
      </c>
      <c r="X322" s="114" t="n">
        <f aca="false">P322*W322</f>
        <v>0</v>
      </c>
      <c r="Y322" s="119" t="s">
        <v>101</v>
      </c>
      <c r="Z322" s="117" t="n">
        <f aca="false">IF(EXACT(O322;Y322);Q322;0)</f>
        <v>0</v>
      </c>
      <c r="AA322" s="117" t="n">
        <f aca="false">IF(Z322=0;Q322;0)</f>
        <v>0</v>
      </c>
      <c r="AB322" s="118" t="str">
        <f aca="false">IF(U322=0;"";L322/U322-1)</f>
        <v/>
      </c>
      <c r="AC322" s="118" t="str">
        <f aca="false">IF(W322=0;"";L322/W322-1)</f>
        <v/>
      </c>
    </row>
    <row collapsed="false" customFormat="false" customHeight="true" hidden="false" ht="50.1" outlineLevel="0" r="323">
      <c r="A323" s="98"/>
      <c r="B323" s="98"/>
      <c r="C323" s="99"/>
      <c r="D323" s="99"/>
      <c r="E323" s="100"/>
      <c r="F323" s="153"/>
      <c r="G323" s="102"/>
      <c r="H323" s="103"/>
      <c r="I323" s="154"/>
      <c r="J323" s="104"/>
      <c r="K323" s="105"/>
      <c r="L323" s="106"/>
      <c r="M323" s="106"/>
      <c r="N323" s="120"/>
      <c r="O323" s="109"/>
      <c r="P323" s="110"/>
      <c r="Q323" s="106" t="n">
        <f aca="false">P323*M323</f>
        <v>0</v>
      </c>
      <c r="R323" s="120"/>
      <c r="S323" s="112"/>
      <c r="T323" s="121"/>
      <c r="U323" s="114" t="n">
        <f aca="false">IF(EXACT(O323,Y323),M323,M323*(1-'Расчет ПРЕДЗАКАЗ'!$D$10))</f>
        <v>0</v>
      </c>
      <c r="V323" s="114" t="n">
        <f aca="false">P323*U323</f>
        <v>0</v>
      </c>
      <c r="W323" s="114" t="n">
        <f aca="false">IF(EXACT(O323,Y323),M323,M323*(1-'Расчет Прайс'!$D$10))</f>
        <v>0</v>
      </c>
      <c r="X323" s="114" t="n">
        <f aca="false">P323*W323</f>
        <v>0</v>
      </c>
      <c r="Y323" s="119" t="s">
        <v>101</v>
      </c>
      <c r="Z323" s="117" t="n">
        <f aca="false">IF(EXACT(O323;Y323);Q323;0)</f>
        <v>0</v>
      </c>
      <c r="AA323" s="117" t="n">
        <f aca="false">IF(Z323=0;Q323;0)</f>
        <v>0</v>
      </c>
      <c r="AB323" s="118" t="str">
        <f aca="false">IF(U323=0;"";L323/U323-1)</f>
        <v/>
      </c>
      <c r="AC323" s="118" t="str">
        <f aca="false">IF(W323=0;"";L323/W323-1)</f>
        <v/>
      </c>
    </row>
    <row collapsed="false" customFormat="false" customHeight="true" hidden="false" ht="50.1" outlineLevel="0" r="324">
      <c r="A324" s="98"/>
      <c r="B324" s="98"/>
      <c r="C324" s="99"/>
      <c r="D324" s="99"/>
      <c r="E324" s="100"/>
      <c r="F324" s="153"/>
      <c r="G324" s="102"/>
      <c r="H324" s="103"/>
      <c r="I324" s="154"/>
      <c r="J324" s="104"/>
      <c r="K324" s="105"/>
      <c r="L324" s="106"/>
      <c r="M324" s="106"/>
      <c r="N324" s="120"/>
      <c r="O324" s="109"/>
      <c r="P324" s="110"/>
      <c r="Q324" s="106" t="n">
        <f aca="false">P324*M324</f>
        <v>0</v>
      </c>
      <c r="R324" s="120"/>
      <c r="S324" s="112"/>
      <c r="T324" s="121"/>
      <c r="U324" s="114" t="n">
        <f aca="false">IF(EXACT(O324,Y324),M324,M324*(1-'Расчет ПРЕДЗАКАЗ'!$D$10))</f>
        <v>0</v>
      </c>
      <c r="V324" s="114" t="n">
        <f aca="false">P324*U324</f>
        <v>0</v>
      </c>
      <c r="W324" s="114" t="n">
        <f aca="false">IF(EXACT(O324,Y324),M324,M324*(1-'Расчет Прайс'!$D$10))</f>
        <v>0</v>
      </c>
      <c r="X324" s="114" t="n">
        <f aca="false">P324*W324</f>
        <v>0</v>
      </c>
      <c r="Y324" s="119" t="s">
        <v>101</v>
      </c>
      <c r="Z324" s="117" t="n">
        <f aca="false">IF(EXACT(O324;Y324);Q324;0)</f>
        <v>0</v>
      </c>
      <c r="AA324" s="117" t="n">
        <f aca="false">IF(Z324=0;Q324;0)</f>
        <v>0</v>
      </c>
      <c r="AB324" s="118" t="str">
        <f aca="false">IF(U324=0;"";L324/U324-1)</f>
        <v/>
      </c>
      <c r="AC324" s="118" t="str">
        <f aca="false">IF(W324=0;"";L324/W324-1)</f>
        <v/>
      </c>
    </row>
    <row collapsed="false" customFormat="false" customHeight="true" hidden="false" ht="50.1" outlineLevel="0" r="325">
      <c r="A325" s="98"/>
      <c r="B325" s="98"/>
      <c r="C325" s="99"/>
      <c r="D325" s="99"/>
      <c r="E325" s="100"/>
      <c r="F325" s="153"/>
      <c r="G325" s="102"/>
      <c r="H325" s="103"/>
      <c r="I325" s="154"/>
      <c r="J325" s="104"/>
      <c r="K325" s="105"/>
      <c r="L325" s="106"/>
      <c r="M325" s="106"/>
      <c r="N325" s="120"/>
      <c r="O325" s="109"/>
      <c r="P325" s="110"/>
      <c r="Q325" s="106" t="n">
        <f aca="false">P325*M325</f>
        <v>0</v>
      </c>
      <c r="R325" s="120"/>
      <c r="S325" s="112"/>
      <c r="T325" s="121"/>
      <c r="U325" s="114" t="n">
        <f aca="false">IF(EXACT(O325,Y325),M325,M325*(1-'Расчет ПРЕДЗАКАЗ'!$D$10))</f>
        <v>0</v>
      </c>
      <c r="V325" s="114" t="n">
        <f aca="false">P325*U325</f>
        <v>0</v>
      </c>
      <c r="W325" s="114" t="n">
        <f aca="false">IF(EXACT(O325,Y325),M325,M325*(1-'Расчет Прайс'!$D$10))</f>
        <v>0</v>
      </c>
      <c r="X325" s="114" t="n">
        <f aca="false">P325*W325</f>
        <v>0</v>
      </c>
      <c r="Y325" s="119" t="s">
        <v>101</v>
      </c>
      <c r="Z325" s="117" t="n">
        <f aca="false">IF(EXACT(O325;Y325);Q325;0)</f>
        <v>0</v>
      </c>
      <c r="AA325" s="117" t="n">
        <f aca="false">IF(Z325=0;Q325;0)</f>
        <v>0</v>
      </c>
      <c r="AB325" s="118" t="str">
        <f aca="false">IF(U325=0;"";L325/U325-1)</f>
        <v/>
      </c>
      <c r="AC325" s="118" t="str">
        <f aca="false">IF(W325=0;"";L325/W325-1)</f>
        <v/>
      </c>
    </row>
    <row collapsed="false" customFormat="false" customHeight="true" hidden="false" ht="50.1" outlineLevel="0" r="326">
      <c r="A326" s="98"/>
      <c r="B326" s="98"/>
      <c r="C326" s="99"/>
      <c r="D326" s="99"/>
      <c r="E326" s="100"/>
      <c r="F326" s="153"/>
      <c r="G326" s="102"/>
      <c r="H326" s="103"/>
      <c r="I326" s="154"/>
      <c r="J326" s="104"/>
      <c r="K326" s="105"/>
      <c r="L326" s="106"/>
      <c r="M326" s="106"/>
      <c r="N326" s="120"/>
      <c r="O326" s="109"/>
      <c r="P326" s="110"/>
      <c r="Q326" s="106" t="n">
        <f aca="false">P326*M326</f>
        <v>0</v>
      </c>
      <c r="R326" s="120"/>
      <c r="S326" s="111"/>
      <c r="T326" s="121"/>
      <c r="U326" s="114" t="n">
        <f aca="false">IF(EXACT(O326,Y326),M326,M326*(1-'Расчет ПРЕДЗАКАЗ'!$D$10))</f>
        <v>0</v>
      </c>
      <c r="V326" s="114" t="n">
        <f aca="false">P326*U326</f>
        <v>0</v>
      </c>
      <c r="W326" s="114" t="n">
        <f aca="false">IF(EXACT(O326,Y326),M326,M326*(1-'Расчет Прайс'!$D$10))</f>
        <v>0</v>
      </c>
      <c r="X326" s="114" t="n">
        <f aca="false">P326*W326</f>
        <v>0</v>
      </c>
      <c r="Y326" s="119" t="s">
        <v>101</v>
      </c>
      <c r="Z326" s="117" t="n">
        <f aca="false">IF(EXACT(O326;Y326);Q326;0)</f>
        <v>0</v>
      </c>
      <c r="AA326" s="117" t="n">
        <f aca="false">IF(Z326=0;Q326;0)</f>
        <v>0</v>
      </c>
      <c r="AB326" s="118" t="str">
        <f aca="false">IF(U326=0;"";L326/U326-1)</f>
        <v/>
      </c>
      <c r="AC326" s="118" t="str">
        <f aca="false">IF(W326=0;"";L326/W326-1)</f>
        <v/>
      </c>
    </row>
    <row collapsed="false" customFormat="false" customHeight="true" hidden="false" ht="11.25" outlineLevel="0" r="327"/>
  </sheetData>
  <mergeCells count="20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 ref="A312:A326"/>
    <mergeCell ref="B312:B326"/>
    <mergeCell ref="C312:C326"/>
    <mergeCell ref="D312:D326"/>
    <mergeCell ref="E312:E326"/>
    <mergeCell ref="F312:F326"/>
    <mergeCell ref="G312:G326"/>
    <mergeCell ref="H312:H326"/>
    <mergeCell ref="I312:I326"/>
    <mergeCell ref="J312:J326"/>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conditionalFormatting sqref="L168:L182">
    <cfRule aboveAverage="0" bottom="0" dxfId="18" operator="equal" percent="0" priority="20" rank="0" text="" type="cellIs">
      <formula>0</formula>
    </cfRule>
  </conditionalFormatting>
  <conditionalFormatting sqref="Q168:Q182">
    <cfRule aboveAverage="0" bottom="0" dxfId="19" operator="equal" percent="0" priority="21" rank="0" text="" type="cellIs">
      <formula>0</formula>
    </cfRule>
  </conditionalFormatting>
  <conditionalFormatting sqref="L184:L198">
    <cfRule aboveAverage="0" bottom="0" dxfId="20" operator="equal" percent="0" priority="22" rank="0" text="" type="cellIs">
      <formula>0</formula>
    </cfRule>
  </conditionalFormatting>
  <conditionalFormatting sqref="Q184:Q198">
    <cfRule aboveAverage="0" bottom="0" dxfId="21" operator="equal" percent="0" priority="23" rank="0" text="" type="cellIs">
      <formula>0</formula>
    </cfRule>
  </conditionalFormatting>
  <conditionalFormatting sqref="L200:L214">
    <cfRule aboveAverage="0" bottom="0" dxfId="22" operator="equal" percent="0" priority="24" rank="0" text="" type="cellIs">
      <formula>0</formula>
    </cfRule>
  </conditionalFormatting>
  <conditionalFormatting sqref="Q200:Q214">
    <cfRule aboveAverage="0" bottom="0" dxfId="23" operator="equal" percent="0" priority="25" rank="0" text="" type="cellIs">
      <formula>0</formula>
    </cfRule>
  </conditionalFormatting>
  <conditionalFormatting sqref="L216:L230">
    <cfRule aboveAverage="0" bottom="0" dxfId="24" operator="equal" percent="0" priority="26" rank="0" text="" type="cellIs">
      <formula>0</formula>
    </cfRule>
  </conditionalFormatting>
  <conditionalFormatting sqref="Q216:Q230">
    <cfRule aboveAverage="0" bottom="0" dxfId="25" operator="equal" percent="0" priority="27" rank="0" text="" type="cellIs">
      <formula>0</formula>
    </cfRule>
  </conditionalFormatting>
  <conditionalFormatting sqref="L232:L246">
    <cfRule aboveAverage="0" bottom="0" dxfId="26" operator="equal" percent="0" priority="28" rank="0" text="" type="cellIs">
      <formula>0</formula>
    </cfRule>
  </conditionalFormatting>
  <conditionalFormatting sqref="Q232:Q246">
    <cfRule aboveAverage="0" bottom="0" dxfId="27" operator="equal" percent="0" priority="29" rank="0" text="" type="cellIs">
      <formula>0</formula>
    </cfRule>
  </conditionalFormatting>
  <conditionalFormatting sqref="L248:L262">
    <cfRule aboveAverage="0" bottom="0" dxfId="28" operator="equal" percent="0" priority="30" rank="0" text="" type="cellIs">
      <formula>0</formula>
    </cfRule>
  </conditionalFormatting>
  <conditionalFormatting sqref="Q248:Q262">
    <cfRule aboveAverage="0" bottom="0" dxfId="29" operator="equal" percent="0" priority="31" rank="0" text="" type="cellIs">
      <formula>0</formula>
    </cfRule>
  </conditionalFormatting>
  <conditionalFormatting sqref="L264:L278">
    <cfRule aboveAverage="0" bottom="0" dxfId="30" operator="equal" percent="0" priority="32" rank="0" text="" type="cellIs">
      <formula>0</formula>
    </cfRule>
  </conditionalFormatting>
  <conditionalFormatting sqref="Q264:Q278">
    <cfRule aboveAverage="0" bottom="0" dxfId="31" operator="equal" percent="0" priority="33" rank="0" text="" type="cellIs">
      <formula>0</formula>
    </cfRule>
  </conditionalFormatting>
  <conditionalFormatting sqref="L280:L294">
    <cfRule aboveAverage="0" bottom="0" dxfId="32" operator="equal" percent="0" priority="34" rank="0" text="" type="cellIs">
      <formula>0</formula>
    </cfRule>
  </conditionalFormatting>
  <conditionalFormatting sqref="Q280:Q294">
    <cfRule aboveAverage="0" bottom="0" dxfId="33" operator="equal" percent="0" priority="35" rank="0" text="" type="cellIs">
      <formula>0</formula>
    </cfRule>
  </conditionalFormatting>
  <conditionalFormatting sqref="L296:L310">
    <cfRule aboveAverage="0" bottom="0" dxfId="34" operator="equal" percent="0" priority="36" rank="0" text="" type="cellIs">
      <formula>0</formula>
    </cfRule>
  </conditionalFormatting>
  <conditionalFormatting sqref="Q296:Q310">
    <cfRule aboveAverage="0" bottom="0" dxfId="35" operator="equal" percent="0" priority="37" rank="0" text="" type="cellIs">
      <formula>0</formula>
    </cfRule>
  </conditionalFormatting>
  <conditionalFormatting sqref="L312:L326">
    <cfRule aboveAverage="0" bottom="0" dxfId="36" operator="equal" percent="0" priority="38" rank="0" text="" type="cellIs">
      <formula>0</formula>
    </cfRule>
  </conditionalFormatting>
  <conditionalFormatting sqref="Q312:Q326">
    <cfRule aboveAverage="0" bottom="0" dxfId="37" operator="equal" percent="0" priority="39"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 display="WEB-Сайт" ref="J312" r:id="rId19"/>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0"/>
</worksheet>
</file>

<file path=xl/worksheets/sheet7.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8" view="normal" windowProtection="false" workbookViewId="0" zoomScale="30" zoomScaleNormal="30" zoomScalePageLayoutView="40">
      <selection activeCell="L37" activeCellId="0" pane="topLeft" sqref="L3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6" width="54.8251748251748"/>
    <col collapsed="false" hidden="false" max="24" min="22" style="46" width="57.8391608391608"/>
    <col collapsed="false" hidden="true" max="25" min="25" style="47" width="0"/>
    <col collapsed="false" hidden="true" max="27" min="26" style="48" width="0"/>
    <col collapsed="false" hidden="false" max="1025" min="28"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true" hidden="false" ht="83.25" outlineLevel="0" r="2">
      <c r="A2" s="53"/>
      <c r="B2" s="51"/>
      <c r="C2" s="51"/>
      <c r="D2" s="51"/>
      <c r="E2" s="51"/>
      <c r="F2" s="51"/>
      <c r="G2" s="51"/>
      <c r="H2" s="51"/>
      <c r="I2" s="51"/>
      <c r="J2" s="51"/>
      <c r="K2" s="51"/>
    </row>
    <row collapsed="false" customFormat="false" customHeight="false" hidden="false" ht="26.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100.5" outlineLevel="0" r="6">
      <c r="A6" s="53"/>
      <c r="B6" s="51"/>
      <c r="C6" s="51"/>
      <c r="D6" s="51"/>
      <c r="E6" s="51"/>
      <c r="F6" s="51"/>
      <c r="G6" s="51"/>
      <c r="H6" s="51"/>
      <c r="I6" s="51"/>
      <c r="J6" s="51"/>
      <c r="K6" s="51"/>
    </row>
    <row collapsed="false" customFormat="false" customHeight="true" hidden="false" ht="409.6"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409.5" outlineLevel="0" r="9">
      <c r="A9" s="53"/>
      <c r="B9" s="59"/>
      <c r="C9" s="59"/>
      <c r="D9" s="59"/>
      <c r="E9" s="60"/>
      <c r="F9" s="60"/>
      <c r="G9" s="51"/>
      <c r="H9" s="51"/>
      <c r="I9" s="57"/>
      <c r="J9" s="61"/>
      <c r="K9" s="51"/>
    </row>
    <row collapsed="false" customFormat="false" customHeight="true" hidden="false" ht="50.1" outlineLevel="0" r="10">
      <c r="A10" s="53"/>
      <c r="B10" s="59"/>
      <c r="C10" s="59"/>
      <c r="D10" s="59"/>
      <c r="E10" s="60"/>
      <c r="F10" s="60"/>
      <c r="G10" s="51"/>
      <c r="H10" s="51"/>
      <c r="I10" s="62"/>
      <c r="J10" s="63"/>
      <c r="K10" s="51"/>
    </row>
    <row collapsed="false" customFormat="false" customHeight="true" hidden="false" ht="50.1"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409.5" outlineLevel="0" r="13">
      <c r="A13" s="53"/>
      <c r="B13" s="59"/>
      <c r="C13" s="59"/>
      <c r="D13" s="59"/>
      <c r="E13" s="60"/>
      <c r="F13" s="60"/>
      <c r="G13" s="51"/>
      <c r="H13" s="51"/>
      <c r="I13" s="64"/>
      <c r="J13" s="63"/>
      <c r="K13" s="51"/>
    </row>
    <row collapsed="false" customFormat="false" customHeight="true" hidden="false" ht="50.1" outlineLevel="0" r="14">
      <c r="A14" s="53"/>
      <c r="B14" s="51"/>
      <c r="C14" s="51"/>
      <c r="D14" s="51"/>
      <c r="E14" s="51"/>
      <c r="F14" s="51"/>
      <c r="G14" s="51"/>
      <c r="H14" s="51"/>
      <c r="I14" s="65"/>
      <c r="J14" s="61"/>
      <c r="K14" s="51"/>
    </row>
    <row collapsed="false" customFormat="false" customHeight="true" hidden="false" ht="50.1" outlineLevel="0" r="15">
      <c r="A15" s="53"/>
      <c r="B15" s="51"/>
      <c r="C15" s="51"/>
      <c r="D15" s="51"/>
      <c r="E15" s="51"/>
      <c r="F15" s="51"/>
      <c r="G15" s="51"/>
      <c r="H15" s="51"/>
      <c r="I15" s="65"/>
      <c r="J15" s="66"/>
      <c r="K15" s="51"/>
    </row>
    <row collapsed="false" customFormat="false" customHeight="true" hidden="false" ht="409.5" outlineLevel="0" r="16">
      <c r="A16" s="53"/>
      <c r="B16" s="51"/>
      <c r="C16" s="67"/>
      <c r="D16" s="67"/>
      <c r="E16" s="67"/>
      <c r="F16" s="67"/>
      <c r="G16" s="68"/>
      <c r="H16" s="69"/>
      <c r="I16" s="65"/>
      <c r="J16" s="70"/>
      <c r="K16" s="51"/>
    </row>
    <row collapsed="false" customFormat="false" customHeight="true" hidden="false" ht="49.5" outlineLevel="0" r="17">
      <c r="A17" s="53"/>
      <c r="B17" s="71"/>
      <c r="C17" s="71"/>
      <c r="D17" s="156"/>
      <c r="E17" s="51"/>
      <c r="F17" s="69"/>
      <c r="G17" s="51"/>
      <c r="H17" s="69"/>
      <c r="I17" s="54"/>
      <c r="J17" s="51"/>
      <c r="K17" s="51"/>
    </row>
    <row collapsed="false" customFormat="false" customHeight="true" hidden="false" ht="24" outlineLevel="0" r="18">
      <c r="A18" s="53"/>
      <c r="B18" s="74"/>
      <c r="C18" s="74"/>
      <c r="D18" s="75"/>
      <c r="E18" s="65"/>
      <c r="F18" s="65"/>
      <c r="G18" s="51"/>
      <c r="H18" s="51"/>
      <c r="I18" s="65"/>
      <c r="J18" s="77"/>
      <c r="K18" s="51"/>
    </row>
    <row collapsed="false" customFormat="false" customHeight="true" hidden="true" ht="49.5" outlineLevel="0" r="19">
      <c r="A19" s="53"/>
      <c r="B19" s="74"/>
      <c r="C19" s="74"/>
      <c r="D19" s="78"/>
      <c r="E19" s="79"/>
      <c r="F19" s="79"/>
      <c r="G19" s="51"/>
      <c r="H19" s="51"/>
      <c r="I19" s="65"/>
      <c r="J19" s="80"/>
      <c r="K19" s="51"/>
    </row>
    <row collapsed="false" customFormat="false" customHeight="true" hidden="true" ht="49.5" outlineLevel="0" r="20">
      <c r="A20" s="53"/>
      <c r="B20" s="74"/>
      <c r="C20" s="74"/>
      <c r="D20" s="78"/>
      <c r="E20" s="79"/>
      <c r="F20" s="79"/>
      <c r="G20" s="51"/>
      <c r="H20" s="51"/>
      <c r="I20" s="81"/>
      <c r="J20" s="127"/>
      <c r="K20" s="51"/>
    </row>
    <row collapsed="false" customFormat="false" customHeight="true" hidden="true" ht="49.5" outlineLevel="0" r="21">
      <c r="A21" s="53"/>
      <c r="B21" s="74"/>
      <c r="C21" s="74"/>
      <c r="D21" s="78"/>
      <c r="E21" s="83"/>
      <c r="F21" s="83"/>
      <c r="G21" s="51"/>
      <c r="H21" s="51"/>
      <c r="I21" s="65"/>
      <c r="J21" s="77"/>
      <c r="K21" s="51"/>
    </row>
    <row collapsed="false" customFormat="false" customHeight="true" hidden="true" ht="28.5" outlineLevel="0" r="22">
      <c r="A22" s="53"/>
      <c r="B22" s="51"/>
      <c r="C22" s="67"/>
      <c r="D22" s="67"/>
      <c r="E22" s="67"/>
      <c r="F22" s="67"/>
      <c r="G22" s="68"/>
      <c r="H22" s="51"/>
      <c r="I22" s="84"/>
      <c r="J22" s="85"/>
      <c r="K22" s="51"/>
      <c r="Z22" s="51" t="n">
        <f aca="false">SUM(Z24:Z999999)</f>
        <v>0</v>
      </c>
      <c r="AA22" s="51" t="n">
        <f aca="false">SUM(AA24:AA999999)</f>
        <v>0</v>
      </c>
    </row>
    <row collapsed="false" customFormat="true" customHeight="true" hidden="false" ht="129.75" outlineLevel="0" r="23" s="97">
      <c r="A23" s="157" t="s">
        <v>68</v>
      </c>
      <c r="B23" s="157" t="s">
        <v>69</v>
      </c>
      <c r="C23" s="157" t="s">
        <v>70</v>
      </c>
      <c r="D23" s="158" t="s">
        <v>71</v>
      </c>
      <c r="E23" s="158" t="s">
        <v>72</v>
      </c>
      <c r="F23" s="158" t="s">
        <v>73</v>
      </c>
      <c r="G23" s="158" t="s">
        <v>74</v>
      </c>
      <c r="H23" s="158" t="s">
        <v>75</v>
      </c>
      <c r="I23" s="158" t="s">
        <v>76</v>
      </c>
      <c r="J23" s="157" t="s">
        <v>189</v>
      </c>
      <c r="K23" s="158" t="s">
        <v>78</v>
      </c>
      <c r="L23" s="157" t="s">
        <v>629</v>
      </c>
      <c r="M23" s="158" t="s">
        <v>630</v>
      </c>
      <c r="N23" s="158" t="s">
        <v>81</v>
      </c>
      <c r="O23" s="157" t="s">
        <v>82</v>
      </c>
      <c r="P23" s="157" t="s">
        <v>83</v>
      </c>
      <c r="Q23" s="157" t="s">
        <v>84</v>
      </c>
      <c r="R23" s="157"/>
      <c r="S23" s="157" t="s">
        <v>85</v>
      </c>
      <c r="T23" s="157"/>
      <c r="U23" s="157" t="s">
        <v>86</v>
      </c>
      <c r="V23" s="157" t="s">
        <v>87</v>
      </c>
      <c r="W23" s="157" t="s">
        <v>86</v>
      </c>
      <c r="X23" s="157" t="s">
        <v>87</v>
      </c>
      <c r="Y23" s="135"/>
      <c r="Z23" s="135" t="s">
        <v>88</v>
      </c>
      <c r="AA23" s="135" t="s">
        <v>89</v>
      </c>
      <c r="AB23" s="157" t="s">
        <v>90</v>
      </c>
      <c r="AC23" s="157" t="s">
        <v>90</v>
      </c>
    </row>
    <row collapsed="false" customFormat="false" customHeight="true" hidden="false" ht="50.1" outlineLevel="0" r="24">
      <c r="A24" s="98"/>
      <c r="B24" s="98"/>
      <c r="C24" s="99"/>
      <c r="D24" s="99"/>
      <c r="E24" s="100"/>
      <c r="F24" s="101"/>
      <c r="G24" s="102"/>
      <c r="H24" s="103"/>
      <c r="I24" s="103"/>
      <c r="J24" s="104" t="s">
        <v>98</v>
      </c>
      <c r="K24" s="105"/>
      <c r="L24" s="106" t="n">
        <f aca="false">M24-M24*0,3</f>
        <v>0</v>
      </c>
      <c r="M24" s="106"/>
      <c r="N24" s="106"/>
      <c r="O24" s="109"/>
      <c r="P24" s="110"/>
      <c r="Q24" s="106" t="n">
        <f aca="false">P24*M24</f>
        <v>0</v>
      </c>
      <c r="R24" s="111"/>
      <c r="S24" s="112"/>
      <c r="T24" s="159"/>
      <c r="U24" s="114" t="n">
        <f aca="false">IF(EXACT(O24,Y24),M24,M24*(1-'Расчет ПРЕДЗАКАЗ'!$D$10))</f>
        <v>0</v>
      </c>
      <c r="V24" s="114" t="n">
        <f aca="false">P24*U24</f>
        <v>0</v>
      </c>
      <c r="W24" s="114" t="n">
        <f aca="false">IF(EXACT(O24,Y24),M24,M24*(1-'Расчет Прайс'!$D$10))</f>
        <v>0</v>
      </c>
      <c r="X24" s="114" t="n">
        <f aca="false">P24*W24</f>
        <v>0</v>
      </c>
      <c r="Y24" s="119" t="s">
        <v>101</v>
      </c>
      <c r="Z24" s="117" t="n">
        <f aca="false">IF(EXACT(O24;Y24);Q24;0)</f>
        <v>0</v>
      </c>
      <c r="AA24" s="117" t="n">
        <f aca="false">IF(Z24=0;Q24;0)</f>
        <v>0</v>
      </c>
      <c r="AB24" s="118" t="str">
        <f aca="false">IF(U24=0,"",L24/U24-1)</f>
        <v/>
      </c>
      <c r="AC24" s="118" t="str">
        <f aca="false">IF(W24=0,"",L24/W24-1)</f>
        <v/>
      </c>
    </row>
    <row collapsed="false" customFormat="false" customHeight="true" hidden="false" ht="50.1" outlineLevel="0" r="25">
      <c r="A25" s="98"/>
      <c r="B25" s="98"/>
      <c r="C25" s="99"/>
      <c r="D25" s="99"/>
      <c r="E25" s="100"/>
      <c r="F25" s="101"/>
      <c r="G25" s="102"/>
      <c r="H25" s="103"/>
      <c r="I25" s="103"/>
      <c r="J25" s="104"/>
      <c r="K25" s="105"/>
      <c r="L25" s="106" t="n">
        <f aca="false">M25-M25*0,3</f>
        <v>0</v>
      </c>
      <c r="M25" s="106"/>
      <c r="N25" s="106"/>
      <c r="O25" s="109"/>
      <c r="P25" s="110"/>
      <c r="Q25" s="106" t="n">
        <f aca="false">P25*M25</f>
        <v>0</v>
      </c>
      <c r="R25" s="111"/>
      <c r="S25" s="112"/>
      <c r="T25" s="138"/>
      <c r="U25" s="114" t="n">
        <f aca="false">IF(EXACT(O25,Y25),M25,M25*(1-'Расчет ПРЕДЗАКАЗ'!$D$10))</f>
        <v>0</v>
      </c>
      <c r="V25" s="114" t="n">
        <f aca="false">P25*U25</f>
        <v>0</v>
      </c>
      <c r="W25" s="114" t="n">
        <f aca="false">IF(EXACT(O25,Y25),M25,M25*(1-'Расчет Прайс'!$D$10))</f>
        <v>0</v>
      </c>
      <c r="X25" s="114" t="n">
        <f aca="false">P25*W25</f>
        <v>0</v>
      </c>
      <c r="Y25" s="119" t="s">
        <v>101</v>
      </c>
      <c r="Z25" s="117" t="n">
        <f aca="false">IF(EXACT(O25;Y25);Q25;0)</f>
        <v>0</v>
      </c>
      <c r="AA25" s="117" t="n">
        <f aca="false">IF(Z25=0;Q25;0)</f>
        <v>0</v>
      </c>
      <c r="AB25" s="118" t="str">
        <f aca="false">IF(U25=0;"";L25/U25-1)</f>
        <v/>
      </c>
      <c r="AC25" s="118" t="str">
        <f aca="false">IF(W25=0;"";L25/W25-1)</f>
        <v/>
      </c>
    </row>
    <row collapsed="false" customFormat="false" customHeight="true" hidden="false" ht="50.1" outlineLevel="0" r="26">
      <c r="A26" s="98"/>
      <c r="B26" s="98"/>
      <c r="C26" s="99"/>
      <c r="D26" s="99"/>
      <c r="E26" s="100"/>
      <c r="F26" s="101"/>
      <c r="G26" s="102"/>
      <c r="H26" s="103"/>
      <c r="I26" s="103"/>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6"/>
      <c r="N38" s="120"/>
      <c r="O38" s="109"/>
      <c r="P38" s="110"/>
      <c r="Q38" s="106" t="n">
        <f aca="false">P38*M38</f>
        <v>0</v>
      </c>
      <c r="R38" s="120"/>
      <c r="S38" s="112"/>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5" view="normal" windowProtection="false" workbookViewId="0" zoomScale="30" zoomScaleNormal="30" zoomScalePageLayoutView="40">
      <selection activeCell="I56" activeCellId="0" pane="topLeft" sqref="I56"/>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6" width="54.8251748251748"/>
    <col collapsed="false" hidden="false" max="24" min="22" style="46" width="57.8391608391608"/>
    <col collapsed="false" hidden="true" max="25" min="25" style="47" width="0"/>
    <col collapsed="false" hidden="true" max="27" min="26" style="48" width="0"/>
    <col collapsed="false" hidden="false" max="1025" min="28"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false" hidden="false" ht="26.25" outlineLevel="0" r="2">
      <c r="A2" s="53"/>
      <c r="B2" s="51"/>
      <c r="C2" s="51"/>
      <c r="D2" s="51"/>
      <c r="E2" s="51"/>
      <c r="F2" s="51"/>
      <c r="G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409.5" outlineLevel="0" r="4">
      <c r="A4" s="53"/>
      <c r="B4" s="51"/>
      <c r="C4" s="51"/>
      <c r="D4" s="51"/>
      <c r="E4" s="51"/>
      <c r="F4" s="51"/>
      <c r="G4" s="51"/>
      <c r="H4" s="51"/>
      <c r="I4" s="51"/>
      <c r="J4" s="51"/>
      <c r="K4" s="51"/>
    </row>
    <row collapsed="false" customFormat="false" customHeight="true" hidden="false" ht="409.5" outlineLevel="0" r="5">
      <c r="A5" s="53"/>
      <c r="B5" s="51"/>
      <c r="C5" s="51"/>
      <c r="D5" s="51"/>
      <c r="E5" s="51"/>
      <c r="F5" s="51"/>
      <c r="G5" s="51"/>
      <c r="H5" s="51"/>
      <c r="I5" s="51"/>
      <c r="J5" s="51"/>
      <c r="K5" s="51"/>
    </row>
    <row collapsed="false" customFormat="false" customHeight="true" hidden="false" ht="409.5" outlineLevel="0" r="6">
      <c r="A6" s="53"/>
      <c r="B6" s="51"/>
      <c r="C6" s="51"/>
      <c r="D6" s="51"/>
      <c r="E6" s="51"/>
      <c r="F6" s="51"/>
      <c r="G6" s="51"/>
      <c r="H6" s="51"/>
      <c r="I6" s="51"/>
      <c r="J6" s="51"/>
      <c r="K6" s="51"/>
    </row>
    <row collapsed="false" customFormat="false" customHeight="true" hidden="false" ht="60.75"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50.1" outlineLevel="0" r="9">
      <c r="A9" s="53"/>
      <c r="B9" s="59"/>
      <c r="C9" s="59"/>
      <c r="D9" s="59"/>
      <c r="E9" s="60"/>
      <c r="F9" s="60"/>
      <c r="G9" s="51"/>
      <c r="H9" s="51"/>
      <c r="I9" s="57"/>
      <c r="J9" s="61"/>
      <c r="K9" s="51"/>
    </row>
    <row collapsed="false" customFormat="false" customHeight="true" hidden="false" ht="157.5" outlineLevel="0" r="10">
      <c r="A10" s="53"/>
      <c r="B10" s="59"/>
      <c r="C10" s="59"/>
      <c r="D10" s="59"/>
      <c r="E10" s="60"/>
      <c r="F10" s="60"/>
      <c r="G10" s="51"/>
      <c r="H10" s="51"/>
      <c r="I10" s="62"/>
      <c r="J10" s="63"/>
      <c r="K10" s="51"/>
    </row>
    <row collapsed="false" customFormat="false" customHeight="true" hidden="true" ht="49.5" outlineLevel="0" r="11">
      <c r="A11" s="53"/>
      <c r="B11" s="59"/>
      <c r="C11" s="59"/>
      <c r="D11" s="59"/>
      <c r="E11" s="60"/>
      <c r="F11" s="60"/>
      <c r="G11" s="51"/>
      <c r="H11" s="51"/>
      <c r="I11" s="57"/>
      <c r="J11" s="63"/>
      <c r="K11" s="51"/>
    </row>
    <row collapsed="false" customFormat="false" customHeight="true" hidden="true" ht="49.5" outlineLevel="0" r="12">
      <c r="A12" s="53"/>
      <c r="B12" s="59"/>
      <c r="C12" s="59"/>
      <c r="D12" s="59"/>
      <c r="E12" s="60"/>
      <c r="F12" s="60"/>
      <c r="G12" s="51"/>
      <c r="H12" s="51"/>
      <c r="I12" s="64"/>
      <c r="J12" s="63"/>
      <c r="K12" s="51"/>
    </row>
    <row collapsed="false" customFormat="false" customHeight="true" hidden="true" ht="49.5" outlineLevel="0" r="13">
      <c r="A13" s="53"/>
      <c r="B13" s="59"/>
      <c r="C13" s="59"/>
      <c r="D13" s="59"/>
      <c r="E13" s="60"/>
      <c r="F13" s="60"/>
      <c r="G13" s="51"/>
      <c r="H13" s="51"/>
      <c r="I13" s="64"/>
      <c r="J13" s="63"/>
      <c r="K13" s="51"/>
    </row>
    <row collapsed="false" customFormat="false" customHeight="true" hidden="true" ht="49.5" outlineLevel="0" r="14">
      <c r="A14" s="53"/>
      <c r="G14" s="51"/>
      <c r="H14" s="51"/>
      <c r="I14" s="65"/>
      <c r="J14" s="61"/>
      <c r="K14" s="51"/>
    </row>
    <row collapsed="false" customFormat="false" customHeight="true" hidden="true" ht="49.5" outlineLevel="0" r="15">
      <c r="A15" s="53"/>
      <c r="G15" s="51"/>
      <c r="H15" s="51"/>
      <c r="I15" s="65"/>
      <c r="J15" s="66"/>
      <c r="K15" s="51"/>
    </row>
    <row collapsed="false" customFormat="false" customHeight="true" hidden="true" ht="49.5" outlineLevel="0" r="16">
      <c r="A16" s="53"/>
      <c r="B16" s="51"/>
      <c r="C16" s="67"/>
      <c r="D16" s="67"/>
      <c r="E16" s="67"/>
      <c r="F16" s="67"/>
      <c r="G16" s="68"/>
      <c r="H16" s="69"/>
      <c r="I16" s="65"/>
      <c r="J16" s="70"/>
      <c r="K16" s="51"/>
    </row>
    <row collapsed="false" customFormat="false" customHeight="true" hidden="true" ht="49.5" outlineLevel="0" r="17">
      <c r="A17" s="53"/>
      <c r="B17" s="71"/>
      <c r="C17" s="71"/>
      <c r="D17" s="156"/>
      <c r="E17" s="51"/>
      <c r="F17" s="69"/>
      <c r="G17" s="51"/>
      <c r="H17" s="69"/>
      <c r="I17" s="54"/>
      <c r="J17" s="51"/>
      <c r="K17" s="51"/>
    </row>
    <row collapsed="false" customFormat="false" customHeight="true" hidden="true" ht="49.5" outlineLevel="0" r="18">
      <c r="A18" s="53"/>
      <c r="B18" s="74"/>
      <c r="C18" s="74"/>
      <c r="D18" s="75"/>
      <c r="E18" s="65"/>
      <c r="F18" s="65"/>
      <c r="G18" s="51"/>
      <c r="H18" s="51"/>
      <c r="I18" s="65"/>
      <c r="J18" s="77"/>
      <c r="K18" s="51"/>
    </row>
    <row collapsed="false" customFormat="false" customHeight="true" hidden="true" ht="49.5" outlineLevel="0" r="19">
      <c r="A19" s="53"/>
      <c r="B19" s="74"/>
      <c r="C19" s="74"/>
      <c r="D19" s="78"/>
      <c r="E19" s="79"/>
      <c r="F19" s="79"/>
      <c r="G19" s="51"/>
      <c r="H19" s="51"/>
      <c r="I19" s="65"/>
      <c r="J19" s="80"/>
      <c r="K19" s="51"/>
    </row>
    <row collapsed="false" customFormat="false" customHeight="true" hidden="true" ht="49.5" outlineLevel="0" r="20">
      <c r="A20" s="53"/>
      <c r="B20" s="74"/>
      <c r="C20" s="74"/>
      <c r="D20" s="78"/>
      <c r="E20" s="79"/>
      <c r="F20" s="79"/>
      <c r="G20" s="51"/>
      <c r="H20" s="51"/>
      <c r="I20" s="81"/>
      <c r="J20" s="127"/>
      <c r="K20" s="51"/>
    </row>
    <row collapsed="false" customFormat="false" customHeight="true" hidden="true" ht="49.5" outlineLevel="0" r="21">
      <c r="A21" s="53"/>
      <c r="B21" s="74"/>
      <c r="C21" s="74"/>
      <c r="D21" s="78"/>
      <c r="E21" s="83"/>
      <c r="F21" s="83"/>
      <c r="G21" s="51"/>
      <c r="H21" s="51"/>
      <c r="I21" s="65"/>
      <c r="J21" s="77"/>
      <c r="K21" s="51"/>
    </row>
    <row collapsed="false" customFormat="false" customHeight="true" hidden="false" ht="75" outlineLevel="0" r="22">
      <c r="A22" s="53"/>
      <c r="B22" s="51"/>
      <c r="C22" s="67"/>
      <c r="D22" s="67"/>
      <c r="E22" s="67"/>
      <c r="F22" s="67"/>
      <c r="G22" s="68"/>
      <c r="H22" s="51"/>
      <c r="I22" s="84"/>
      <c r="J22" s="85"/>
      <c r="K22" s="51"/>
      <c r="Z22" s="51" t="n">
        <f aca="false">SUM(Z24:Z999999)</f>
        <v>0</v>
      </c>
      <c r="AA22" s="51" t="n">
        <f aca="false">SUM(AA24:AA999999)</f>
        <v>0</v>
      </c>
    </row>
    <row collapsed="false" customFormat="true" customHeight="true" hidden="false" ht="129.75" outlineLevel="0" r="23" s="97">
      <c r="A23" s="160" t="s">
        <v>68</v>
      </c>
      <c r="B23" s="160" t="s">
        <v>69</v>
      </c>
      <c r="C23" s="160" t="s">
        <v>70</v>
      </c>
      <c r="D23" s="160" t="s">
        <v>71</v>
      </c>
      <c r="E23" s="160" t="s">
        <v>72</v>
      </c>
      <c r="F23" s="160" t="s">
        <v>73</v>
      </c>
      <c r="G23" s="160" t="s">
        <v>74</v>
      </c>
      <c r="H23" s="160" t="s">
        <v>75</v>
      </c>
      <c r="I23" s="160" t="s">
        <v>76</v>
      </c>
      <c r="J23" s="160" t="s">
        <v>189</v>
      </c>
      <c r="K23" s="160" t="s">
        <v>78</v>
      </c>
      <c r="L23" s="160" t="s">
        <v>629</v>
      </c>
      <c r="M23" s="160" t="s">
        <v>630</v>
      </c>
      <c r="N23" s="160" t="s">
        <v>81</v>
      </c>
      <c r="O23" s="160" t="s">
        <v>82</v>
      </c>
      <c r="P23" s="160" t="s">
        <v>83</v>
      </c>
      <c r="Q23" s="160" t="s">
        <v>84</v>
      </c>
      <c r="R23" s="160"/>
      <c r="S23" s="160" t="s">
        <v>85</v>
      </c>
      <c r="T23" s="160"/>
      <c r="U23" s="160" t="s">
        <v>86</v>
      </c>
      <c r="V23" s="160" t="s">
        <v>87</v>
      </c>
      <c r="W23" s="160" t="s">
        <v>86</v>
      </c>
      <c r="X23" s="160" t="s">
        <v>87</v>
      </c>
      <c r="Y23" s="135"/>
      <c r="Z23" s="135" t="s">
        <v>88</v>
      </c>
      <c r="AA23" s="135" t="s">
        <v>89</v>
      </c>
      <c r="AB23" s="160" t="s">
        <v>90</v>
      </c>
      <c r="AC23" s="160" t="s">
        <v>90</v>
      </c>
    </row>
    <row collapsed="false" customFormat="false" customHeight="true" hidden="false" ht="50.1" outlineLevel="0" r="24">
      <c r="A24" s="98"/>
      <c r="B24" s="98"/>
      <c r="C24" s="99"/>
      <c r="D24" s="99"/>
      <c r="E24" s="100"/>
      <c r="F24" s="101"/>
      <c r="G24" s="102"/>
      <c r="H24" s="103"/>
      <c r="I24" s="103"/>
      <c r="J24" s="104" t="s">
        <v>98</v>
      </c>
      <c r="K24" s="105"/>
      <c r="L24" s="106" t="n">
        <f aca="false">M24-M24*0,3</f>
        <v>0</v>
      </c>
      <c r="M24" s="106"/>
      <c r="N24" s="106"/>
      <c r="O24" s="109"/>
      <c r="P24" s="110"/>
      <c r="Q24" s="106" t="n">
        <f aca="false">P24*M24</f>
        <v>0</v>
      </c>
      <c r="R24" s="111"/>
      <c r="S24" s="112"/>
      <c r="T24" s="138"/>
      <c r="U24" s="114" t="n">
        <f aca="false">IF(EXACT(O24,Y24),M24,M24*(1-'Расчет ПРЕДЗАКАЗ'!$D$10))</f>
        <v>0</v>
      </c>
      <c r="V24" s="114" t="n">
        <f aca="false">P24*U24</f>
        <v>0</v>
      </c>
      <c r="W24" s="114" t="n">
        <f aca="false">IF(EXACT(O24,Y24),M24,M24*(1-'Расчет Прайс'!$D$10))</f>
        <v>0</v>
      </c>
      <c r="X24" s="114" t="n">
        <f aca="false">P24*W24</f>
        <v>0</v>
      </c>
      <c r="Y24" s="119" t="s">
        <v>101</v>
      </c>
      <c r="Z24" s="117" t="n">
        <f aca="false">IF(EXACT(O24;Y24);Q24;0)</f>
        <v>0</v>
      </c>
      <c r="AA24" s="117" t="n">
        <f aca="false">IF(Z24=0;Q24;0)</f>
        <v>0</v>
      </c>
      <c r="AB24" s="118" t="str">
        <f aca="false">IF(U24=0,"",L24/U24-1)</f>
        <v/>
      </c>
      <c r="AC24" s="118" t="str">
        <f aca="false">IF(W24=0,"",L24/W24-1)</f>
        <v/>
      </c>
    </row>
    <row collapsed="false" customFormat="false" customHeight="true" hidden="false" ht="50.1" outlineLevel="0" r="25">
      <c r="A25" s="98"/>
      <c r="B25" s="98"/>
      <c r="C25" s="99"/>
      <c r="D25" s="99"/>
      <c r="E25" s="100"/>
      <c r="F25" s="101"/>
      <c r="G25" s="102"/>
      <c r="H25" s="103"/>
      <c r="I25" s="103"/>
      <c r="J25" s="104"/>
      <c r="K25" s="105"/>
      <c r="L25" s="106" t="n">
        <f aca="false">M25-M25*0,3</f>
        <v>0</v>
      </c>
      <c r="M25" s="106"/>
      <c r="N25" s="106"/>
      <c r="O25" s="109"/>
      <c r="P25" s="110"/>
      <c r="Q25" s="106" t="n">
        <f aca="false">P25*M25</f>
        <v>0</v>
      </c>
      <c r="R25" s="111"/>
      <c r="S25" s="112"/>
      <c r="T25" s="138"/>
      <c r="U25" s="114" t="n">
        <f aca="false">IF(EXACT(O25,Y25),M25,M25*(1-'Расчет ПРЕДЗАКАЗ'!$D$10))</f>
        <v>0</v>
      </c>
      <c r="V25" s="114" t="n">
        <f aca="false">P25*U25</f>
        <v>0</v>
      </c>
      <c r="W25" s="114" t="n">
        <f aca="false">IF(EXACT(O25,Y25),M25,M25*(1-'Расчет Прайс'!$D$10))</f>
        <v>0</v>
      </c>
      <c r="X25" s="114" t="n">
        <f aca="false">P25*W25</f>
        <v>0</v>
      </c>
      <c r="Y25" s="119" t="s">
        <v>101</v>
      </c>
      <c r="Z25" s="117" t="n">
        <f aca="false">IF(EXACT(O25;Y25);Q25;0)</f>
        <v>0</v>
      </c>
      <c r="AA25" s="117" t="n">
        <f aca="false">IF(Z25=0;Q25;0)</f>
        <v>0</v>
      </c>
      <c r="AB25" s="118" t="str">
        <f aca="false">IF(U25=0;"";L25/U25-1)</f>
        <v/>
      </c>
      <c r="AC25" s="118" t="str">
        <f aca="false">IF(W25=0;"";L25/W25-1)</f>
        <v/>
      </c>
    </row>
    <row collapsed="false" customFormat="false" customHeight="true" hidden="false" ht="50.1" outlineLevel="0" r="26">
      <c r="A26" s="98"/>
      <c r="B26" s="98"/>
      <c r="C26" s="99"/>
      <c r="D26" s="99"/>
      <c r="E26" s="100"/>
      <c r="F26" s="101"/>
      <c r="G26" s="102"/>
      <c r="H26" s="103"/>
      <c r="I26" s="103"/>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6"/>
      <c r="N38" s="120"/>
      <c r="O38" s="109"/>
      <c r="P38" s="110"/>
      <c r="Q38" s="106" t="n">
        <f aca="false">P38*M38</f>
        <v>0</v>
      </c>
      <c r="R38" s="120"/>
      <c r="S38" s="112"/>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2017-10-31T07:21:59.00Z</dcterms:created>
  <dc:creator>epth</dc:creator>
  <cp:lastModifiedBy>Pro1</cp:lastModifiedBy>
  <dcterms:modified xsi:type="dcterms:W3CDTF">2026-01-30T06:13:27.00Z</dcterms:modified>
  <cp:revision>4</cp:revision>
</cp:coreProperties>
</file>