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13_ncr:1_{9C9418F7-3810-4DF5-87A2-13BE4CBC7DBC}" xr6:coauthVersionLast="47" xr6:coauthVersionMax="47" xr10:uidLastSave="{00000000-0000-0000-0000-000000000000}"/>
  <bookViews>
    <workbookView xWindow="-120" yWindow="-120" windowWidth="29040" windowHeight="15720" tabRatio="825" activeTab="2" xr2:uid="{00000000-000D-0000-FFFF-FFFF00000000}"/>
  </bookViews>
  <sheets>
    <sheet name="Контакты" sheetId="13" r:id="rId1"/>
    <sheet name="Категория(опт)" sheetId="3" state="hidden" r:id="rId2"/>
    <sheet name="Содержание" sheetId="8" r:id="rId3"/>
    <sheet name="СВОД Матрасы" sheetId="132" state="hidden" r:id="rId4"/>
    <sheet name="СВОД Аксессуары" sheetId="133" state="hidden" r:id="rId5"/>
    <sheet name="СВОД ПМ" sheetId="139" state="hidden" r:id="rId6"/>
    <sheet name="СВОД Кровати" sheetId="134" state="hidden" r:id="rId7"/>
    <sheet name="Ссылки" sheetId="136" r:id="rId8"/>
    <sheet name="TREND - Viking (скрутка)" sheetId="129" r:id="rId9"/>
    <sheet name="TREND" sheetId="57" r:id="rId10"/>
    <sheet name="TREND - Supremo " sheetId="18" r:id="rId11"/>
    <sheet name="TREND - SOUL" sheetId="54" r:id="rId12"/>
    <sheet name="Moms Love" sheetId="106" r:id="rId13"/>
    <sheet name="Halal" sheetId="101" r:id="rId14"/>
    <sheet name="SERIA PRO" sheetId="127" r:id="rId15"/>
    <sheet name="TERAPIA NEW" sheetId="51" r:id="rId16"/>
    <sheet name="FITNESS" sheetId="20" r:id="rId17"/>
    <sheet name="НАМАТРАСНИКИ" sheetId="46" r:id="rId18"/>
    <sheet name="КРОВАТИ " sheetId="100" r:id="rId19"/>
    <sheet name="Малые формы" sheetId="40" r:id="rId20"/>
    <sheet name="ТРТ_кровати,МФ" sheetId="10" r:id="rId21"/>
    <sheet name="Основание Askona" sheetId="38" r:id="rId22"/>
    <sheet name="Основание с ламелями" sheetId="35" r:id="rId23"/>
    <sheet name="ПОДУШКИ" sheetId="42" r:id="rId24"/>
    <sheet name="ЧЕХЛЫ,ОДЕЯЛА" sheetId="44" r:id="rId25"/>
  </sheets>
  <definedNames>
    <definedName name="_xlnm.Print_Titles" localSheetId="16">FITNESS!$2:$2</definedName>
    <definedName name="_xlnm.Print_Titles" localSheetId="13">Halal!$2:$2</definedName>
    <definedName name="_xlnm.Print_Titles" localSheetId="12">'Moms Love'!$2:$2</definedName>
    <definedName name="_xlnm.Print_Titles" localSheetId="14">'SERIA PRO'!$2:$2</definedName>
    <definedName name="_xlnm.Print_Titles" localSheetId="15">'TERAPIA NEW'!$2:$2</definedName>
    <definedName name="_xlnm.Print_Titles" localSheetId="9">TREND!$2:$2</definedName>
    <definedName name="_xlnm.Print_Titles" localSheetId="11">'TREND - SOUL'!$2:$2</definedName>
    <definedName name="_xlnm.Print_Titles" localSheetId="8">'TREND - Viking (скрутка)'!$2:$2</definedName>
    <definedName name="_xlnm.Print_Titles" localSheetId="18">'КРОВАТИ '!$3:$4</definedName>
    <definedName name="_xlnm.Print_Titles" localSheetId="17">НАМАТРАСНИКИ!$2:$2</definedName>
    <definedName name="_xlnm.Print_Titles" localSheetId="23">ПОДУШКИ!$2:$2</definedName>
    <definedName name="_xlnm.Print_Area" localSheetId="16">FITNESS!$A$1:$I$52</definedName>
    <definedName name="_xlnm.Print_Area" localSheetId="13">Halal!$A$1:$I$59</definedName>
    <definedName name="_xlnm.Print_Area" localSheetId="12">'Moms Love'!$A$1:$I$63</definedName>
    <definedName name="_xlnm.Print_Area" localSheetId="14">'SERIA PRO'!$A$1:$I$66</definedName>
    <definedName name="_xlnm.Print_Area" localSheetId="15">'TERAPIA NEW'!$A$1:$I$35</definedName>
    <definedName name="_xlnm.Print_Area" localSheetId="9">TREND!$A$1:$I$34</definedName>
    <definedName name="_xlnm.Print_Area" localSheetId="11">'TREND - SOUL'!$A$1:$I$27</definedName>
    <definedName name="_xlnm.Print_Area" localSheetId="10">'TREND - Supremo '!$A$1:$I$19</definedName>
    <definedName name="_xlnm.Print_Area" localSheetId="8">'TREND - Viking (скрутка)'!$A$1:$I$25</definedName>
    <definedName name="_xlnm.Print_Area" localSheetId="1">'Категория(опт)'!$A$1:$B$8</definedName>
    <definedName name="_xlnm.Print_Area" localSheetId="0">Контакты!$A$1:$D$16</definedName>
    <definedName name="_xlnm.Print_Area" localSheetId="18">'КРОВАТИ '!$A$1:$V$23</definedName>
    <definedName name="_xlnm.Print_Area" localSheetId="19">'Малые формы'!$A$1:$G$18</definedName>
    <definedName name="_xlnm.Print_Area" localSheetId="17">НАМАТРАСНИКИ!$A$1:$I$43</definedName>
    <definedName name="_xlnm.Print_Area" localSheetId="21">'Основание Askona'!$A$1:$H$20</definedName>
    <definedName name="_xlnm.Print_Area" localSheetId="22">'Основание с ламелями'!$A$1:$H$16</definedName>
    <definedName name="_xlnm.Print_Area" localSheetId="23">ПОДУШКИ!$A$1:$H$59</definedName>
    <definedName name="_xlnm.Print_Area" localSheetId="2">Содержание!$A$1:$D$24</definedName>
    <definedName name="_xlnm.Print_Area" localSheetId="7">Ссылки!$A$1:$D$9</definedName>
    <definedName name="_xlnm.Print_Area" localSheetId="20">'ТРТ_кровати,МФ'!$A$1:$O$10</definedName>
    <definedName name="_xlnm.Print_Area" localSheetId="24">'ЧЕХЛЫ,ОДЕЯЛА'!$A$1:$I$106</definedName>
  </definedNames>
  <calcPr calcId="191029"/>
</workbook>
</file>

<file path=xl/calcChain.xml><?xml version="1.0" encoding="utf-8"?>
<calcChain xmlns="http://schemas.openxmlformats.org/spreadsheetml/2006/main">
  <c r="F16" i="38" l="1"/>
  <c r="F15" i="38"/>
  <c r="F14" i="38"/>
  <c r="F13" i="38"/>
  <c r="F12" i="38"/>
  <c r="F9" i="38"/>
  <c r="F8" i="38"/>
  <c r="F7" i="38"/>
  <c r="F6" i="38"/>
  <c r="F5" i="38"/>
  <c r="E7" i="40"/>
  <c r="E6" i="40"/>
  <c r="E13" i="40"/>
  <c r="E12" i="40"/>
  <c r="E11" i="40"/>
  <c r="E10" i="40"/>
  <c r="K13" i="100"/>
  <c r="K12" i="100"/>
  <c r="K11" i="100"/>
  <c r="K10" i="100"/>
  <c r="G13" i="100"/>
  <c r="G12" i="100"/>
  <c r="G11" i="100"/>
  <c r="G10" i="100"/>
  <c r="K9" i="100"/>
  <c r="K8" i="100"/>
  <c r="K7" i="100"/>
  <c r="K6" i="100"/>
  <c r="G9" i="100"/>
  <c r="G8" i="100"/>
  <c r="G7" i="100"/>
  <c r="G6" i="100"/>
  <c r="G12" i="35"/>
  <c r="F12" i="35"/>
  <c r="E12" i="35"/>
  <c r="G11" i="35"/>
  <c r="F11" i="35"/>
  <c r="E11" i="35"/>
  <c r="G10" i="35"/>
  <c r="F10" i="35"/>
  <c r="E10" i="35"/>
  <c r="G9" i="35"/>
  <c r="F9" i="35"/>
  <c r="E9" i="35"/>
  <c r="G8" i="35"/>
  <c r="F8" i="35"/>
  <c r="E8" i="35"/>
  <c r="G7" i="35"/>
  <c r="F7" i="35"/>
  <c r="E7" i="35"/>
  <c r="G6" i="35"/>
  <c r="F6" i="35"/>
  <c r="E6" i="35"/>
  <c r="G5" i="35"/>
  <c r="F5" i="35"/>
  <c r="E5" i="35"/>
  <c r="G4" i="35"/>
  <c r="F4" i="35"/>
  <c r="E4" i="35"/>
  <c r="S5" i="134"/>
  <c r="S7" i="134"/>
  <c r="S9" i="134"/>
  <c r="S11" i="134"/>
  <c r="S13" i="134"/>
  <c r="S15" i="134"/>
  <c r="S21" i="134"/>
  <c r="P6" i="134"/>
  <c r="P10" i="134"/>
  <c r="P14" i="134"/>
  <c r="R5" i="134"/>
  <c r="P5" i="134" s="1"/>
  <c r="R6" i="134"/>
  <c r="R9" i="134"/>
  <c r="P9" i="134" s="1"/>
  <c r="R10" i="134"/>
  <c r="R13" i="134"/>
  <c r="P13" i="134" s="1"/>
  <c r="R14" i="134"/>
  <c r="Q4" i="134"/>
  <c r="Q5" i="134"/>
  <c r="Q6" i="134"/>
  <c r="Q7" i="134"/>
  <c r="Q8" i="134"/>
  <c r="Q9" i="134"/>
  <c r="Q10" i="134"/>
  <c r="Q11" i="134"/>
  <c r="Q12" i="134"/>
  <c r="Q13" i="134"/>
  <c r="Q14" i="134"/>
  <c r="Q15" i="134"/>
  <c r="Q16" i="134"/>
  <c r="Q17" i="134"/>
  <c r="Q18" i="134"/>
  <c r="Q19" i="134"/>
  <c r="Q20" i="134"/>
  <c r="Q21" i="134"/>
  <c r="Q22" i="134"/>
  <c r="Q23" i="134"/>
  <c r="Q24" i="134"/>
  <c r="Q25" i="134"/>
  <c r="Q26" i="134"/>
  <c r="Q27" i="134"/>
  <c r="Q28" i="134"/>
  <c r="Q29" i="134"/>
  <c r="Q30" i="134"/>
  <c r="Q31" i="134"/>
  <c r="Q32" i="134"/>
  <c r="Q33" i="134"/>
  <c r="Q34" i="134"/>
  <c r="Q35" i="134"/>
  <c r="Q36" i="134"/>
  <c r="Q37" i="134"/>
  <c r="Q38" i="134"/>
  <c r="Q39" i="134"/>
  <c r="Q40" i="134"/>
  <c r="Q41" i="134"/>
  <c r="Q42" i="134"/>
  <c r="Q43" i="134"/>
  <c r="Q44" i="134"/>
  <c r="Q45" i="134"/>
  <c r="Q46" i="134"/>
  <c r="Q47" i="134"/>
  <c r="Q3" i="134"/>
  <c r="O4" i="134"/>
  <c r="R4" i="134" s="1"/>
  <c r="P4" i="134" s="1"/>
  <c r="O5" i="134"/>
  <c r="O6" i="134"/>
  <c r="O7" i="134"/>
  <c r="R7" i="134" s="1"/>
  <c r="P7" i="134" s="1"/>
  <c r="O8" i="134"/>
  <c r="R8" i="134" s="1"/>
  <c r="P8" i="134" s="1"/>
  <c r="O9" i="134"/>
  <c r="O10" i="134"/>
  <c r="O11" i="134"/>
  <c r="R11" i="134" s="1"/>
  <c r="P11" i="134" s="1"/>
  <c r="O12" i="134"/>
  <c r="R12" i="134" s="1"/>
  <c r="P12" i="134" s="1"/>
  <c r="O13" i="134"/>
  <c r="O14" i="134"/>
  <c r="O15" i="134"/>
  <c r="R15" i="134" s="1"/>
  <c r="P15" i="134" s="1"/>
  <c r="O16" i="134"/>
  <c r="R16" i="134" s="1"/>
  <c r="P16" i="134" s="1"/>
  <c r="F6" i="100" s="1"/>
  <c r="O17" i="134"/>
  <c r="R17" i="134" s="1"/>
  <c r="O18" i="134"/>
  <c r="R18" i="134" s="1"/>
  <c r="O19" i="134"/>
  <c r="R19" i="134" s="1"/>
  <c r="P19" i="134" s="1"/>
  <c r="F9" i="100" s="1"/>
  <c r="O20" i="134"/>
  <c r="R20" i="134" s="1"/>
  <c r="P20" i="134" s="1"/>
  <c r="J6" i="100" s="1"/>
  <c r="O21" i="134"/>
  <c r="R21" i="134" s="1"/>
  <c r="O22" i="134"/>
  <c r="R22" i="134" s="1"/>
  <c r="O23" i="134"/>
  <c r="R23" i="134" s="1"/>
  <c r="P23" i="134" s="1"/>
  <c r="J9" i="100" s="1"/>
  <c r="O24" i="134"/>
  <c r="O25" i="134"/>
  <c r="O26" i="134"/>
  <c r="O27" i="134"/>
  <c r="O28" i="134"/>
  <c r="O29" i="134"/>
  <c r="O30" i="134"/>
  <c r="O31" i="134"/>
  <c r="O32" i="134"/>
  <c r="R32" i="134" s="1"/>
  <c r="P32" i="134" s="1"/>
  <c r="D10" i="40" s="1"/>
  <c r="O33" i="134"/>
  <c r="R33" i="134" s="1"/>
  <c r="O34" i="134"/>
  <c r="R34" i="134" s="1"/>
  <c r="O35" i="134"/>
  <c r="R35" i="134" s="1"/>
  <c r="P35" i="134" s="1"/>
  <c r="D13" i="40" s="1"/>
  <c r="O36" i="134"/>
  <c r="R36" i="134" s="1"/>
  <c r="P36" i="134" s="1"/>
  <c r="E5" i="38" s="1"/>
  <c r="O37" i="134"/>
  <c r="R37" i="134" s="1"/>
  <c r="O38" i="134"/>
  <c r="R38" i="134" s="1"/>
  <c r="O39" i="134"/>
  <c r="R39" i="134" s="1"/>
  <c r="P39" i="134" s="1"/>
  <c r="E8" i="38" s="1"/>
  <c r="O40" i="134"/>
  <c r="R40" i="134" s="1"/>
  <c r="P40" i="134" s="1"/>
  <c r="E9" i="38" s="1"/>
  <c r="O41" i="134"/>
  <c r="R41" i="134" s="1"/>
  <c r="O42" i="134"/>
  <c r="R42" i="134" s="1"/>
  <c r="O43" i="134"/>
  <c r="R43" i="134" s="1"/>
  <c r="P43" i="134" s="1"/>
  <c r="E14" i="38" s="1"/>
  <c r="O44" i="134"/>
  <c r="R44" i="134" s="1"/>
  <c r="P44" i="134" s="1"/>
  <c r="E15" i="38" s="1"/>
  <c r="O45" i="134"/>
  <c r="R45" i="134" s="1"/>
  <c r="O46" i="134"/>
  <c r="R46" i="134" s="1"/>
  <c r="O47" i="134"/>
  <c r="R47" i="134" s="1"/>
  <c r="P47" i="134" s="1"/>
  <c r="D7" i="40" s="1"/>
  <c r="O3" i="134"/>
  <c r="R3" i="134" s="1"/>
  <c r="P3" i="134" s="1"/>
  <c r="L4" i="134"/>
  <c r="S4" i="134" s="1"/>
  <c r="L5" i="134"/>
  <c r="L6" i="134"/>
  <c r="S6" i="134" s="1"/>
  <c r="L7" i="134"/>
  <c r="L8" i="134"/>
  <c r="S8" i="134" s="1"/>
  <c r="L9" i="134"/>
  <c r="L10" i="134"/>
  <c r="S10" i="134" s="1"/>
  <c r="L11" i="134"/>
  <c r="L12" i="134"/>
  <c r="S12" i="134" s="1"/>
  <c r="L13" i="134"/>
  <c r="L14" i="134"/>
  <c r="S14" i="134" s="1"/>
  <c r="L15" i="134"/>
  <c r="L16" i="134"/>
  <c r="S16" i="134" s="1"/>
  <c r="L17" i="134"/>
  <c r="S17" i="134" s="1"/>
  <c r="L18" i="134"/>
  <c r="S18" i="134" s="1"/>
  <c r="L19" i="134"/>
  <c r="S19" i="134" s="1"/>
  <c r="L20" i="134"/>
  <c r="S20" i="134" s="1"/>
  <c r="L21" i="134"/>
  <c r="L22" i="134"/>
  <c r="S22" i="134" s="1"/>
  <c r="L23" i="134"/>
  <c r="S23" i="134" s="1"/>
  <c r="L24" i="134"/>
  <c r="L25" i="134"/>
  <c r="L26" i="134"/>
  <c r="L27" i="134"/>
  <c r="L28" i="134"/>
  <c r="L29" i="134"/>
  <c r="L30" i="134"/>
  <c r="L31" i="134"/>
  <c r="L32" i="134"/>
  <c r="S32" i="134" s="1"/>
  <c r="L33" i="134"/>
  <c r="S33" i="134" s="1"/>
  <c r="L34" i="134"/>
  <c r="S34" i="134" s="1"/>
  <c r="L35" i="134"/>
  <c r="S35" i="134" s="1"/>
  <c r="L36" i="134"/>
  <c r="S36" i="134" s="1"/>
  <c r="L37" i="134"/>
  <c r="S37" i="134" s="1"/>
  <c r="L38" i="134"/>
  <c r="S38" i="134" s="1"/>
  <c r="L39" i="134"/>
  <c r="S39" i="134" s="1"/>
  <c r="L40" i="134"/>
  <c r="S40" i="134" s="1"/>
  <c r="L41" i="134"/>
  <c r="S41" i="134" s="1"/>
  <c r="L42" i="134"/>
  <c r="S42" i="134" s="1"/>
  <c r="L43" i="134"/>
  <c r="S43" i="134" s="1"/>
  <c r="L44" i="134"/>
  <c r="S44" i="134" s="1"/>
  <c r="L45" i="134"/>
  <c r="S45" i="134" s="1"/>
  <c r="L46" i="134"/>
  <c r="S46" i="134" s="1"/>
  <c r="L47" i="134"/>
  <c r="S47" i="134" s="1"/>
  <c r="L3" i="134"/>
  <c r="S3" i="134" s="1"/>
  <c r="F6" i="40" l="1"/>
  <c r="P46" i="134"/>
  <c r="D6" i="40" s="1"/>
  <c r="G13" i="38"/>
  <c r="P42" i="134"/>
  <c r="E13" i="38" s="1"/>
  <c r="G7" i="38"/>
  <c r="P38" i="134"/>
  <c r="E7" i="38" s="1"/>
  <c r="P34" i="134"/>
  <c r="D12" i="40" s="1"/>
  <c r="F12" i="40"/>
  <c r="L8" i="100"/>
  <c r="P22" i="134"/>
  <c r="J8" i="100" s="1"/>
  <c r="P18" i="134"/>
  <c r="F8" i="100" s="1"/>
  <c r="H8" i="100"/>
  <c r="P45" i="134"/>
  <c r="E16" i="38" s="1"/>
  <c r="G16" i="38"/>
  <c r="P41" i="134"/>
  <c r="E12" i="38" s="1"/>
  <c r="G12" i="38"/>
  <c r="P37" i="134"/>
  <c r="E6" i="38" s="1"/>
  <c r="G6" i="38"/>
  <c r="P33" i="134"/>
  <c r="D11" i="40" s="1"/>
  <c r="F11" i="40"/>
  <c r="P21" i="134"/>
  <c r="J7" i="100" s="1"/>
  <c r="L7" i="100"/>
  <c r="P17" i="134"/>
  <c r="F7" i="100" s="1"/>
  <c r="H7" i="100"/>
  <c r="G5" i="38"/>
  <c r="G15" i="38"/>
  <c r="F7" i="40"/>
  <c r="G8" i="38"/>
  <c r="G14" i="38"/>
  <c r="H6" i="100"/>
  <c r="H9" i="100"/>
  <c r="L6" i="100"/>
  <c r="L9" i="100"/>
  <c r="F10" i="40"/>
  <c r="F13" i="40"/>
  <c r="G9" i="38"/>
  <c r="S27" i="134"/>
  <c r="R24" i="134"/>
  <c r="R31" i="134"/>
  <c r="R27" i="134"/>
  <c r="D25" i="134"/>
  <c r="S25" i="134" s="1"/>
  <c r="E25" i="134"/>
  <c r="R25" i="134" s="1"/>
  <c r="D26" i="134"/>
  <c r="S26" i="134" s="1"/>
  <c r="E26" i="134"/>
  <c r="R26" i="134" s="1"/>
  <c r="D27" i="134"/>
  <c r="E27" i="134"/>
  <c r="D28" i="134"/>
  <c r="S28" i="134" s="1"/>
  <c r="E28" i="134"/>
  <c r="R28" i="134" s="1"/>
  <c r="D29" i="134"/>
  <c r="S29" i="134" s="1"/>
  <c r="E29" i="134"/>
  <c r="R29" i="134" s="1"/>
  <c r="D30" i="134"/>
  <c r="S30" i="134" s="1"/>
  <c r="E30" i="134"/>
  <c r="R30" i="134" s="1"/>
  <c r="D31" i="134"/>
  <c r="S31" i="134" s="1"/>
  <c r="E31" i="134"/>
  <c r="E24" i="134"/>
  <c r="D24" i="134"/>
  <c r="S24" i="134" s="1"/>
  <c r="F47" i="42"/>
  <c r="E47" i="42"/>
  <c r="L133" i="133"/>
  <c r="G47" i="42" s="1"/>
  <c r="M133" i="133"/>
  <c r="P30" i="134" l="1"/>
  <c r="J12" i="100" s="1"/>
  <c r="L12" i="100"/>
  <c r="P28" i="134"/>
  <c r="J10" i="100" s="1"/>
  <c r="L10" i="100"/>
  <c r="P26" i="134"/>
  <c r="F12" i="100" s="1"/>
  <c r="H12" i="100"/>
  <c r="P27" i="134"/>
  <c r="F13" i="100" s="1"/>
  <c r="H13" i="100"/>
  <c r="P31" i="134"/>
  <c r="J13" i="100" s="1"/>
  <c r="L13" i="100"/>
  <c r="P29" i="134"/>
  <c r="J11" i="100" s="1"/>
  <c r="L11" i="100"/>
  <c r="P25" i="134"/>
  <c r="F11" i="100" s="1"/>
  <c r="H11" i="100"/>
  <c r="P24" i="134"/>
  <c r="F10" i="100" s="1"/>
  <c r="H10" i="100"/>
  <c r="G37" i="44"/>
  <c r="H36" i="44"/>
  <c r="G36" i="44"/>
  <c r="F37" i="44"/>
  <c r="F36" i="44"/>
  <c r="L129" i="133"/>
  <c r="H37" i="44" s="1"/>
  <c r="L127" i="133"/>
  <c r="M127" i="133"/>
  <c r="M128" i="133"/>
  <c r="M129" i="133"/>
  <c r="G92" i="44" l="1"/>
  <c r="F92" i="44"/>
  <c r="G91" i="44"/>
  <c r="F91" i="44"/>
  <c r="M74" i="133"/>
  <c r="L74" i="133"/>
  <c r="H92" i="44" s="1"/>
  <c r="M73" i="133"/>
  <c r="L73" i="133"/>
  <c r="H91" i="44" s="1"/>
  <c r="F14" i="44"/>
  <c r="G14" i="44"/>
  <c r="H14" i="44"/>
  <c r="F9" i="44"/>
  <c r="G9" i="44"/>
  <c r="L12" i="133"/>
  <c r="M12" i="133"/>
  <c r="L7" i="133"/>
  <c r="H9" i="44" s="1"/>
  <c r="M7" i="133"/>
  <c r="F9" i="42"/>
  <c r="E9" i="42"/>
  <c r="F8" i="42"/>
  <c r="E8" i="42"/>
  <c r="M131" i="133"/>
  <c r="M132" i="133"/>
  <c r="L131" i="133"/>
  <c r="G8" i="42" s="1"/>
  <c r="L132" i="133"/>
  <c r="G9" i="42" s="1"/>
  <c r="M4" i="133"/>
  <c r="M5" i="133"/>
  <c r="M6" i="133"/>
  <c r="M8" i="133"/>
  <c r="M9" i="133"/>
  <c r="M10" i="133"/>
  <c r="M11" i="133"/>
  <c r="M13" i="133"/>
  <c r="M14" i="133"/>
  <c r="M15" i="133"/>
  <c r="M16" i="133"/>
  <c r="M17" i="133"/>
  <c r="M18" i="133"/>
  <c r="M19" i="133"/>
  <c r="M20" i="133"/>
  <c r="M21" i="133"/>
  <c r="M22" i="133"/>
  <c r="M23" i="133"/>
  <c r="M24" i="133"/>
  <c r="M25" i="133"/>
  <c r="M26" i="133"/>
  <c r="M27" i="133"/>
  <c r="M28" i="133"/>
  <c r="M29" i="133"/>
  <c r="M30" i="133"/>
  <c r="M31" i="133"/>
  <c r="M32" i="133"/>
  <c r="M33" i="133"/>
  <c r="M34" i="133"/>
  <c r="M35" i="133"/>
  <c r="M36" i="133"/>
  <c r="M37" i="133"/>
  <c r="M38" i="133"/>
  <c r="M39" i="133"/>
  <c r="M40" i="133"/>
  <c r="M41" i="133"/>
  <c r="M42" i="133"/>
  <c r="M43" i="133"/>
  <c r="M44" i="133"/>
  <c r="M45" i="133"/>
  <c r="M46" i="133"/>
  <c r="M47" i="133"/>
  <c r="M48" i="133"/>
  <c r="M49" i="133"/>
  <c r="M50" i="133"/>
  <c r="M51" i="133"/>
  <c r="M52" i="133"/>
  <c r="M53" i="133"/>
  <c r="M54" i="133"/>
  <c r="M55" i="133"/>
  <c r="M56" i="133"/>
  <c r="M57" i="133"/>
  <c r="M58" i="133"/>
  <c r="M59" i="133"/>
  <c r="M60" i="133"/>
  <c r="M61" i="133"/>
  <c r="M62" i="133"/>
  <c r="M63" i="133"/>
  <c r="M64" i="133"/>
  <c r="M65" i="133"/>
  <c r="M66" i="133"/>
  <c r="M67" i="133"/>
  <c r="M68" i="133"/>
  <c r="M69" i="133"/>
  <c r="M70" i="133"/>
  <c r="M71" i="133"/>
  <c r="M72" i="133"/>
  <c r="M75" i="133"/>
  <c r="M76" i="133"/>
  <c r="M77" i="133"/>
  <c r="M78" i="133"/>
  <c r="M79" i="133"/>
  <c r="M80" i="133"/>
  <c r="M81" i="133"/>
  <c r="M82" i="133"/>
  <c r="M83" i="133"/>
  <c r="M84" i="133"/>
  <c r="M85" i="133"/>
  <c r="M86" i="133"/>
  <c r="M87" i="133"/>
  <c r="M88" i="133"/>
  <c r="M89" i="133"/>
  <c r="M90" i="133"/>
  <c r="M91" i="133"/>
  <c r="M92" i="133"/>
  <c r="M93" i="133"/>
  <c r="M94" i="133"/>
  <c r="M95" i="133"/>
  <c r="M96" i="133"/>
  <c r="M97" i="133"/>
  <c r="M98" i="133"/>
  <c r="M99" i="133"/>
  <c r="M100" i="133"/>
  <c r="M101" i="133"/>
  <c r="M102" i="133"/>
  <c r="M103" i="133"/>
  <c r="M104" i="133"/>
  <c r="M105" i="133"/>
  <c r="M106" i="133"/>
  <c r="M107" i="133"/>
  <c r="M108" i="133"/>
  <c r="M109" i="133"/>
  <c r="M110" i="133"/>
  <c r="M111" i="133"/>
  <c r="M112" i="133"/>
  <c r="M113" i="133"/>
  <c r="M114" i="133"/>
  <c r="M115" i="133"/>
  <c r="M116" i="133"/>
  <c r="M117" i="133"/>
  <c r="M118" i="133"/>
  <c r="M119" i="133"/>
  <c r="M120" i="133"/>
  <c r="M121" i="133"/>
  <c r="M122" i="133"/>
  <c r="M123" i="133"/>
  <c r="M124" i="133"/>
  <c r="M125" i="133"/>
  <c r="M126" i="133"/>
  <c r="M130" i="133"/>
  <c r="M3" i="133"/>
  <c r="M4" i="132"/>
  <c r="M5" i="132"/>
  <c r="M6" i="132"/>
  <c r="M7" i="132"/>
  <c r="M8" i="132"/>
  <c r="M9" i="132"/>
  <c r="M10" i="132"/>
  <c r="M11" i="132"/>
  <c r="M12" i="132"/>
  <c r="M13" i="132"/>
  <c r="M14" i="132"/>
  <c r="M15" i="132"/>
  <c r="M16" i="132"/>
  <c r="M17" i="132"/>
  <c r="M18" i="132"/>
  <c r="M19" i="132"/>
  <c r="M20" i="132"/>
  <c r="M21" i="132"/>
  <c r="M22" i="132"/>
  <c r="M23" i="132"/>
  <c r="M24" i="132"/>
  <c r="M25" i="132"/>
  <c r="M26" i="132"/>
  <c r="M27" i="132"/>
  <c r="M28" i="132"/>
  <c r="M29" i="132"/>
  <c r="M30" i="132"/>
  <c r="M31" i="132"/>
  <c r="M32" i="132"/>
  <c r="M33" i="132"/>
  <c r="M34" i="132"/>
  <c r="M35" i="132"/>
  <c r="M36" i="132"/>
  <c r="M37" i="132"/>
  <c r="M38" i="132"/>
  <c r="M39" i="132"/>
  <c r="M40" i="132"/>
  <c r="M41" i="132"/>
  <c r="M42" i="132"/>
  <c r="M43" i="132"/>
  <c r="M44" i="132"/>
  <c r="M45" i="132"/>
  <c r="M46" i="132"/>
  <c r="M47" i="132"/>
  <c r="M48" i="132"/>
  <c r="M49" i="132"/>
  <c r="M50" i="132"/>
  <c r="M51" i="132"/>
  <c r="M52" i="132"/>
  <c r="M53" i="132"/>
  <c r="M54" i="132"/>
  <c r="M55" i="132"/>
  <c r="M56" i="132"/>
  <c r="M57" i="132"/>
  <c r="M58" i="132"/>
  <c r="M59" i="132"/>
  <c r="M60" i="132"/>
  <c r="M61" i="132"/>
  <c r="M62" i="132"/>
  <c r="M63" i="132"/>
  <c r="M64" i="132"/>
  <c r="M65" i="132"/>
  <c r="M66" i="132"/>
  <c r="M67" i="132"/>
  <c r="M68" i="132"/>
  <c r="M69" i="132"/>
  <c r="M70" i="132"/>
  <c r="M71" i="132"/>
  <c r="M72" i="132"/>
  <c r="M73" i="132"/>
  <c r="M74" i="132"/>
  <c r="M75" i="132"/>
  <c r="M76" i="132"/>
  <c r="M77" i="132"/>
  <c r="M78" i="132"/>
  <c r="M79" i="132"/>
  <c r="M80" i="132"/>
  <c r="M81" i="132"/>
  <c r="M82" i="132"/>
  <c r="M83" i="132"/>
  <c r="M84" i="132"/>
  <c r="M85" i="132"/>
  <c r="M86" i="132"/>
  <c r="M87" i="132"/>
  <c r="M88" i="132"/>
  <c r="M89" i="132"/>
  <c r="M90" i="132"/>
  <c r="M91" i="132"/>
  <c r="M92" i="132"/>
  <c r="M93" i="132"/>
  <c r="M94" i="132"/>
  <c r="M95" i="132"/>
  <c r="M96" i="132"/>
  <c r="M97" i="132"/>
  <c r="M98" i="132"/>
  <c r="M99" i="132"/>
  <c r="M100" i="132"/>
  <c r="M101" i="132"/>
  <c r="M102" i="132"/>
  <c r="M103" i="132"/>
  <c r="M104" i="132"/>
  <c r="M105" i="132"/>
  <c r="M106" i="132"/>
  <c r="M107" i="132"/>
  <c r="M108" i="132"/>
  <c r="M109" i="132"/>
  <c r="M110" i="132"/>
  <c r="M111" i="132"/>
  <c r="M112" i="132"/>
  <c r="M113" i="132"/>
  <c r="M114" i="132"/>
  <c r="M115" i="132"/>
  <c r="M116" i="132"/>
  <c r="M117" i="132"/>
  <c r="M118" i="132"/>
  <c r="M119" i="132"/>
  <c r="M120" i="132"/>
  <c r="M121" i="132"/>
  <c r="M122" i="132"/>
  <c r="M123" i="132"/>
  <c r="M124" i="132"/>
  <c r="M125" i="132"/>
  <c r="M126" i="132"/>
  <c r="M127" i="132"/>
  <c r="M128" i="132"/>
  <c r="M129" i="132"/>
  <c r="M130" i="132"/>
  <c r="M131" i="132"/>
  <c r="M132" i="132"/>
  <c r="M133" i="132"/>
  <c r="M134" i="132"/>
  <c r="M135" i="132"/>
  <c r="M136" i="132"/>
  <c r="M137" i="132"/>
  <c r="M138" i="132"/>
  <c r="M139" i="132"/>
  <c r="M140" i="132"/>
  <c r="M141" i="132"/>
  <c r="M142" i="132"/>
  <c r="M143" i="132"/>
  <c r="M144" i="132"/>
  <c r="M145" i="132"/>
  <c r="M146" i="132"/>
  <c r="M147" i="132"/>
  <c r="M148" i="132"/>
  <c r="M149" i="132"/>
  <c r="M150" i="132"/>
  <c r="M151" i="132"/>
  <c r="M152" i="132"/>
  <c r="M153" i="132"/>
  <c r="M154" i="132"/>
  <c r="M155" i="132"/>
  <c r="M156" i="132"/>
  <c r="M157" i="132"/>
  <c r="M158" i="132"/>
  <c r="M159" i="132"/>
  <c r="M160" i="132"/>
  <c r="M161" i="132"/>
  <c r="M162" i="132"/>
  <c r="M163" i="132"/>
  <c r="M164" i="132"/>
  <c r="M165" i="132"/>
  <c r="M166" i="132"/>
  <c r="M167" i="132"/>
  <c r="M168" i="132"/>
  <c r="M169" i="132"/>
  <c r="M170" i="132"/>
  <c r="M171" i="132"/>
  <c r="M172" i="132"/>
  <c r="M173" i="132"/>
  <c r="M174" i="132"/>
  <c r="M175" i="132"/>
  <c r="M176" i="132"/>
  <c r="M177" i="132"/>
  <c r="M178" i="132"/>
  <c r="M179" i="132"/>
  <c r="M180" i="132"/>
  <c r="M181" i="132"/>
  <c r="M182" i="132"/>
  <c r="M183" i="132"/>
  <c r="M184" i="132"/>
  <c r="M185" i="132"/>
  <c r="M186" i="132"/>
  <c r="M187" i="132"/>
  <c r="M188" i="132"/>
  <c r="M189" i="132"/>
  <c r="M190" i="132"/>
  <c r="M191" i="132"/>
  <c r="M192" i="132"/>
  <c r="M193" i="132"/>
  <c r="M194" i="132"/>
  <c r="M195" i="132"/>
  <c r="M196" i="132"/>
  <c r="M197" i="132"/>
  <c r="M198" i="132"/>
  <c r="M199" i="132"/>
  <c r="M200" i="132"/>
  <c r="M201" i="132"/>
  <c r="M202" i="132"/>
  <c r="M203" i="132"/>
  <c r="M204" i="132"/>
  <c r="M205" i="132"/>
  <c r="M206" i="132"/>
  <c r="M207" i="132"/>
  <c r="M208" i="132"/>
  <c r="M209" i="132"/>
  <c r="M210" i="132"/>
  <c r="M211" i="132"/>
  <c r="M212" i="132"/>
  <c r="M213" i="132"/>
  <c r="M214" i="132"/>
  <c r="M215" i="132"/>
  <c r="M216" i="132"/>
  <c r="M217" i="132"/>
  <c r="M218" i="132"/>
  <c r="M219" i="132"/>
  <c r="M220" i="132"/>
  <c r="M221" i="132"/>
  <c r="M222" i="132"/>
  <c r="M223" i="132"/>
  <c r="M224" i="132"/>
  <c r="M225" i="132"/>
  <c r="M226" i="132"/>
  <c r="M227" i="132"/>
  <c r="M228" i="132"/>
  <c r="M229" i="132"/>
  <c r="M230" i="132"/>
  <c r="M231" i="132"/>
  <c r="M232" i="132"/>
  <c r="M233" i="132"/>
  <c r="M234" i="132"/>
  <c r="M235" i="132"/>
  <c r="M236" i="132"/>
  <c r="M237" i="132"/>
  <c r="M238" i="132"/>
  <c r="M239" i="132"/>
  <c r="M240" i="132"/>
  <c r="M241" i="132"/>
  <c r="M242" i="132"/>
  <c r="M243" i="132"/>
  <c r="M244" i="132"/>
  <c r="M245" i="132"/>
  <c r="M246" i="132"/>
  <c r="M247" i="132"/>
  <c r="M248" i="132"/>
  <c r="M249" i="132"/>
  <c r="M250" i="132"/>
  <c r="M251" i="132"/>
  <c r="M252" i="132"/>
  <c r="M253" i="132"/>
  <c r="M254" i="132"/>
  <c r="M255" i="132"/>
  <c r="M256" i="132"/>
  <c r="M257" i="132"/>
  <c r="M258" i="132"/>
  <c r="M259" i="132"/>
  <c r="M260" i="132"/>
  <c r="M261" i="132"/>
  <c r="M262" i="132"/>
  <c r="M263" i="132"/>
  <c r="M264" i="132"/>
  <c r="M265" i="132"/>
  <c r="M266" i="132"/>
  <c r="M267" i="132"/>
  <c r="M268" i="132"/>
  <c r="M269" i="132"/>
  <c r="M270" i="132"/>
  <c r="M271" i="132"/>
  <c r="M272" i="132"/>
  <c r="M273" i="132"/>
  <c r="M274" i="132"/>
  <c r="M275" i="132"/>
  <c r="M276" i="132"/>
  <c r="M3" i="132"/>
  <c r="F31" i="42"/>
  <c r="E31" i="42"/>
  <c r="L130" i="133"/>
  <c r="G31" i="42" s="1"/>
  <c r="F59" i="44"/>
  <c r="G59" i="44"/>
  <c r="L38" i="133"/>
  <c r="H59" i="44" s="1"/>
  <c r="F56" i="127" l="1"/>
  <c r="G56" i="127"/>
  <c r="F57" i="127"/>
  <c r="G57" i="127"/>
  <c r="F58" i="127"/>
  <c r="G58" i="127"/>
  <c r="F45" i="127"/>
  <c r="G45" i="127"/>
  <c r="F46" i="127"/>
  <c r="G46" i="127"/>
  <c r="F47" i="127"/>
  <c r="G47" i="127"/>
  <c r="F34" i="127"/>
  <c r="G34" i="127"/>
  <c r="F35" i="127"/>
  <c r="G35" i="127"/>
  <c r="F36" i="127"/>
  <c r="G36" i="127"/>
  <c r="F23" i="127"/>
  <c r="G23" i="127"/>
  <c r="F24" i="127"/>
  <c r="G24" i="127"/>
  <c r="F25" i="127"/>
  <c r="G25" i="127"/>
  <c r="F12" i="127"/>
  <c r="G12" i="127"/>
  <c r="F13" i="127"/>
  <c r="G13" i="127"/>
  <c r="F14" i="127"/>
  <c r="G14" i="127"/>
  <c r="L143" i="132"/>
  <c r="H56" i="127" s="1"/>
  <c r="L144" i="132"/>
  <c r="H57" i="127" s="1"/>
  <c r="L145" i="132"/>
  <c r="H58" i="127" s="1"/>
  <c r="L133" i="132"/>
  <c r="H34" i="127" s="1"/>
  <c r="L134" i="132"/>
  <c r="H35" i="127" s="1"/>
  <c r="L135" i="132"/>
  <c r="H36" i="127" s="1"/>
  <c r="L123" i="132"/>
  <c r="H45" i="127" s="1"/>
  <c r="L124" i="132"/>
  <c r="H46" i="127" s="1"/>
  <c r="L125" i="132"/>
  <c r="H47" i="127" s="1"/>
  <c r="L113" i="132"/>
  <c r="H12" i="127" s="1"/>
  <c r="L114" i="132"/>
  <c r="H13" i="127" s="1"/>
  <c r="L115" i="132"/>
  <c r="H14" i="127" s="1"/>
  <c r="L103" i="132"/>
  <c r="H23" i="127" s="1"/>
  <c r="L104" i="132"/>
  <c r="H24" i="127" s="1"/>
  <c r="L105" i="132"/>
  <c r="H25" i="127" s="1"/>
  <c r="F42" i="20"/>
  <c r="G42" i="20"/>
  <c r="F43" i="20"/>
  <c r="G43" i="20"/>
  <c r="F44" i="20"/>
  <c r="G44" i="20"/>
  <c r="F23" i="20"/>
  <c r="G23" i="20"/>
  <c r="F24" i="20"/>
  <c r="G24" i="20"/>
  <c r="F25" i="20"/>
  <c r="G25" i="20"/>
  <c r="F13" i="20"/>
  <c r="G13" i="20"/>
  <c r="F14" i="20"/>
  <c r="G14" i="20"/>
  <c r="L30" i="132"/>
  <c r="H42" i="20" s="1"/>
  <c r="L31" i="132"/>
  <c r="H43" i="20" s="1"/>
  <c r="L32" i="132"/>
  <c r="H44" i="20" s="1"/>
  <c r="L20" i="132"/>
  <c r="H23" i="20" s="1"/>
  <c r="L21" i="132"/>
  <c r="H24" i="20" s="1"/>
  <c r="L22" i="132"/>
  <c r="H25" i="20" s="1"/>
  <c r="L11" i="132" l="1"/>
  <c r="H13" i="20" s="1"/>
  <c r="L12" i="132"/>
  <c r="H14" i="20" s="1"/>
  <c r="G35" i="44" l="1"/>
  <c r="F35" i="44"/>
  <c r="G34" i="44"/>
  <c r="F34" i="44"/>
  <c r="L125" i="133"/>
  <c r="H34" i="44" s="1"/>
  <c r="L126" i="133"/>
  <c r="H35" i="44" s="1"/>
  <c r="L128" i="133"/>
  <c r="G53" i="44" l="1"/>
  <c r="F53" i="44"/>
  <c r="G52" i="44"/>
  <c r="F52" i="44"/>
  <c r="G51" i="44"/>
  <c r="F51" i="44"/>
  <c r="G50" i="44"/>
  <c r="F50" i="44"/>
  <c r="G49" i="44"/>
  <c r="F49" i="44"/>
  <c r="G48" i="44"/>
  <c r="F48" i="44"/>
  <c r="G47" i="44"/>
  <c r="F47" i="44"/>
  <c r="L118" i="133"/>
  <c r="H47" i="44" s="1"/>
  <c r="L119" i="133"/>
  <c r="H48" i="44" s="1"/>
  <c r="L120" i="133"/>
  <c r="H49" i="44" s="1"/>
  <c r="L121" i="133"/>
  <c r="H50" i="44" s="1"/>
  <c r="L122" i="133"/>
  <c r="H51" i="44" s="1"/>
  <c r="L123" i="133"/>
  <c r="H52" i="44" s="1"/>
  <c r="L124" i="133"/>
  <c r="H53" i="44" s="1"/>
  <c r="G72" i="44" l="1"/>
  <c r="F72" i="44"/>
  <c r="G71" i="44"/>
  <c r="F71" i="44"/>
  <c r="G70" i="44"/>
  <c r="F70" i="44"/>
  <c r="G69" i="44"/>
  <c r="F69" i="44"/>
  <c r="G68" i="44"/>
  <c r="F68" i="44"/>
  <c r="G67" i="44"/>
  <c r="F67" i="44"/>
  <c r="L112" i="133"/>
  <c r="H67" i="44" s="1"/>
  <c r="L113" i="133"/>
  <c r="H68" i="44" s="1"/>
  <c r="L114" i="133"/>
  <c r="H69" i="44" s="1"/>
  <c r="L115" i="133"/>
  <c r="H70" i="44" s="1"/>
  <c r="L116" i="133"/>
  <c r="H71" i="44" s="1"/>
  <c r="L117" i="133"/>
  <c r="H72" i="44" s="1"/>
  <c r="G33" i="20" l="1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L270" i="132"/>
  <c r="H27" i="20" s="1"/>
  <c r="L271" i="132"/>
  <c r="H28" i="20" s="1"/>
  <c r="L272" i="132"/>
  <c r="H29" i="20" s="1"/>
  <c r="L273" i="132"/>
  <c r="H30" i="20" s="1"/>
  <c r="L274" i="132"/>
  <c r="H31" i="20" s="1"/>
  <c r="L275" i="132"/>
  <c r="H32" i="20" s="1"/>
  <c r="L276" i="132"/>
  <c r="H33" i="20" s="1"/>
  <c r="F14" i="42" l="1"/>
  <c r="E14" i="42"/>
  <c r="F12" i="42"/>
  <c r="E12" i="42"/>
  <c r="F11" i="42"/>
  <c r="E11" i="42"/>
  <c r="L109" i="133"/>
  <c r="G12" i="42" s="1"/>
  <c r="L110" i="133"/>
  <c r="G11" i="42" s="1"/>
  <c r="L111" i="133"/>
  <c r="G14" i="42" s="1"/>
  <c r="G99" i="44" l="1"/>
  <c r="F99" i="44"/>
  <c r="G98" i="44"/>
  <c r="F98" i="44"/>
  <c r="G97" i="44"/>
  <c r="F97" i="44"/>
  <c r="G95" i="44"/>
  <c r="F95" i="44"/>
  <c r="G94" i="44"/>
  <c r="F94" i="44"/>
  <c r="G89" i="44"/>
  <c r="F89" i="44"/>
  <c r="G88" i="44"/>
  <c r="F88" i="44"/>
  <c r="G86" i="44"/>
  <c r="F86" i="44"/>
  <c r="G85" i="44"/>
  <c r="F85" i="44"/>
  <c r="G83" i="44"/>
  <c r="F83" i="44"/>
  <c r="G82" i="44"/>
  <c r="F82" i="44"/>
  <c r="G81" i="44"/>
  <c r="F81" i="44"/>
  <c r="G78" i="44"/>
  <c r="F78" i="44"/>
  <c r="G77" i="44"/>
  <c r="F77" i="44"/>
  <c r="G75" i="44"/>
  <c r="F75" i="44"/>
  <c r="G74" i="44"/>
  <c r="F74" i="44"/>
  <c r="G65" i="44"/>
  <c r="F65" i="44"/>
  <c r="G64" i="44"/>
  <c r="F64" i="44"/>
  <c r="G63" i="44"/>
  <c r="F63" i="44"/>
  <c r="G62" i="44"/>
  <c r="F62" i="44"/>
  <c r="G61" i="44"/>
  <c r="F61" i="44"/>
  <c r="G58" i="44"/>
  <c r="F58" i="44"/>
  <c r="G57" i="44"/>
  <c r="F57" i="44"/>
  <c r="G56" i="44"/>
  <c r="F56" i="44"/>
  <c r="G55" i="44"/>
  <c r="F55" i="44"/>
  <c r="G45" i="44"/>
  <c r="F45" i="44"/>
  <c r="G44" i="44"/>
  <c r="F44" i="44"/>
  <c r="G43" i="44"/>
  <c r="F43" i="44"/>
  <c r="G42" i="44"/>
  <c r="F42" i="44"/>
  <c r="G41" i="44"/>
  <c r="F41" i="44"/>
  <c r="G40" i="44"/>
  <c r="F40" i="44"/>
  <c r="G39" i="44"/>
  <c r="F39" i="44"/>
  <c r="G32" i="44"/>
  <c r="F32" i="44"/>
  <c r="G31" i="44"/>
  <c r="F31" i="44"/>
  <c r="G30" i="44"/>
  <c r="F30" i="44"/>
  <c r="G29" i="44"/>
  <c r="F29" i="44"/>
  <c r="G28" i="44"/>
  <c r="F28" i="44"/>
  <c r="G27" i="44"/>
  <c r="F27" i="44"/>
  <c r="G26" i="44"/>
  <c r="F26" i="44"/>
  <c r="G25" i="44"/>
  <c r="F25" i="44"/>
  <c r="G23" i="44"/>
  <c r="F23" i="44"/>
  <c r="G22" i="44"/>
  <c r="F22" i="44"/>
  <c r="G21" i="44"/>
  <c r="F21" i="44"/>
  <c r="G20" i="44"/>
  <c r="F20" i="44"/>
  <c r="G19" i="44"/>
  <c r="F19" i="44"/>
  <c r="G18" i="44"/>
  <c r="F18" i="44"/>
  <c r="G17" i="44"/>
  <c r="F17" i="44"/>
  <c r="G16" i="44"/>
  <c r="F16" i="44"/>
  <c r="G13" i="44"/>
  <c r="F13" i="44"/>
  <c r="G12" i="44"/>
  <c r="F12" i="44"/>
  <c r="G11" i="44"/>
  <c r="F11" i="44"/>
  <c r="G10" i="44"/>
  <c r="F10" i="44"/>
  <c r="G8" i="44"/>
  <c r="F8" i="44"/>
  <c r="G7" i="44"/>
  <c r="F7" i="44"/>
  <c r="G6" i="44"/>
  <c r="F6" i="44"/>
  <c r="G5" i="44"/>
  <c r="F5" i="44"/>
  <c r="F6" i="42"/>
  <c r="E6" i="42"/>
  <c r="F5" i="42"/>
  <c r="E5" i="42"/>
  <c r="L107" i="133"/>
  <c r="G5" i="42" s="1"/>
  <c r="L108" i="133"/>
  <c r="G6" i="42" s="1"/>
  <c r="L71" i="133"/>
  <c r="H88" i="44" s="1"/>
  <c r="L72" i="133"/>
  <c r="H89" i="44" s="1"/>
  <c r="L4" i="133" l="1"/>
  <c r="H6" i="44" s="1"/>
  <c r="L5" i="133"/>
  <c r="H7" i="44" s="1"/>
  <c r="L6" i="133"/>
  <c r="H8" i="44" s="1"/>
  <c r="L8" i="133"/>
  <c r="H10" i="44" s="1"/>
  <c r="L9" i="133"/>
  <c r="H11" i="44" s="1"/>
  <c r="L10" i="133"/>
  <c r="H12" i="44" s="1"/>
  <c r="L11" i="133"/>
  <c r="H13" i="44" s="1"/>
  <c r="L13" i="133"/>
  <c r="H16" i="44" s="1"/>
  <c r="L14" i="133"/>
  <c r="H17" i="44" s="1"/>
  <c r="L15" i="133"/>
  <c r="H18" i="44" s="1"/>
  <c r="L16" i="133"/>
  <c r="H19" i="44" s="1"/>
  <c r="L17" i="133"/>
  <c r="H20" i="44" s="1"/>
  <c r="L18" i="133"/>
  <c r="H21" i="44" s="1"/>
  <c r="L19" i="133"/>
  <c r="H22" i="44" s="1"/>
  <c r="L20" i="133"/>
  <c r="H23" i="44" s="1"/>
  <c r="L21" i="133"/>
  <c r="H25" i="44" s="1"/>
  <c r="L22" i="133"/>
  <c r="H26" i="44" s="1"/>
  <c r="L23" i="133"/>
  <c r="H27" i="44" s="1"/>
  <c r="L24" i="133"/>
  <c r="H28" i="44" s="1"/>
  <c r="L25" i="133"/>
  <c r="H29" i="44" s="1"/>
  <c r="L26" i="133"/>
  <c r="H30" i="44" s="1"/>
  <c r="L27" i="133"/>
  <c r="H31" i="44" s="1"/>
  <c r="L28" i="133"/>
  <c r="H32" i="44" s="1"/>
  <c r="L29" i="133"/>
  <c r="H61" i="44" s="1"/>
  <c r="L30" i="133"/>
  <c r="H62" i="44" s="1"/>
  <c r="L31" i="133"/>
  <c r="H63" i="44" s="1"/>
  <c r="L32" i="133"/>
  <c r="H64" i="44" s="1"/>
  <c r="L33" i="133"/>
  <c r="H65" i="44" s="1"/>
  <c r="L34" i="133"/>
  <c r="H55" i="44" s="1"/>
  <c r="L35" i="133"/>
  <c r="H56" i="44" s="1"/>
  <c r="L36" i="133"/>
  <c r="H57" i="44" s="1"/>
  <c r="L37" i="133"/>
  <c r="H58" i="44" s="1"/>
  <c r="L39" i="133"/>
  <c r="H39" i="44" s="1"/>
  <c r="L40" i="133"/>
  <c r="H40" i="44" s="1"/>
  <c r="L41" i="133"/>
  <c r="H41" i="44" s="1"/>
  <c r="L42" i="133"/>
  <c r="H42" i="44" s="1"/>
  <c r="L43" i="133"/>
  <c r="H43" i="44" s="1"/>
  <c r="L44" i="133"/>
  <c r="H44" i="44" s="1"/>
  <c r="L45" i="133"/>
  <c r="H45" i="44" s="1"/>
  <c r="L46" i="133"/>
  <c r="H74" i="44" s="1"/>
  <c r="L47" i="133"/>
  <c r="H75" i="44" s="1"/>
  <c r="L48" i="133"/>
  <c r="L49" i="133"/>
  <c r="L50" i="133"/>
  <c r="L51" i="133"/>
  <c r="L52" i="133"/>
  <c r="L53" i="133"/>
  <c r="L54" i="133"/>
  <c r="L55" i="133"/>
  <c r="L56" i="133"/>
  <c r="L57" i="133"/>
  <c r="L58" i="133"/>
  <c r="L59" i="133"/>
  <c r="L60" i="133"/>
  <c r="L61" i="133"/>
  <c r="L62" i="133"/>
  <c r="L63" i="133"/>
  <c r="H85" i="44" s="1"/>
  <c r="L64" i="133"/>
  <c r="H86" i="44" s="1"/>
  <c r="L65" i="133"/>
  <c r="H97" i="44" s="1"/>
  <c r="L66" i="133"/>
  <c r="H98" i="44" s="1"/>
  <c r="L67" i="133"/>
  <c r="H99" i="44" s="1"/>
  <c r="L68" i="133"/>
  <c r="H81" i="44" s="1"/>
  <c r="L69" i="133"/>
  <c r="H82" i="44" s="1"/>
  <c r="L70" i="133"/>
  <c r="H83" i="44" s="1"/>
  <c r="L75" i="133"/>
  <c r="H94" i="44" s="1"/>
  <c r="L76" i="133"/>
  <c r="H95" i="44" s="1"/>
  <c r="L77" i="133"/>
  <c r="L78" i="133"/>
  <c r="L79" i="133"/>
  <c r="L80" i="133"/>
  <c r="L81" i="133"/>
  <c r="L82" i="133"/>
  <c r="L83" i="133"/>
  <c r="L84" i="133"/>
  <c r="L85" i="133"/>
  <c r="L86" i="133"/>
  <c r="L87" i="133"/>
  <c r="L88" i="133"/>
  <c r="L89" i="133"/>
  <c r="L90" i="133"/>
  <c r="L91" i="133"/>
  <c r="L92" i="133"/>
  <c r="L93" i="133"/>
  <c r="L94" i="133"/>
  <c r="L95" i="133"/>
  <c r="L96" i="133"/>
  <c r="L97" i="133"/>
  <c r="L98" i="133"/>
  <c r="L99" i="133"/>
  <c r="L100" i="133"/>
  <c r="L101" i="133"/>
  <c r="L102" i="133"/>
  <c r="L103" i="133"/>
  <c r="L104" i="133"/>
  <c r="L105" i="133"/>
  <c r="H77" i="44" s="1"/>
  <c r="L106" i="133"/>
  <c r="H78" i="44" s="1"/>
  <c r="L3" i="133"/>
  <c r="H5" i="44" s="1"/>
  <c r="L4" i="132"/>
  <c r="L5" i="132"/>
  <c r="L6" i="132"/>
  <c r="L7" i="132"/>
  <c r="L8" i="132"/>
  <c r="L9" i="132"/>
  <c r="L10" i="132"/>
  <c r="L13" i="132"/>
  <c r="L14" i="132"/>
  <c r="L15" i="132"/>
  <c r="L16" i="132"/>
  <c r="L17" i="132"/>
  <c r="L18" i="132"/>
  <c r="L19" i="132"/>
  <c r="L23" i="132"/>
  <c r="L24" i="132"/>
  <c r="L25" i="132"/>
  <c r="L26" i="132"/>
  <c r="L27" i="132"/>
  <c r="L28" i="132"/>
  <c r="L29" i="132"/>
  <c r="L33" i="132"/>
  <c r="L34" i="132"/>
  <c r="L35" i="132"/>
  <c r="L36" i="132"/>
  <c r="L37" i="132"/>
  <c r="L38" i="132"/>
  <c r="L39" i="132"/>
  <c r="L40" i="132"/>
  <c r="L41" i="132"/>
  <c r="L42" i="132"/>
  <c r="L43" i="132"/>
  <c r="L44" i="132"/>
  <c r="L45" i="132"/>
  <c r="L46" i="132"/>
  <c r="L47" i="132"/>
  <c r="L48" i="132"/>
  <c r="L49" i="132"/>
  <c r="L50" i="132"/>
  <c r="L51" i="132"/>
  <c r="L52" i="132"/>
  <c r="L53" i="132"/>
  <c r="L54" i="132"/>
  <c r="L55" i="132"/>
  <c r="L56" i="132"/>
  <c r="L57" i="132"/>
  <c r="L58" i="132"/>
  <c r="L59" i="132"/>
  <c r="L60" i="132"/>
  <c r="L61" i="132"/>
  <c r="L62" i="132"/>
  <c r="L63" i="132"/>
  <c r="L64" i="132"/>
  <c r="L65" i="132"/>
  <c r="L66" i="132"/>
  <c r="L67" i="132"/>
  <c r="L68" i="132"/>
  <c r="L69" i="132"/>
  <c r="L70" i="132"/>
  <c r="L71" i="132"/>
  <c r="L72" i="132"/>
  <c r="L73" i="132"/>
  <c r="L74" i="132"/>
  <c r="L75" i="132"/>
  <c r="L76" i="132"/>
  <c r="L77" i="132"/>
  <c r="L78" i="132"/>
  <c r="L79" i="132"/>
  <c r="L80" i="132"/>
  <c r="L81" i="132"/>
  <c r="L82" i="132"/>
  <c r="L83" i="132"/>
  <c r="L84" i="132"/>
  <c r="L85" i="132"/>
  <c r="L86" i="132"/>
  <c r="L87" i="132"/>
  <c r="L88" i="132"/>
  <c r="L89" i="132"/>
  <c r="L90" i="132"/>
  <c r="L91" i="132"/>
  <c r="L92" i="132"/>
  <c r="L93" i="132"/>
  <c r="L94" i="132"/>
  <c r="L95" i="132"/>
  <c r="L96" i="132"/>
  <c r="L97" i="132"/>
  <c r="L98" i="132"/>
  <c r="L99" i="132"/>
  <c r="L100" i="132"/>
  <c r="L101" i="132"/>
  <c r="L102" i="132"/>
  <c r="L106" i="132"/>
  <c r="L107" i="132"/>
  <c r="L108" i="132"/>
  <c r="L109" i="132"/>
  <c r="L110" i="132"/>
  <c r="L111" i="132"/>
  <c r="L112" i="132"/>
  <c r="L116" i="132"/>
  <c r="L117" i="132"/>
  <c r="L118" i="132"/>
  <c r="L119" i="132"/>
  <c r="L120" i="132"/>
  <c r="L121" i="132"/>
  <c r="L122" i="132"/>
  <c r="L126" i="132"/>
  <c r="L127" i="132"/>
  <c r="L128" i="132"/>
  <c r="L129" i="132"/>
  <c r="L130" i="132"/>
  <c r="L131" i="132"/>
  <c r="L132" i="132"/>
  <c r="L136" i="132"/>
  <c r="L137" i="132"/>
  <c r="L138" i="132"/>
  <c r="L139" i="132"/>
  <c r="L140" i="132"/>
  <c r="L141" i="132"/>
  <c r="L142" i="132"/>
  <c r="L146" i="132"/>
  <c r="L147" i="132"/>
  <c r="L148" i="132"/>
  <c r="L149" i="132"/>
  <c r="L150" i="132"/>
  <c r="L151" i="132"/>
  <c r="L152" i="132"/>
  <c r="L153" i="132"/>
  <c r="L154" i="132"/>
  <c r="L155" i="132"/>
  <c r="L156" i="132"/>
  <c r="L157" i="132"/>
  <c r="L158" i="132"/>
  <c r="L159" i="132"/>
  <c r="L160" i="132"/>
  <c r="L161" i="132"/>
  <c r="L162" i="132"/>
  <c r="L163" i="132"/>
  <c r="L164" i="132"/>
  <c r="L165" i="132"/>
  <c r="L166" i="132"/>
  <c r="L167" i="132"/>
  <c r="L168" i="132"/>
  <c r="L169" i="132"/>
  <c r="L170" i="132"/>
  <c r="L171" i="132"/>
  <c r="L172" i="132"/>
  <c r="L173" i="132"/>
  <c r="L174" i="132"/>
  <c r="L175" i="132"/>
  <c r="L176" i="132"/>
  <c r="L177" i="132"/>
  <c r="L178" i="132"/>
  <c r="L179" i="132"/>
  <c r="L180" i="132"/>
  <c r="L181" i="132"/>
  <c r="L182" i="132"/>
  <c r="L183" i="132"/>
  <c r="L184" i="132"/>
  <c r="L185" i="132"/>
  <c r="L186" i="132"/>
  <c r="L187" i="132"/>
  <c r="L188" i="132"/>
  <c r="L189" i="132"/>
  <c r="L190" i="132"/>
  <c r="L191" i="132"/>
  <c r="L192" i="132"/>
  <c r="L193" i="132"/>
  <c r="L194" i="132"/>
  <c r="L195" i="132"/>
  <c r="L196" i="132"/>
  <c r="L197" i="132"/>
  <c r="L198" i="132"/>
  <c r="L199" i="132"/>
  <c r="L200" i="132"/>
  <c r="L201" i="132"/>
  <c r="L202" i="132"/>
  <c r="L203" i="132"/>
  <c r="L204" i="132"/>
  <c r="L205" i="132"/>
  <c r="L206" i="132"/>
  <c r="L207" i="132"/>
  <c r="L208" i="132"/>
  <c r="L209" i="132"/>
  <c r="L210" i="132"/>
  <c r="L211" i="132"/>
  <c r="L212" i="132"/>
  <c r="L213" i="132"/>
  <c r="L214" i="132"/>
  <c r="L215" i="132"/>
  <c r="L216" i="132"/>
  <c r="L217" i="132"/>
  <c r="L218" i="132"/>
  <c r="L219" i="132"/>
  <c r="L220" i="132"/>
  <c r="L221" i="132"/>
  <c r="L222" i="132"/>
  <c r="L223" i="132"/>
  <c r="L224" i="132"/>
  <c r="L225" i="132"/>
  <c r="L226" i="132"/>
  <c r="L227" i="132"/>
  <c r="L228" i="132"/>
  <c r="L229" i="132"/>
  <c r="L230" i="132"/>
  <c r="L231" i="132"/>
  <c r="L232" i="132"/>
  <c r="L233" i="132"/>
  <c r="L234" i="132"/>
  <c r="L235" i="132"/>
  <c r="L236" i="132"/>
  <c r="L237" i="132"/>
  <c r="L238" i="132"/>
  <c r="L239" i="132"/>
  <c r="L240" i="132"/>
  <c r="L241" i="132"/>
  <c r="L242" i="132"/>
  <c r="L243" i="132"/>
  <c r="L244" i="132"/>
  <c r="L245" i="132"/>
  <c r="L246" i="132"/>
  <c r="L247" i="132"/>
  <c r="L248" i="132"/>
  <c r="L249" i="132"/>
  <c r="L250" i="132"/>
  <c r="L251" i="132"/>
  <c r="L252" i="132"/>
  <c r="L253" i="132"/>
  <c r="L254" i="132"/>
  <c r="L255" i="132"/>
  <c r="L256" i="132"/>
  <c r="L257" i="132"/>
  <c r="L258" i="132"/>
  <c r="L259" i="132"/>
  <c r="L260" i="132"/>
  <c r="L261" i="132"/>
  <c r="L262" i="132"/>
  <c r="L263" i="132"/>
  <c r="L264" i="132"/>
  <c r="L265" i="132"/>
  <c r="L266" i="132"/>
  <c r="L267" i="132"/>
  <c r="L268" i="132"/>
  <c r="L269" i="132"/>
  <c r="L3" i="132"/>
  <c r="E16" i="42" l="1"/>
  <c r="F16" i="42"/>
  <c r="G36" i="46" l="1"/>
  <c r="F36" i="46"/>
  <c r="G35" i="46"/>
  <c r="F35" i="46"/>
  <c r="G34" i="46"/>
  <c r="F34" i="46"/>
  <c r="G33" i="46"/>
  <c r="F33" i="46"/>
  <c r="G32" i="46"/>
  <c r="F32" i="46"/>
  <c r="G31" i="46"/>
  <c r="F31" i="46"/>
  <c r="G30" i="46"/>
  <c r="F30" i="46"/>
  <c r="G28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0" i="46"/>
  <c r="F20" i="46"/>
  <c r="G19" i="46"/>
  <c r="F19" i="46"/>
  <c r="G18" i="46"/>
  <c r="F18" i="46"/>
  <c r="G17" i="46"/>
  <c r="F17" i="46"/>
  <c r="G16" i="46"/>
  <c r="F16" i="46"/>
  <c r="G15" i="46"/>
  <c r="F15" i="46"/>
  <c r="G14" i="46"/>
  <c r="F14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F53" i="42"/>
  <c r="E53" i="42"/>
  <c r="F51" i="42"/>
  <c r="E51" i="42"/>
  <c r="F49" i="42"/>
  <c r="E49" i="42"/>
  <c r="F45" i="42"/>
  <c r="E45" i="42"/>
  <c r="F43" i="42"/>
  <c r="E43" i="42"/>
  <c r="F41" i="42"/>
  <c r="E41" i="42"/>
  <c r="F40" i="42"/>
  <c r="E40" i="42"/>
  <c r="F39" i="42"/>
  <c r="E39" i="42"/>
  <c r="F37" i="42"/>
  <c r="E37" i="42"/>
  <c r="F35" i="42"/>
  <c r="E35" i="42"/>
  <c r="F33" i="42"/>
  <c r="E33" i="42"/>
  <c r="F29" i="42"/>
  <c r="E29" i="42"/>
  <c r="F27" i="42"/>
  <c r="E27" i="42"/>
  <c r="F25" i="42"/>
  <c r="E25" i="42"/>
  <c r="F23" i="42"/>
  <c r="E23" i="42"/>
  <c r="F21" i="42"/>
  <c r="E21" i="42"/>
  <c r="F19" i="42"/>
  <c r="E19" i="42"/>
  <c r="F17" i="42"/>
  <c r="E17" i="42"/>
  <c r="G17" i="100"/>
  <c r="F17" i="100"/>
  <c r="G16" i="100"/>
  <c r="F16" i="100"/>
  <c r="G15" i="100"/>
  <c r="F15" i="100"/>
  <c r="G14" i="100"/>
  <c r="F14" i="100"/>
  <c r="G41" i="20" l="1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5" i="20"/>
  <c r="F5" i="20"/>
  <c r="G27" i="51"/>
  <c r="F27" i="51"/>
  <c r="G26" i="51"/>
  <c r="F26" i="51"/>
  <c r="G25" i="51"/>
  <c r="F25" i="51"/>
  <c r="G24" i="51"/>
  <c r="F24" i="51"/>
  <c r="G23" i="51"/>
  <c r="F23" i="51"/>
  <c r="G22" i="51"/>
  <c r="F22" i="51"/>
  <c r="G21" i="51"/>
  <c r="F21" i="51"/>
  <c r="G19" i="51"/>
  <c r="F19" i="51"/>
  <c r="G18" i="51"/>
  <c r="F18" i="51"/>
  <c r="G17" i="51"/>
  <c r="F17" i="51"/>
  <c r="G16" i="51"/>
  <c r="F16" i="51"/>
  <c r="G15" i="51"/>
  <c r="F15" i="51"/>
  <c r="G14" i="51"/>
  <c r="F14" i="51"/>
  <c r="G13" i="51"/>
  <c r="F13" i="51"/>
  <c r="G11" i="51"/>
  <c r="F11" i="51"/>
  <c r="G10" i="51"/>
  <c r="F10" i="51"/>
  <c r="G9" i="51"/>
  <c r="F9" i="51"/>
  <c r="G8" i="51"/>
  <c r="F8" i="51"/>
  <c r="G7" i="51"/>
  <c r="F7" i="51"/>
  <c r="G6" i="51"/>
  <c r="F6" i="51"/>
  <c r="G5" i="51"/>
  <c r="F5" i="51"/>
  <c r="G55" i="127"/>
  <c r="F55" i="127"/>
  <c r="G54" i="127"/>
  <c r="F54" i="127"/>
  <c r="G53" i="127"/>
  <c r="F53" i="127"/>
  <c r="G52" i="127"/>
  <c r="F52" i="127"/>
  <c r="G51" i="127"/>
  <c r="F51" i="127"/>
  <c r="G50" i="127"/>
  <c r="F50" i="127"/>
  <c r="G49" i="127"/>
  <c r="F49" i="127"/>
  <c r="G44" i="127"/>
  <c r="F44" i="127"/>
  <c r="G43" i="127"/>
  <c r="F43" i="127"/>
  <c r="G42" i="127"/>
  <c r="F42" i="127"/>
  <c r="G41" i="127"/>
  <c r="F41" i="127"/>
  <c r="G40" i="127"/>
  <c r="F40" i="127"/>
  <c r="G39" i="127"/>
  <c r="F39" i="127"/>
  <c r="G38" i="127"/>
  <c r="F38" i="127"/>
  <c r="G33" i="127"/>
  <c r="F33" i="127"/>
  <c r="G32" i="127"/>
  <c r="F32" i="127"/>
  <c r="G31" i="127"/>
  <c r="F31" i="127"/>
  <c r="G30" i="127"/>
  <c r="F30" i="127"/>
  <c r="G29" i="127"/>
  <c r="F29" i="127"/>
  <c r="G28" i="127"/>
  <c r="F28" i="127"/>
  <c r="G27" i="127"/>
  <c r="F27" i="127"/>
  <c r="G22" i="127"/>
  <c r="F22" i="127"/>
  <c r="G21" i="127"/>
  <c r="F21" i="127"/>
  <c r="G20" i="127"/>
  <c r="F20" i="127"/>
  <c r="G19" i="127"/>
  <c r="F19" i="127"/>
  <c r="G18" i="127"/>
  <c r="F18" i="127"/>
  <c r="G17" i="127"/>
  <c r="F17" i="127"/>
  <c r="G16" i="127"/>
  <c r="F16" i="127"/>
  <c r="G11" i="127"/>
  <c r="F11" i="127"/>
  <c r="G10" i="127"/>
  <c r="F10" i="127"/>
  <c r="G9" i="127"/>
  <c r="F9" i="127"/>
  <c r="G8" i="127"/>
  <c r="F8" i="127"/>
  <c r="G7" i="127"/>
  <c r="F7" i="127"/>
  <c r="G6" i="127"/>
  <c r="F6" i="127"/>
  <c r="G5" i="127"/>
  <c r="F5" i="127"/>
  <c r="G51" i="101"/>
  <c r="F51" i="101"/>
  <c r="G50" i="101"/>
  <c r="F50" i="101"/>
  <c r="G49" i="101"/>
  <c r="F49" i="101"/>
  <c r="G48" i="101"/>
  <c r="F48" i="101"/>
  <c r="G47" i="101"/>
  <c r="F47" i="101"/>
  <c r="G46" i="101"/>
  <c r="F46" i="101"/>
  <c r="G45" i="101"/>
  <c r="F45" i="101"/>
  <c r="G43" i="101"/>
  <c r="F43" i="101"/>
  <c r="G42" i="101"/>
  <c r="F42" i="101"/>
  <c r="G41" i="101"/>
  <c r="F41" i="101"/>
  <c r="G40" i="101"/>
  <c r="F40" i="101"/>
  <c r="G39" i="101"/>
  <c r="F39" i="101"/>
  <c r="G38" i="101"/>
  <c r="F38" i="101"/>
  <c r="G37" i="101"/>
  <c r="F37" i="101"/>
  <c r="G35" i="101"/>
  <c r="F35" i="101"/>
  <c r="G34" i="101"/>
  <c r="F34" i="101"/>
  <c r="G33" i="101"/>
  <c r="F33" i="101"/>
  <c r="G32" i="101"/>
  <c r="F32" i="101"/>
  <c r="G31" i="101"/>
  <c r="F31" i="101"/>
  <c r="G30" i="101"/>
  <c r="F30" i="101"/>
  <c r="G29" i="101"/>
  <c r="F29" i="101"/>
  <c r="G27" i="101"/>
  <c r="F27" i="101"/>
  <c r="G26" i="101"/>
  <c r="F26" i="101"/>
  <c r="G25" i="101"/>
  <c r="F25" i="101"/>
  <c r="G24" i="101"/>
  <c r="F24" i="101"/>
  <c r="G23" i="101"/>
  <c r="F23" i="101"/>
  <c r="G22" i="101"/>
  <c r="F22" i="101"/>
  <c r="G21" i="101"/>
  <c r="F21" i="101"/>
  <c r="G19" i="101"/>
  <c r="F19" i="101"/>
  <c r="G18" i="101"/>
  <c r="F18" i="101"/>
  <c r="G17" i="101"/>
  <c r="F17" i="101"/>
  <c r="G16" i="101"/>
  <c r="F16" i="101"/>
  <c r="G15" i="101"/>
  <c r="F15" i="101"/>
  <c r="G14" i="101"/>
  <c r="F14" i="101"/>
  <c r="G13" i="101"/>
  <c r="F13" i="101"/>
  <c r="G11" i="101"/>
  <c r="F11" i="101"/>
  <c r="G10" i="101"/>
  <c r="F10" i="101"/>
  <c r="G9" i="101"/>
  <c r="F9" i="101"/>
  <c r="G8" i="101"/>
  <c r="F8" i="101"/>
  <c r="G7" i="101"/>
  <c r="F7" i="101"/>
  <c r="G6" i="101"/>
  <c r="F6" i="101"/>
  <c r="G5" i="101"/>
  <c r="F5" i="101"/>
  <c r="G55" i="106"/>
  <c r="F55" i="106"/>
  <c r="G54" i="106"/>
  <c r="F54" i="106"/>
  <c r="G53" i="106"/>
  <c r="F53" i="106"/>
  <c r="G52" i="106"/>
  <c r="F52" i="106"/>
  <c r="G51" i="106"/>
  <c r="F51" i="106"/>
  <c r="G50" i="106"/>
  <c r="F50" i="106"/>
  <c r="G49" i="106"/>
  <c r="F49" i="106"/>
  <c r="G48" i="106"/>
  <c r="F48" i="106"/>
  <c r="G47" i="106"/>
  <c r="F47" i="106"/>
  <c r="G46" i="106"/>
  <c r="F46" i="106"/>
  <c r="G45" i="106"/>
  <c r="F45" i="106"/>
  <c r="G44" i="106"/>
  <c r="F44" i="106"/>
  <c r="G42" i="106"/>
  <c r="F42" i="106"/>
  <c r="G41" i="106"/>
  <c r="F41" i="106"/>
  <c r="G40" i="106"/>
  <c r="F40" i="106"/>
  <c r="G39" i="106"/>
  <c r="F39" i="106"/>
  <c r="G38" i="106"/>
  <c r="F38" i="106"/>
  <c r="G37" i="106"/>
  <c r="F37" i="106"/>
  <c r="G36" i="106"/>
  <c r="F36" i="106"/>
  <c r="G35" i="106"/>
  <c r="F35" i="106"/>
  <c r="G34" i="106"/>
  <c r="F34" i="106"/>
  <c r="G33" i="106"/>
  <c r="F33" i="106"/>
  <c r="G32" i="106"/>
  <c r="F32" i="106"/>
  <c r="G31" i="106"/>
  <c r="F31" i="106"/>
  <c r="G29" i="106"/>
  <c r="F29" i="106"/>
  <c r="G28" i="106"/>
  <c r="F28" i="106"/>
  <c r="G27" i="106"/>
  <c r="F27" i="106"/>
  <c r="G26" i="106"/>
  <c r="F26" i="106"/>
  <c r="G25" i="106"/>
  <c r="F25" i="106"/>
  <c r="G24" i="106"/>
  <c r="F24" i="106"/>
  <c r="G23" i="106"/>
  <c r="F23" i="106"/>
  <c r="G22" i="106"/>
  <c r="F22" i="106"/>
  <c r="G21" i="106"/>
  <c r="F21" i="106"/>
  <c r="G20" i="106"/>
  <c r="F20" i="106"/>
  <c r="G19" i="106"/>
  <c r="F19" i="106"/>
  <c r="G18" i="106"/>
  <c r="F18" i="106"/>
  <c r="G16" i="106"/>
  <c r="F16" i="106"/>
  <c r="G15" i="106"/>
  <c r="F15" i="106"/>
  <c r="G14" i="106"/>
  <c r="F14" i="106"/>
  <c r="G13" i="106"/>
  <c r="F13" i="106"/>
  <c r="G12" i="106"/>
  <c r="F12" i="106"/>
  <c r="G11" i="106"/>
  <c r="F11" i="106"/>
  <c r="G10" i="106"/>
  <c r="F10" i="106"/>
  <c r="G9" i="106"/>
  <c r="F9" i="106"/>
  <c r="G8" i="106"/>
  <c r="F8" i="106"/>
  <c r="G7" i="106"/>
  <c r="F7" i="106"/>
  <c r="G6" i="106"/>
  <c r="F6" i="106"/>
  <c r="G5" i="106"/>
  <c r="F5" i="106"/>
  <c r="G19" i="54"/>
  <c r="F19" i="54"/>
  <c r="G18" i="54"/>
  <c r="F18" i="54"/>
  <c r="G17" i="54"/>
  <c r="F17" i="54"/>
  <c r="G16" i="54"/>
  <c r="F16" i="54"/>
  <c r="G15" i="54"/>
  <c r="F15" i="54"/>
  <c r="G14" i="54"/>
  <c r="F14" i="54"/>
  <c r="G13" i="54"/>
  <c r="F13" i="54"/>
  <c r="G11" i="54"/>
  <c r="F11" i="54"/>
  <c r="G10" i="54"/>
  <c r="F10" i="54"/>
  <c r="G9" i="54"/>
  <c r="F9" i="54"/>
  <c r="G8" i="54"/>
  <c r="F8" i="54"/>
  <c r="G7" i="54"/>
  <c r="F7" i="54"/>
  <c r="G6" i="54"/>
  <c r="F6" i="54"/>
  <c r="G5" i="54"/>
  <c r="F5" i="54"/>
  <c r="G11" i="18"/>
  <c r="F11" i="18"/>
  <c r="G10" i="18"/>
  <c r="F10" i="18"/>
  <c r="G9" i="18"/>
  <c r="F9" i="18"/>
  <c r="G8" i="18"/>
  <c r="F8" i="18"/>
  <c r="G7" i="18"/>
  <c r="F7" i="18"/>
  <c r="G6" i="18"/>
  <c r="F6" i="18"/>
  <c r="G5" i="18"/>
  <c r="F5" i="18"/>
  <c r="G27" i="57"/>
  <c r="F27" i="57"/>
  <c r="G26" i="57"/>
  <c r="F26" i="57"/>
  <c r="G25" i="57"/>
  <c r="F25" i="57"/>
  <c r="G24" i="57"/>
  <c r="F24" i="57"/>
  <c r="G23" i="57"/>
  <c r="F23" i="57"/>
  <c r="G22" i="57"/>
  <c r="F22" i="57"/>
  <c r="G21" i="57"/>
  <c r="F21" i="57"/>
  <c r="G19" i="57"/>
  <c r="F19" i="57"/>
  <c r="G18" i="57"/>
  <c r="F18" i="57"/>
  <c r="G17" i="57"/>
  <c r="F17" i="57"/>
  <c r="G16" i="57"/>
  <c r="F16" i="57"/>
  <c r="G15" i="57"/>
  <c r="F15" i="57"/>
  <c r="G14" i="57"/>
  <c r="F14" i="57"/>
  <c r="G13" i="57"/>
  <c r="F13" i="57"/>
  <c r="G11" i="57"/>
  <c r="F11" i="57"/>
  <c r="G10" i="57"/>
  <c r="F10" i="57"/>
  <c r="G9" i="57"/>
  <c r="F9" i="57"/>
  <c r="G8" i="57"/>
  <c r="F8" i="57"/>
  <c r="G7" i="57"/>
  <c r="F7" i="57"/>
  <c r="G6" i="57"/>
  <c r="F6" i="57"/>
  <c r="G5" i="57"/>
  <c r="F5" i="57"/>
  <c r="G19" i="129"/>
  <c r="F19" i="129"/>
  <c r="G18" i="129"/>
  <c r="F18" i="129"/>
  <c r="G17" i="129"/>
  <c r="F17" i="129"/>
  <c r="G16" i="129"/>
  <c r="F16" i="129"/>
  <c r="G15" i="129"/>
  <c r="F15" i="129"/>
  <c r="G14" i="129"/>
  <c r="F14" i="129"/>
  <c r="G12" i="129"/>
  <c r="F12" i="129"/>
  <c r="G11" i="129"/>
  <c r="F11" i="129"/>
  <c r="G10" i="129"/>
  <c r="F10" i="129"/>
  <c r="G9" i="129"/>
  <c r="F9" i="129"/>
  <c r="G8" i="129"/>
  <c r="F8" i="129"/>
  <c r="G7" i="129"/>
  <c r="F7" i="129"/>
  <c r="G6" i="129"/>
  <c r="F6" i="129"/>
  <c r="G5" i="129"/>
  <c r="F5" i="129"/>
  <c r="A1" i="18" l="1"/>
  <c r="A1" i="54"/>
  <c r="A1" i="106"/>
  <c r="A1" i="101"/>
  <c r="A1" i="127"/>
  <c r="A1" i="51"/>
  <c r="A1" i="20"/>
  <c r="A1" i="100"/>
  <c r="A1" i="38"/>
  <c r="A1" i="35"/>
  <c r="A1" i="40"/>
  <c r="A1" i="42"/>
  <c r="A1" i="44"/>
  <c r="A1" i="46"/>
  <c r="A1" i="57"/>
  <c r="B25" i="129" l="1"/>
  <c r="A25" i="129"/>
  <c r="B24" i="129"/>
  <c r="A24" i="129"/>
  <c r="B65" i="127" l="1"/>
  <c r="A65" i="127"/>
  <c r="B64" i="127"/>
  <c r="A64" i="127"/>
  <c r="G27" i="42" l="1"/>
  <c r="G29" i="42"/>
  <c r="G39" i="42"/>
  <c r="G33" i="42"/>
  <c r="G51" i="42"/>
  <c r="G17" i="42"/>
  <c r="H14" i="46"/>
  <c r="H17" i="46"/>
  <c r="H20" i="46"/>
  <c r="H32" i="46"/>
  <c r="H35" i="46"/>
  <c r="H23" i="46"/>
  <c r="H26" i="46"/>
  <c r="H6" i="46"/>
  <c r="H9" i="46"/>
  <c r="H12" i="46"/>
  <c r="H17" i="100"/>
  <c r="G19" i="42"/>
  <c r="G35" i="42"/>
  <c r="G40" i="42"/>
  <c r="G21" i="42"/>
  <c r="G53" i="42"/>
  <c r="G49" i="42"/>
  <c r="H15" i="46"/>
  <c r="H18" i="46"/>
  <c r="H30" i="46"/>
  <c r="H33" i="46"/>
  <c r="H36" i="46"/>
  <c r="H24" i="46"/>
  <c r="H27" i="46"/>
  <c r="H7" i="46"/>
  <c r="H10" i="46"/>
  <c r="H15" i="100"/>
  <c r="G25" i="42"/>
  <c r="G43" i="42"/>
  <c r="G37" i="42"/>
  <c r="G41" i="42"/>
  <c r="G23" i="42"/>
  <c r="G16" i="42"/>
  <c r="G45" i="42"/>
  <c r="H16" i="46"/>
  <c r="H19" i="46"/>
  <c r="H31" i="46"/>
  <c r="H34" i="46"/>
  <c r="H22" i="46"/>
  <c r="H25" i="46"/>
  <c r="H28" i="46"/>
  <c r="H8" i="46"/>
  <c r="H11" i="46"/>
  <c r="H16" i="100"/>
  <c r="H6" i="20"/>
  <c r="H9" i="20"/>
  <c r="H12" i="20"/>
  <c r="H18" i="20"/>
  <c r="H21" i="20"/>
  <c r="H36" i="20"/>
  <c r="H39" i="20"/>
  <c r="H5" i="57"/>
  <c r="H8" i="57"/>
  <c r="H11" i="57"/>
  <c r="H15" i="57"/>
  <c r="H18" i="57"/>
  <c r="H22" i="57"/>
  <c r="H25" i="57"/>
  <c r="H5" i="18"/>
  <c r="H8" i="18"/>
  <c r="H11" i="18"/>
  <c r="H7" i="51"/>
  <c r="H10" i="51"/>
  <c r="H14" i="51"/>
  <c r="H17" i="51"/>
  <c r="H21" i="51"/>
  <c r="H24" i="51"/>
  <c r="H27" i="51"/>
  <c r="H7" i="54"/>
  <c r="H10" i="54"/>
  <c r="H14" i="54"/>
  <c r="H17" i="54"/>
  <c r="H16" i="127"/>
  <c r="H19" i="127"/>
  <c r="H22" i="127"/>
  <c r="H7" i="127"/>
  <c r="H10" i="127"/>
  <c r="H39" i="127"/>
  <c r="H42" i="127"/>
  <c r="H27" i="127"/>
  <c r="H30" i="127"/>
  <c r="H33" i="127"/>
  <c r="H51" i="127"/>
  <c r="H54" i="127"/>
  <c r="H6" i="106"/>
  <c r="H9" i="106"/>
  <c r="H14" i="106"/>
  <c r="H20" i="106"/>
  <c r="H23" i="106"/>
  <c r="H25" i="106"/>
  <c r="H28" i="106"/>
  <c r="H31" i="106"/>
  <c r="H34" i="106"/>
  <c r="H37" i="106"/>
  <c r="H39" i="106"/>
  <c r="H42" i="106"/>
  <c r="H45" i="106"/>
  <c r="H48" i="106"/>
  <c r="H53" i="106"/>
  <c r="H14" i="100"/>
  <c r="H7" i="20"/>
  <c r="H10" i="20"/>
  <c r="H16" i="20"/>
  <c r="H19" i="20"/>
  <c r="H22" i="20"/>
  <c r="H37" i="20"/>
  <c r="H40" i="20"/>
  <c r="H6" i="57"/>
  <c r="H9" i="57"/>
  <c r="H13" i="57"/>
  <c r="H16" i="57"/>
  <c r="H19" i="57"/>
  <c r="H23" i="57"/>
  <c r="H26" i="57"/>
  <c r="H6" i="18"/>
  <c r="H9" i="18"/>
  <c r="H5" i="51"/>
  <c r="H8" i="51"/>
  <c r="H11" i="51"/>
  <c r="H15" i="51"/>
  <c r="H18" i="51"/>
  <c r="H22" i="51"/>
  <c r="H25" i="51"/>
  <c r="H5" i="54"/>
  <c r="H8" i="54"/>
  <c r="H11" i="54"/>
  <c r="H15" i="54"/>
  <c r="H18" i="54"/>
  <c r="H17" i="127"/>
  <c r="H20" i="127"/>
  <c r="H5" i="127"/>
  <c r="H8" i="127"/>
  <c r="H11" i="127"/>
  <c r="H40" i="127"/>
  <c r="H43" i="127"/>
  <c r="H28" i="127"/>
  <c r="H31" i="127"/>
  <c r="H49" i="127"/>
  <c r="H52" i="127"/>
  <c r="H55" i="127"/>
  <c r="H7" i="106"/>
  <c r="H10" i="106"/>
  <c r="H12" i="106"/>
  <c r="H15" i="106"/>
  <c r="H18" i="106"/>
  <c r="H21" i="106"/>
  <c r="H24" i="106"/>
  <c r="H26" i="106"/>
  <c r="H29" i="106"/>
  <c r="H32" i="106"/>
  <c r="H35" i="106"/>
  <c r="H40" i="106"/>
  <c r="H46" i="106"/>
  <c r="H49" i="106"/>
  <c r="H51" i="106"/>
  <c r="H54" i="106"/>
  <c r="H8" i="20"/>
  <c r="H20" i="20"/>
  <c r="H41" i="20"/>
  <c r="H14" i="57"/>
  <c r="H24" i="57"/>
  <c r="H10" i="18"/>
  <c r="H13" i="51"/>
  <c r="H23" i="51"/>
  <c r="H9" i="54"/>
  <c r="H19" i="54"/>
  <c r="H6" i="127"/>
  <c r="H41" i="127"/>
  <c r="H32" i="127"/>
  <c r="H5" i="106"/>
  <c r="H13" i="106"/>
  <c r="H19" i="106"/>
  <c r="H27" i="106"/>
  <c r="H33" i="106"/>
  <c r="H41" i="106"/>
  <c r="H47" i="106"/>
  <c r="H55" i="106"/>
  <c r="H6" i="129"/>
  <c r="H9" i="129"/>
  <c r="H12" i="129"/>
  <c r="H16" i="129"/>
  <c r="H19" i="129"/>
  <c r="H11" i="20"/>
  <c r="H35" i="20"/>
  <c r="H7" i="57"/>
  <c r="H17" i="57"/>
  <c r="H27" i="57"/>
  <c r="H6" i="51"/>
  <c r="H16" i="51"/>
  <c r="H26" i="51"/>
  <c r="H13" i="54"/>
  <c r="H18" i="127"/>
  <c r="H9" i="127"/>
  <c r="H44" i="127"/>
  <c r="H50" i="127"/>
  <c r="H8" i="106"/>
  <c r="H16" i="106"/>
  <c r="H22" i="106"/>
  <c r="H36" i="106"/>
  <c r="H50" i="106"/>
  <c r="H5" i="129"/>
  <c r="H8" i="129"/>
  <c r="H11" i="129"/>
  <c r="H15" i="129"/>
  <c r="H18" i="129"/>
  <c r="H14" i="129"/>
  <c r="H6" i="101"/>
  <c r="H9" i="101"/>
  <c r="H13" i="101"/>
  <c r="H16" i="101"/>
  <c r="H19" i="101"/>
  <c r="H23" i="101"/>
  <c r="H26" i="101"/>
  <c r="H30" i="101"/>
  <c r="H33" i="101"/>
  <c r="H37" i="101"/>
  <c r="H40" i="101"/>
  <c r="H43" i="101"/>
  <c r="H47" i="101"/>
  <c r="H50" i="101"/>
  <c r="H17" i="129"/>
  <c r="H5" i="101"/>
  <c r="H8" i="101"/>
  <c r="H15" i="101"/>
  <c r="H25" i="101"/>
  <c r="H32" i="101"/>
  <c r="H39" i="101"/>
  <c r="H49" i="101"/>
  <c r="H10" i="57"/>
  <c r="H9" i="51"/>
  <c r="H16" i="54"/>
  <c r="H29" i="127"/>
  <c r="H38" i="106"/>
  <c r="H11" i="101"/>
  <c r="H29" i="101"/>
  <c r="H42" i="101"/>
  <c r="H19" i="51"/>
  <c r="H44" i="106"/>
  <c r="H10" i="129"/>
  <c r="H7" i="101"/>
  <c r="H10" i="101"/>
  <c r="H14" i="101"/>
  <c r="H17" i="101"/>
  <c r="H21" i="101"/>
  <c r="H24" i="101"/>
  <c r="H27" i="101"/>
  <c r="H31" i="101"/>
  <c r="H34" i="101"/>
  <c r="H38" i="101"/>
  <c r="H41" i="101"/>
  <c r="H45" i="101"/>
  <c r="H48" i="101"/>
  <c r="H51" i="101"/>
  <c r="H5" i="20"/>
  <c r="H7" i="129"/>
  <c r="H18" i="101"/>
  <c r="H35" i="101"/>
  <c r="H17" i="20"/>
  <c r="H53" i="127"/>
  <c r="H38" i="20"/>
  <c r="H7" i="18"/>
  <c r="H6" i="54"/>
  <c r="H38" i="127"/>
  <c r="H11" i="106"/>
  <c r="H52" i="106"/>
  <c r="H22" i="101"/>
  <c r="H46" i="101"/>
  <c r="H21" i="57"/>
  <c r="H21" i="127"/>
  <c r="A22" i="100" l="1"/>
  <c r="A23" i="100"/>
  <c r="B57" i="42" l="1"/>
  <c r="B58" i="42"/>
  <c r="O13" i="100" l="1"/>
  <c r="O12" i="100"/>
  <c r="O11" i="100"/>
  <c r="O10" i="100"/>
  <c r="O9" i="100"/>
  <c r="O8" i="100"/>
  <c r="O7" i="100"/>
  <c r="O6" i="100"/>
  <c r="T13" i="100" l="1"/>
  <c r="T12" i="100"/>
  <c r="T11" i="100"/>
  <c r="T10" i="100"/>
  <c r="T9" i="100"/>
  <c r="T8" i="100"/>
  <c r="T7" i="100"/>
  <c r="T6" i="100"/>
  <c r="Q13" i="100" l="1"/>
  <c r="Q12" i="100"/>
  <c r="Q11" i="100"/>
  <c r="Q10" i="100"/>
  <c r="Q9" i="100"/>
  <c r="Q8" i="100"/>
  <c r="Q7" i="100"/>
  <c r="Q6" i="100"/>
  <c r="S13" i="100" l="1"/>
  <c r="U13" i="100" s="1"/>
  <c r="V13" i="100" s="1"/>
  <c r="S12" i="100"/>
  <c r="U12" i="100" s="1"/>
  <c r="V12" i="100" s="1"/>
  <c r="S11" i="100"/>
  <c r="U11" i="100" s="1"/>
  <c r="V11" i="100" s="1"/>
  <c r="S10" i="100"/>
  <c r="U10" i="100" s="1"/>
  <c r="V10" i="100" s="1"/>
  <c r="S9" i="100"/>
  <c r="U9" i="100" s="1"/>
  <c r="V9" i="100" s="1"/>
  <c r="S8" i="100"/>
  <c r="U8" i="100" s="1"/>
  <c r="V8" i="100" s="1"/>
  <c r="S7" i="100"/>
  <c r="U7" i="100" s="1"/>
  <c r="V7" i="100" s="1"/>
  <c r="S6" i="100"/>
  <c r="U6" i="100" s="1"/>
  <c r="V6" i="100" s="1"/>
  <c r="A61" i="106" l="1"/>
  <c r="B61" i="106"/>
  <c r="A62" i="106"/>
  <c r="B62" i="106"/>
  <c r="B58" i="101" l="1"/>
  <c r="A58" i="101"/>
  <c r="B57" i="101"/>
  <c r="A57" i="101"/>
  <c r="D6" i="3" l="1"/>
  <c r="B26" i="54" l="1"/>
  <c r="A26" i="54"/>
  <c r="B25" i="54"/>
  <c r="A25" i="54"/>
  <c r="B34" i="51"/>
  <c r="A34" i="51"/>
  <c r="B33" i="51"/>
  <c r="A33" i="51"/>
  <c r="B42" i="46"/>
  <c r="A42" i="46"/>
  <c r="B41" i="46"/>
  <c r="A41" i="46"/>
  <c r="B104" i="44"/>
  <c r="A104" i="44"/>
  <c r="B103" i="44"/>
  <c r="A103" i="44"/>
  <c r="A58" i="42"/>
  <c r="A57" i="42"/>
  <c r="A16" i="40"/>
  <c r="A15" i="40"/>
  <c r="G19" i="38"/>
  <c r="A19" i="38"/>
  <c r="G18" i="38"/>
  <c r="A18" i="38"/>
  <c r="B51" i="20"/>
  <c r="B33" i="57" s="1"/>
  <c r="A51" i="20"/>
  <c r="B50" i="20"/>
  <c r="B32" i="57" s="1"/>
  <c r="A50" i="20"/>
  <c r="B18" i="18"/>
  <c r="A18" i="18"/>
  <c r="B17" i="18"/>
  <c r="A17" i="18"/>
  <c r="G23" i="100" l="1"/>
  <c r="G22" i="100"/>
</calcChain>
</file>

<file path=xl/sharedStrings.xml><?xml version="1.0" encoding="utf-8"?>
<sst xmlns="http://schemas.openxmlformats.org/spreadsheetml/2006/main" count="2863" uniqueCount="1452">
  <si>
    <t>Ваш региональный менеджер</t>
  </si>
  <si>
    <t>Иванов Иван Иванович</t>
  </si>
  <si>
    <t>номер телефона</t>
  </si>
  <si>
    <t>почта для приёма заказов</t>
  </si>
  <si>
    <t>номер телефона службы сервиса</t>
  </si>
  <si>
    <t>Категория</t>
  </si>
  <si>
    <t>A</t>
  </si>
  <si>
    <t>A+</t>
  </si>
  <si>
    <t>B</t>
  </si>
  <si>
    <t>C</t>
  </si>
  <si>
    <t>СОДЕРЖАНИЕ:</t>
  </si>
  <si>
    <t>1. МАТРАСЫ:</t>
  </si>
  <si>
    <t>1.1</t>
  </si>
  <si>
    <t>перейти &gt;&gt;&gt;</t>
  </si>
  <si>
    <t>1.2</t>
  </si>
  <si>
    <t>1.4</t>
  </si>
  <si>
    <t>1.5</t>
  </si>
  <si>
    <t>1.7</t>
  </si>
  <si>
    <t>1.8</t>
  </si>
  <si>
    <t>1.9</t>
  </si>
  <si>
    <t>2. КРОВАТИ:</t>
  </si>
  <si>
    <t>2.1</t>
  </si>
  <si>
    <t>Кровати</t>
  </si>
  <si>
    <t>2.2</t>
  </si>
  <si>
    <t>2.3</t>
  </si>
  <si>
    <t>2.4</t>
  </si>
  <si>
    <t>Таблица рекомендованных тканей</t>
  </si>
  <si>
    <t>3.1</t>
  </si>
  <si>
    <t>4.1</t>
  </si>
  <si>
    <t>Тумбочки</t>
  </si>
  <si>
    <t>Подушки</t>
  </si>
  <si>
    <t>Чехлы</t>
  </si>
  <si>
    <t>Наматрасники</t>
  </si>
  <si>
    <t>К СОДЕРЖАНИЮ &gt;&gt;&gt;</t>
  </si>
  <si>
    <t>Состав</t>
  </si>
  <si>
    <t>Размер</t>
  </si>
  <si>
    <t>Оптовая цена</t>
  </si>
  <si>
    <t>Pulse (Пульс)</t>
  </si>
  <si>
    <t>Розничная цена до скидки</t>
  </si>
  <si>
    <t>Скидка роз.</t>
  </si>
  <si>
    <t>Розничная цена</t>
  </si>
  <si>
    <t>Наценка дилера, руб.</t>
  </si>
  <si>
    <t>Наценка дилера, %</t>
  </si>
  <si>
    <t>Длина  190, 200</t>
  </si>
  <si>
    <t>Spectra (Спектра)</t>
  </si>
  <si>
    <t>Cardio (Кардио)</t>
  </si>
  <si>
    <t>Скидка</t>
  </si>
  <si>
    <t>Supremo (Супремо)</t>
  </si>
  <si>
    <t>Arena (Арена)</t>
  </si>
  <si>
    <t>Formula (Формула)</t>
  </si>
  <si>
    <t>Idea (Идея)</t>
  </si>
  <si>
    <t>Norma (Норма)</t>
  </si>
  <si>
    <t>К ТРТ&gt;&gt;&gt;</t>
  </si>
  <si>
    <t>Название кровати</t>
  </si>
  <si>
    <t>Длина 200</t>
  </si>
  <si>
    <t>Основание с ламелями</t>
  </si>
  <si>
    <t xml:space="preserve">Розничная цена </t>
  </si>
  <si>
    <t>ОСНОВАНИЕ ASKONA</t>
  </si>
  <si>
    <t>Длина 190</t>
  </si>
  <si>
    <t>№</t>
  </si>
  <si>
    <t>К ПРАЙС-ЛИСТУ &gt;&gt;&gt;</t>
  </si>
  <si>
    <t>+</t>
  </si>
  <si>
    <t>Разрешено +</t>
  </si>
  <si>
    <t>Запрещено</t>
  </si>
  <si>
    <t>3 категория</t>
  </si>
  <si>
    <t xml:space="preserve">Розничная скидка </t>
  </si>
  <si>
    <t>Классик 2</t>
  </si>
  <si>
    <t>ПОДУШКИ</t>
  </si>
  <si>
    <t>70x50</t>
  </si>
  <si>
    <t>50*70</t>
  </si>
  <si>
    <t>50х70</t>
  </si>
  <si>
    <t>Organic (Органик)</t>
  </si>
  <si>
    <t>Glow (Глоу)</t>
  </si>
  <si>
    <t>60x40х9
S</t>
  </si>
  <si>
    <t>60x40х11,5
M</t>
  </si>
  <si>
    <t>60x40х14
L</t>
  </si>
  <si>
    <t>ЗАЩИТНЫЕ ЧЕХЛЫ</t>
  </si>
  <si>
    <t>Длина  200</t>
  </si>
  <si>
    <t>длина 200</t>
  </si>
  <si>
    <t>НАМАТРАСНИКИ</t>
  </si>
  <si>
    <t>Основания с ламелями</t>
  </si>
  <si>
    <t>ОСНОВАНИЕ С ЛАМЕЛЯМИ</t>
  </si>
  <si>
    <t>НДС</t>
  </si>
  <si>
    <t>без НДС</t>
  </si>
  <si>
    <t>с НДС</t>
  </si>
  <si>
    <t>ОДЕЯЛА</t>
  </si>
  <si>
    <t>Glory (Глори)</t>
  </si>
  <si>
    <t>Liberty 
(Либерти)</t>
  </si>
  <si>
    <t>60x40х9/11</t>
  </si>
  <si>
    <t>Наименование ткани мебельной</t>
  </si>
  <si>
    <t>Halal</t>
  </si>
  <si>
    <t>Нерекомендуемые ткани</t>
  </si>
  <si>
    <t>Наматрасники с длиной свыше 200 см и/или шириной свыше 180 см поставляются в нескрученном виде</t>
  </si>
  <si>
    <t>Cotton
(Котон)</t>
  </si>
  <si>
    <t>50x70</t>
  </si>
  <si>
    <t>Тк. Sky Velvet (3)</t>
  </si>
  <si>
    <t>Тк. Casanova (3)</t>
  </si>
  <si>
    <t>Тк.  Iris (2)</t>
  </si>
  <si>
    <t>Тк. Dumont (2)</t>
  </si>
  <si>
    <t>70x70</t>
  </si>
  <si>
    <t xml:space="preserve">43x65*13 </t>
  </si>
  <si>
    <t>Одеяла</t>
  </si>
  <si>
    <t>60х39х11,5</t>
  </si>
  <si>
    <t>D200</t>
  </si>
  <si>
    <t>50*68</t>
  </si>
  <si>
    <t>68*68</t>
  </si>
  <si>
    <t>Ограничение</t>
  </si>
  <si>
    <t>Dune (Дюна)</t>
  </si>
  <si>
    <t>Bamboo Plus (Бамбу Плюс)</t>
  </si>
  <si>
    <t>Grey Goose (Грэй Гус)</t>
  </si>
  <si>
    <t>Terapia NEW</t>
  </si>
  <si>
    <t>Fitness</t>
  </si>
  <si>
    <t>хххх@ххх.ru</t>
  </si>
  <si>
    <t>Основание Askona</t>
  </si>
  <si>
    <t>Тумбочка Классик 2</t>
  </si>
  <si>
    <t>Emotion (Эмоушн)</t>
  </si>
  <si>
    <t>Босс</t>
  </si>
  <si>
    <t>60*40*14</t>
  </si>
  <si>
    <t>Mom's Love (детские)</t>
  </si>
  <si>
    <t>Energy Cool M 
(Энерджи Кул М)</t>
  </si>
  <si>
    <r>
      <t>4 категория ткани</t>
    </r>
    <r>
      <rPr>
        <i/>
        <sz val="12"/>
        <rFont val="Calibri"/>
        <family val="2"/>
        <charset val="204"/>
        <scheme val="minor"/>
      </rPr>
      <t xml:space="preserve">
</t>
    </r>
  </si>
  <si>
    <t xml:space="preserve"> Roll (Ролл) 
скрутка</t>
  </si>
  <si>
    <r>
      <rPr>
        <b/>
        <sz val="20"/>
        <rFont val="Calibri"/>
        <family val="2"/>
        <charset val="204"/>
        <scheme val="minor"/>
      </rPr>
      <t>2 категория ткани</t>
    </r>
    <r>
      <rPr>
        <b/>
        <sz val="12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тк. Iris, тк. Dumont</t>
    </r>
  </si>
  <si>
    <r>
      <rPr>
        <b/>
        <sz val="20"/>
        <rFont val="Calibri"/>
        <family val="2"/>
        <charset val="204"/>
        <scheme val="minor"/>
      </rPr>
      <t>3 категория ткани</t>
    </r>
    <r>
      <rPr>
        <b/>
        <sz val="12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тк. Sky Velvet, Тк. Casanova</t>
    </r>
  </si>
  <si>
    <r>
      <t xml:space="preserve">3 категория ткани
</t>
    </r>
    <r>
      <rPr>
        <sz val="12"/>
        <rFont val="Calibri"/>
        <family val="2"/>
        <charset val="204"/>
        <scheme val="minor"/>
      </rPr>
      <t>тк. Sky Velvet, Тк. Casanova</t>
    </r>
  </si>
  <si>
    <t>Категория ткания</t>
  </si>
  <si>
    <t>Айрис</t>
  </si>
  <si>
    <t>Ткань</t>
  </si>
  <si>
    <t>Тк. Dumont</t>
  </si>
  <si>
    <t>Тк. Iris</t>
  </si>
  <si>
    <t>Тк. Casanova</t>
  </si>
  <si>
    <t>Тк. Sky velvet</t>
  </si>
  <si>
    <t>КПБ Beyosa</t>
  </si>
  <si>
    <t>Тумба Айрис</t>
  </si>
  <si>
    <t>3. МАЛЫЕ ФОРМЫ:</t>
  </si>
  <si>
    <t>4. АКСЕССУАРЫ:</t>
  </si>
  <si>
    <t>4.2</t>
  </si>
  <si>
    <t>4.3</t>
  </si>
  <si>
    <t>4.4</t>
  </si>
  <si>
    <t>4.5</t>
  </si>
  <si>
    <t>120*060*017</t>
  </si>
  <si>
    <t>200*080*023</t>
  </si>
  <si>
    <t>Таблица тканей для изготовления кроватей, малых форм (бренд Мир Матрасов)</t>
  </si>
  <si>
    <t>160
180</t>
  </si>
  <si>
    <t>190
195
200</t>
  </si>
  <si>
    <t>Emily
(Эмили)</t>
  </si>
  <si>
    <t>Seria PRO</t>
  </si>
  <si>
    <t>1.3</t>
  </si>
  <si>
    <t>1.6</t>
  </si>
  <si>
    <t>TREND - Viking</t>
  </si>
  <si>
    <t>TREND - Trend</t>
  </si>
  <si>
    <t>TREND - Supremo</t>
  </si>
  <si>
    <t>TREND - SOUL</t>
  </si>
  <si>
    <t>190, 200</t>
  </si>
  <si>
    <t>Наименование МЦ</t>
  </si>
  <si>
    <t>Подушка 070*070 Cotton</t>
  </si>
  <si>
    <t>одеяло 205*140 Green bamboo</t>
  </si>
  <si>
    <t>одеяло 220*200 Green bamboo</t>
  </si>
  <si>
    <t>Подушка Gelios Ergo</t>
  </si>
  <si>
    <t>M42</t>
  </si>
  <si>
    <t>Матрас 200*080 Fitness Arena</t>
  </si>
  <si>
    <t>M43</t>
  </si>
  <si>
    <t>Матрас 200*090 Fitness Arena</t>
  </si>
  <si>
    <t>M44</t>
  </si>
  <si>
    <t>Матрас 200*120 Fitness Arena</t>
  </si>
  <si>
    <t>M45</t>
  </si>
  <si>
    <t>Матрас 200*140 Fitness Arena</t>
  </si>
  <si>
    <t>M46</t>
  </si>
  <si>
    <t>Матрас 200*160 Fitness Arena</t>
  </si>
  <si>
    <t>M47</t>
  </si>
  <si>
    <t>Матрас 200*180 Fitness Arena</t>
  </si>
  <si>
    <t>M48</t>
  </si>
  <si>
    <t>Матрас 200*200 Fitness Arena</t>
  </si>
  <si>
    <t>M49</t>
  </si>
  <si>
    <t>Матрас d200 Fitness Arena</t>
  </si>
  <si>
    <t>M50</t>
  </si>
  <si>
    <t>Матрас 200*080 Fitness Formula</t>
  </si>
  <si>
    <t>M51</t>
  </si>
  <si>
    <t>Матрас 200*090 Fitness Formula</t>
  </si>
  <si>
    <t>M52</t>
  </si>
  <si>
    <t>Матрас 200*120 Fitness Formula</t>
  </si>
  <si>
    <t>M53</t>
  </si>
  <si>
    <t>Матрас 200*140 Fitness Formula</t>
  </si>
  <si>
    <t>M54</t>
  </si>
  <si>
    <t>Матрас 200*160 Fitness Formula</t>
  </si>
  <si>
    <t>M55</t>
  </si>
  <si>
    <t>Матрас 200*180 Fitness Formula</t>
  </si>
  <si>
    <t>M56</t>
  </si>
  <si>
    <t>Матрас 200*200 Fitness Formula</t>
  </si>
  <si>
    <t>M57</t>
  </si>
  <si>
    <t>Матрас 200*080 Fitness Idea</t>
  </si>
  <si>
    <t>M58</t>
  </si>
  <si>
    <t>Матрас 200*090 Fitness Idea</t>
  </si>
  <si>
    <t>M59</t>
  </si>
  <si>
    <t>Матрас 200*120 Fitness Idea</t>
  </si>
  <si>
    <t>M60</t>
  </si>
  <si>
    <t>Матрас 200*140 Fitness Idea</t>
  </si>
  <si>
    <t>M61</t>
  </si>
  <si>
    <t>Матрас 200*160 Fitness Idea</t>
  </si>
  <si>
    <t>M62</t>
  </si>
  <si>
    <t>Матрас 200*180 Fitness Idea</t>
  </si>
  <si>
    <t>M63</t>
  </si>
  <si>
    <t>Матрас 200*200 Fitness Idea</t>
  </si>
  <si>
    <t>M66</t>
  </si>
  <si>
    <t>Матрас 200*080 Trend Roll</t>
  </si>
  <si>
    <t>M67</t>
  </si>
  <si>
    <t>Матрас 200*090 Trend Roll</t>
  </si>
  <si>
    <t>M68</t>
  </si>
  <si>
    <t>Матрас 200*120 Trend Roll</t>
  </si>
  <si>
    <t>M69</t>
  </si>
  <si>
    <t>Матрас 200*140 Trend Roll</t>
  </si>
  <si>
    <t>M70</t>
  </si>
  <si>
    <t>Матрас 200*160 Trend Roll</t>
  </si>
  <si>
    <t>M71</t>
  </si>
  <si>
    <t>Матрас 200*180 Trend Roll</t>
  </si>
  <si>
    <t>M72</t>
  </si>
  <si>
    <t>Матрас 200*200 Trend Roll</t>
  </si>
  <si>
    <t>M82</t>
  </si>
  <si>
    <t>Матрас 200*080 Trend Flat</t>
  </si>
  <si>
    <t>M83</t>
  </si>
  <si>
    <t>Матрас 200*090 Trend Flat</t>
  </si>
  <si>
    <t>M84</t>
  </si>
  <si>
    <t>Матрас 200*120 Trend Flat</t>
  </si>
  <si>
    <t>M85</t>
  </si>
  <si>
    <t>Матрас 200*140 Trend Flat</t>
  </si>
  <si>
    <t>M86</t>
  </si>
  <si>
    <t>Матрас 200*160 Trend Flat</t>
  </si>
  <si>
    <t>M87</t>
  </si>
  <si>
    <t>Матрас 200*180 Trend Flat</t>
  </si>
  <si>
    <t>M88</t>
  </si>
  <si>
    <t>Матрас 200*200 Trend Flat</t>
  </si>
  <si>
    <t>M91</t>
  </si>
  <si>
    <t>Матрас 200*080 Trend Mini</t>
  </si>
  <si>
    <t>M92</t>
  </si>
  <si>
    <t>Матрас 200*090 Trend Mini</t>
  </si>
  <si>
    <t>M93</t>
  </si>
  <si>
    <t>Матрас 200*120 Trend Mini</t>
  </si>
  <si>
    <t>M94</t>
  </si>
  <si>
    <t>Матрас 200*140 Trend Mini</t>
  </si>
  <si>
    <t>M95</t>
  </si>
  <si>
    <t>Матрас 200*160 Trend Mini</t>
  </si>
  <si>
    <t>M96</t>
  </si>
  <si>
    <t>Матрас 200*180 Trend Mini</t>
  </si>
  <si>
    <t>M97</t>
  </si>
  <si>
    <t>Матрас 200*200 Trend Mini</t>
  </si>
  <si>
    <t>M133</t>
  </si>
  <si>
    <t>Матрас 200*080 Supremo</t>
  </si>
  <si>
    <t>M134</t>
  </si>
  <si>
    <t>Матрас 200*090 Supremo</t>
  </si>
  <si>
    <t>M135</t>
  </si>
  <si>
    <t>Матрас 200*120 Supremo</t>
  </si>
  <si>
    <t>M136</t>
  </si>
  <si>
    <t>Матрас 200*140 Supremo</t>
  </si>
  <si>
    <t>M137</t>
  </si>
  <si>
    <t>Матрас 200*160 Supremo</t>
  </si>
  <si>
    <t>M138</t>
  </si>
  <si>
    <t>Матрас 200*180 Supremo</t>
  </si>
  <si>
    <t>M139</t>
  </si>
  <si>
    <t>Матрас 200*200 Supremo</t>
  </si>
  <si>
    <t>M147</t>
  </si>
  <si>
    <t>Матрас 200*080 TERAPIA NEW Pulse</t>
  </si>
  <si>
    <t>M148</t>
  </si>
  <si>
    <t>Матрас 200*090 TERAPIA NEW Pulse</t>
  </si>
  <si>
    <t>M149</t>
  </si>
  <si>
    <t>Матрас 200*120 TERAPIA NEW Pulse</t>
  </si>
  <si>
    <t>M150</t>
  </si>
  <si>
    <t>Матрас 200*140 TERAPIA NEW Pulse</t>
  </si>
  <si>
    <t>M151</t>
  </si>
  <si>
    <t>Матрас 200*160 TERAPIA NEW Pulse</t>
  </si>
  <si>
    <t>M152</t>
  </si>
  <si>
    <t>Матрас 200*180 TERAPIA NEW Pulse</t>
  </si>
  <si>
    <t>M153</t>
  </si>
  <si>
    <t>Матрас 200*200 TERAPIA NEW Pulse</t>
  </si>
  <si>
    <t>M154</t>
  </si>
  <si>
    <t>Матрас 200*080 TERAPIA NEW Spectra</t>
  </si>
  <si>
    <t>M155</t>
  </si>
  <si>
    <t>Матрас 200*090 TERAPIA NEW Spectra</t>
  </si>
  <si>
    <t>M156</t>
  </si>
  <si>
    <t>Матрас 200*120 TERAPIA NEW Spectra</t>
  </si>
  <si>
    <t>M157</t>
  </si>
  <si>
    <t>Матрас 200*140 TERAPIA NEW Spectra</t>
  </si>
  <si>
    <t>M158</t>
  </si>
  <si>
    <t>Матрас 200*160 TERAPIA NEW Spectra</t>
  </si>
  <si>
    <t>M159</t>
  </si>
  <si>
    <t>Матрас 200*180 TERAPIA NEW Spectra</t>
  </si>
  <si>
    <t>M160</t>
  </si>
  <si>
    <t>Матрас 200*200 TERAPIA NEW Spectra</t>
  </si>
  <si>
    <t>M168</t>
  </si>
  <si>
    <t>Матрас 200*080 TERAPIA NEW Cardio</t>
  </si>
  <si>
    <t>M169</t>
  </si>
  <si>
    <t>Матрас 200*090 TERAPIA NEW Cardio</t>
  </si>
  <si>
    <t>M170</t>
  </si>
  <si>
    <t>Матрас 200*120 TERAPIA NEW Cardio</t>
  </si>
  <si>
    <t>M171</t>
  </si>
  <si>
    <t>Матрас 200*140 TERAPIA NEW Cardio</t>
  </si>
  <si>
    <t>M172</t>
  </si>
  <si>
    <t>Матрас 200*160 TERAPIA NEW Cardio</t>
  </si>
  <si>
    <t>M173</t>
  </si>
  <si>
    <t>Матрас 200*180 TERAPIA NEW Cardio</t>
  </si>
  <si>
    <t>M174</t>
  </si>
  <si>
    <t>Матрас 200*200 TERAPIA NEW Cardio</t>
  </si>
  <si>
    <t>M189</t>
  </si>
  <si>
    <t>Матрас 200*080 SOUL Fines</t>
  </si>
  <si>
    <t>M190</t>
  </si>
  <si>
    <t>Матрас 200*090 SOUL Fines</t>
  </si>
  <si>
    <t>M191</t>
  </si>
  <si>
    <t>Матрас 200*120 SOUL Fines</t>
  </si>
  <si>
    <t>M192</t>
  </si>
  <si>
    <t>Матрас 200*140 SOUL Fines</t>
  </si>
  <si>
    <t>M193</t>
  </si>
  <si>
    <t>Матрас 200*160 SOUL Fines</t>
  </si>
  <si>
    <t>M194</t>
  </si>
  <si>
    <t>Матрас 200*180 SOUL Fines</t>
  </si>
  <si>
    <t>M195</t>
  </si>
  <si>
    <t>Матрас 200*200 SOUL Fines</t>
  </si>
  <si>
    <t>M196</t>
  </si>
  <si>
    <t>Матрас 200*080 SOUL Norma</t>
  </si>
  <si>
    <t>M197</t>
  </si>
  <si>
    <t>Матрас 200*090 SOUL Norma</t>
  </si>
  <si>
    <t>M198</t>
  </si>
  <si>
    <t>Матрас 200*120 SOUL Norma</t>
  </si>
  <si>
    <t>M199</t>
  </si>
  <si>
    <t>Матрас 200*140 SOUL Norma</t>
  </si>
  <si>
    <t>M200</t>
  </si>
  <si>
    <t>Матрас 200*160 SOUL Norma</t>
  </si>
  <si>
    <t>M201</t>
  </si>
  <si>
    <t>Матрас 200*180 SOUL Norma</t>
  </si>
  <si>
    <t>M202</t>
  </si>
  <si>
    <t>Матрас 200*200 SOUL Norma</t>
  </si>
  <si>
    <t>M287</t>
  </si>
  <si>
    <t>Матрас 200*080 SERIA PRO Glory</t>
  </si>
  <si>
    <t>M288</t>
  </si>
  <si>
    <t>Матрас 200*090 SERIA PRO Glory</t>
  </si>
  <si>
    <t>M289</t>
  </si>
  <si>
    <t>Матрас 200*120 SERIA PRO Glory</t>
  </si>
  <si>
    <t>M290</t>
  </si>
  <si>
    <t>Матрас 200*140 SERIA PRO Glory</t>
  </si>
  <si>
    <t>M291</t>
  </si>
  <si>
    <t>Матрас 200*160 SERIA PRO Glory</t>
  </si>
  <si>
    <t>M292</t>
  </si>
  <si>
    <t>Матрас 200*180 SERIA PRO Glory</t>
  </si>
  <si>
    <t>M293</t>
  </si>
  <si>
    <t>Матрас 200*200 SERIA PRO Glory</t>
  </si>
  <si>
    <t>M294</t>
  </si>
  <si>
    <t>Матрас 200*080 SERIA PRO Emotion</t>
  </si>
  <si>
    <t>M295</t>
  </si>
  <si>
    <t>Матрас 200*090 SERIA PRO Emotion</t>
  </si>
  <si>
    <t>M296</t>
  </si>
  <si>
    <t>Матрас 200*120 SERIA PRO Emotion</t>
  </si>
  <si>
    <t>M297</t>
  </si>
  <si>
    <t>Матрас 200*140 SERIA PRO Emotion</t>
  </si>
  <si>
    <t>M298</t>
  </si>
  <si>
    <t>Матрас 200*160 SERIA PRO Emotion</t>
  </si>
  <si>
    <t>M299</t>
  </si>
  <si>
    <t>Матрас 200*180 SERIA PRO Emotion</t>
  </si>
  <si>
    <t>M300</t>
  </si>
  <si>
    <t>Матрас 200*200 SERIA PRO Emotion</t>
  </si>
  <si>
    <t>M301</t>
  </si>
  <si>
    <t>Матрас 200*080 SERIA PRO Grace</t>
  </si>
  <si>
    <t>M302</t>
  </si>
  <si>
    <t>Матрас 200*090 SERIA PRO Grace</t>
  </si>
  <si>
    <t>M303</t>
  </si>
  <si>
    <t>Матрас 200*120 SERIA PRO Grace</t>
  </si>
  <si>
    <t>M304</t>
  </si>
  <si>
    <t>Матрас 200*140 SERIA PRO Grace</t>
  </si>
  <si>
    <t>M305</t>
  </si>
  <si>
    <t>Матрас 200*160 SERIA PRO Grace</t>
  </si>
  <si>
    <t>M306</t>
  </si>
  <si>
    <t>Матрас 200*180 SERIA PRO Grace</t>
  </si>
  <si>
    <t>M307</t>
  </si>
  <si>
    <t>Матрас 200*200 SERIA PRO Grace</t>
  </si>
  <si>
    <t>M308</t>
  </si>
  <si>
    <t>Матрас 200*080 SERIA PRO Liberty</t>
  </si>
  <si>
    <t>M309</t>
  </si>
  <si>
    <t>Матрас 200*090 SERIA PRO Liberty</t>
  </si>
  <si>
    <t>M310</t>
  </si>
  <si>
    <t>Матрас 200*120 SERIA PRO Liberty</t>
  </si>
  <si>
    <t>M311</t>
  </si>
  <si>
    <t>Матрас 200*140 SERIA PRO Liberty</t>
  </si>
  <si>
    <t>M312</t>
  </si>
  <si>
    <t>Матрас 200*160 SERIA PRO Liberty</t>
  </si>
  <si>
    <t>M313</t>
  </si>
  <si>
    <t>Матрас 200*180 SERIA PRO Liberty</t>
  </si>
  <si>
    <t>M314</t>
  </si>
  <si>
    <t>Матрас 200*200 SERIA PRO Liberty</t>
  </si>
  <si>
    <t>M315</t>
  </si>
  <si>
    <t>Матрас 200*080 SERIA PRO Emily</t>
  </si>
  <si>
    <t>M316</t>
  </si>
  <si>
    <t>Матрас 200*090 SERIA PRO Emily</t>
  </si>
  <si>
    <t>M317</t>
  </si>
  <si>
    <t>Матрас 200*120 SERIA PRO Emily</t>
  </si>
  <si>
    <t>M318</t>
  </si>
  <si>
    <t>Матрас 200*140 SERIA PRO Emily</t>
  </si>
  <si>
    <t>M319</t>
  </si>
  <si>
    <t>Матрас 200*160 SERIA PRO Emily</t>
  </si>
  <si>
    <t>M320</t>
  </si>
  <si>
    <t>Матрас 200*180 SERIA PRO Emily</t>
  </si>
  <si>
    <t>M321</t>
  </si>
  <si>
    <t>Матрас 200*200 SERIA PRO Emily</t>
  </si>
  <si>
    <t>M343</t>
  </si>
  <si>
    <t>Матрас 120*060 Mom's Love Baby</t>
  </si>
  <si>
    <t>M344</t>
  </si>
  <si>
    <t>Матрас 120*065 Mom's Love Baby</t>
  </si>
  <si>
    <t>M345</t>
  </si>
  <si>
    <t>Матрас 125*065 Mom's Love Baby</t>
  </si>
  <si>
    <t>M346</t>
  </si>
  <si>
    <t>Матрас 140*070 Mom's Love Baby</t>
  </si>
  <si>
    <t>M347</t>
  </si>
  <si>
    <t>Матрас 145*060 Mom's Love Baby</t>
  </si>
  <si>
    <t>M348</t>
  </si>
  <si>
    <t>Матрас 150*060 Mom's Love Baby</t>
  </si>
  <si>
    <t>M349</t>
  </si>
  <si>
    <t>Матрас 160*070 Mom's Love Baby</t>
  </si>
  <si>
    <t>M350</t>
  </si>
  <si>
    <t>Матрас 160*080 Mom's Love Baby</t>
  </si>
  <si>
    <t>M351</t>
  </si>
  <si>
    <t>Матрас 175*075 Mom's Love Baby</t>
  </si>
  <si>
    <t>M352</t>
  </si>
  <si>
    <t>Матрас 180*080 Mom's Love Baby</t>
  </si>
  <si>
    <t>M353</t>
  </si>
  <si>
    <t>Матрас 180*090 Mom's Love Baby</t>
  </si>
  <si>
    <t>M354</t>
  </si>
  <si>
    <t>Матрас 190*080 Mom's Love Baby</t>
  </si>
  <si>
    <t>M355</t>
  </si>
  <si>
    <t>Матрас 190*090 Mom's Love Baby</t>
  </si>
  <si>
    <t>M356</t>
  </si>
  <si>
    <t>Матрас 195*080 Mom's Love Baby</t>
  </si>
  <si>
    <t>M357</t>
  </si>
  <si>
    <t>Матрас 195*090 Mom's Love Baby</t>
  </si>
  <si>
    <t>M358</t>
  </si>
  <si>
    <t>Матрас 200*080 Mom's Love Baby</t>
  </si>
  <si>
    <t>M359</t>
  </si>
  <si>
    <t>Матрас 200*090 Mom's Love Baby</t>
  </si>
  <si>
    <t>M378</t>
  </si>
  <si>
    <t>Матрас 120*060 Mom's Love Young</t>
  </si>
  <si>
    <t>M379</t>
  </si>
  <si>
    <t>Матрас 120*065 Mom's Love Young</t>
  </si>
  <si>
    <t>M380</t>
  </si>
  <si>
    <t>Матрас 125*065 Mom's Love Young</t>
  </si>
  <si>
    <t>M381</t>
  </si>
  <si>
    <t>Матрас 140*070 Mom's Love Young</t>
  </si>
  <si>
    <t>M382</t>
  </si>
  <si>
    <t>Матрас 145*060 Mom's Love Young</t>
  </si>
  <si>
    <t>M383</t>
  </si>
  <si>
    <t>Матрас 150*060 Mom's Love Young</t>
  </si>
  <si>
    <t>M384</t>
  </si>
  <si>
    <t>Матрас 160*070 Mom's Love Young</t>
  </si>
  <si>
    <t>M385</t>
  </si>
  <si>
    <t>Матрас 160*080 Mom's Love Young</t>
  </si>
  <si>
    <t>M386</t>
  </si>
  <si>
    <t>Матрас 175*075 Mom's Love Young</t>
  </si>
  <si>
    <t>M387</t>
  </si>
  <si>
    <t>Матрас 180*080 Mom's Love Young</t>
  </si>
  <si>
    <t>M388</t>
  </si>
  <si>
    <t>Матрас 180*090 Mom's Love Young</t>
  </si>
  <si>
    <t>M389</t>
  </si>
  <si>
    <t>Матрас 190*080 Mom's Love Young</t>
  </si>
  <si>
    <t>M390</t>
  </si>
  <si>
    <t>Матрас 190*090 Mom's Love Young</t>
  </si>
  <si>
    <t>M391</t>
  </si>
  <si>
    <t>Матрас 195*080 Mom's Love Young</t>
  </si>
  <si>
    <t>M392</t>
  </si>
  <si>
    <t>Матрас 195*090 Mom's Love Young</t>
  </si>
  <si>
    <t>M393</t>
  </si>
  <si>
    <t>Матрас 200*080 Mom's Love Young</t>
  </si>
  <si>
    <t>M394</t>
  </si>
  <si>
    <t>Матрас 200*090 Mom's Love Young</t>
  </si>
  <si>
    <t>M395</t>
  </si>
  <si>
    <t>Матрас 120*060 Mom's Love Junior</t>
  </si>
  <si>
    <t>M396</t>
  </si>
  <si>
    <t>Матрас 120*065 Mom's Love Junior</t>
  </si>
  <si>
    <t>M397</t>
  </si>
  <si>
    <t>Матрас 125*065 Mom's Love Junior</t>
  </si>
  <si>
    <t>M398</t>
  </si>
  <si>
    <t>Матрас 140*070 Mom's Love Junior</t>
  </si>
  <si>
    <t>M399</t>
  </si>
  <si>
    <t>Матрас 145*060 Mom's Love Junior</t>
  </si>
  <si>
    <t>M400</t>
  </si>
  <si>
    <t>Матрас 150*060 Mom's Love Junior</t>
  </si>
  <si>
    <t>M401</t>
  </si>
  <si>
    <t>Матрас 160*070 Mom's Love Junior</t>
  </si>
  <si>
    <t>M402</t>
  </si>
  <si>
    <t>Матрас 160*080 Mom's Love Junior</t>
  </si>
  <si>
    <t>M403</t>
  </si>
  <si>
    <t>Матрас 175*075 Mom's Love Junior</t>
  </si>
  <si>
    <t>M404</t>
  </si>
  <si>
    <t>Матрас 180*080 Mom's Love Junior</t>
  </si>
  <si>
    <t>M405</t>
  </si>
  <si>
    <t>Матрас 180*090 Mom's Love Junior</t>
  </si>
  <si>
    <t>M406</t>
  </si>
  <si>
    <t>Матрас 190*080 Mom's Love Junior</t>
  </si>
  <si>
    <t>M407</t>
  </si>
  <si>
    <t>Матрас 190*090 Mom's Love Junior</t>
  </si>
  <si>
    <t>M408</t>
  </si>
  <si>
    <t>Матрас 195*080 Mom's Love Junior</t>
  </si>
  <si>
    <t>M409</t>
  </si>
  <si>
    <t>Матрас 195*090 Mom's Love Junior</t>
  </si>
  <si>
    <t>M410</t>
  </si>
  <si>
    <t>Матрас 200*080 Mom's Love Junior</t>
  </si>
  <si>
    <t>M411</t>
  </si>
  <si>
    <t>Матрас 200*090 Mom's Love Junior</t>
  </si>
  <si>
    <t>M412</t>
  </si>
  <si>
    <t>Матрас 120*060 Mom's Love Teenager</t>
  </si>
  <si>
    <t>M413</t>
  </si>
  <si>
    <t>Матрас 120*065 Mom's Love Teenager</t>
  </si>
  <si>
    <t>M414</t>
  </si>
  <si>
    <t>Матрас 125*065 Mom's Love Teenager</t>
  </si>
  <si>
    <t>M415</t>
  </si>
  <si>
    <t>Матрас 140*070 Mom's Love Teenager</t>
  </si>
  <si>
    <t>M416</t>
  </si>
  <si>
    <t>Матрас 145*060 Mom's Love Teenager</t>
  </si>
  <si>
    <t>M417</t>
  </si>
  <si>
    <t>Матрас 150*060 Mom's Love Teenager</t>
  </si>
  <si>
    <t>M418</t>
  </si>
  <si>
    <t>Матрас 160*070 Mom's Love Teenager</t>
  </si>
  <si>
    <t>M419</t>
  </si>
  <si>
    <t>Матрас 160*080 Mom's Love Teenager</t>
  </si>
  <si>
    <t>M420</t>
  </si>
  <si>
    <t>Матрас 175*075 Mom's Love Teenager</t>
  </si>
  <si>
    <t>M421</t>
  </si>
  <si>
    <t>Матрас 180*080 Mom's Love Teenager</t>
  </si>
  <si>
    <t>M422</t>
  </si>
  <si>
    <t>Матрас 180*090 Mom's Love Teenager</t>
  </si>
  <si>
    <t>M423</t>
  </si>
  <si>
    <t>Матрас 190*080 Mom's Love Teenager</t>
  </si>
  <si>
    <t>M424</t>
  </si>
  <si>
    <t>Матрас 190*090 Mom's Love Teenager</t>
  </si>
  <si>
    <t>M425</t>
  </si>
  <si>
    <t>Матрас 195*080 Mom's Love Teenager</t>
  </si>
  <si>
    <t>M426</t>
  </si>
  <si>
    <t>Матрас 195*090 Mom's Love Teenager</t>
  </si>
  <si>
    <t>M427</t>
  </si>
  <si>
    <t>Матрас 200*080 Mom's Love Teenager</t>
  </si>
  <si>
    <t>M428</t>
  </si>
  <si>
    <t>Матрас 200*090 Mom's Love Teenager</t>
  </si>
  <si>
    <t>M558</t>
  </si>
  <si>
    <t>МАТРАС 160*080 VIKING AGVID</t>
  </si>
  <si>
    <t>M559</t>
  </si>
  <si>
    <t>МАТРАС 180*080 VIKING AGVID</t>
  </si>
  <si>
    <t>M566</t>
  </si>
  <si>
    <t>МАТРАС 200*080 VIKING AGVID</t>
  </si>
  <si>
    <t>M567</t>
  </si>
  <si>
    <t>МАТРАС 200*090 VIKING AGVID</t>
  </si>
  <si>
    <t>M568</t>
  </si>
  <si>
    <t>МАТРАС 200*120 VIKING AGVID</t>
  </si>
  <si>
    <t>M569</t>
  </si>
  <si>
    <t>МАТРАС 200*140 VIKING AGVID</t>
  </si>
  <si>
    <t>M570</t>
  </si>
  <si>
    <t>МАТРАС 200*160 VIKING AGVID</t>
  </si>
  <si>
    <t>M571</t>
  </si>
  <si>
    <t>МАТРАС 200*180 VIKING AGVID</t>
  </si>
  <si>
    <t>M578</t>
  </si>
  <si>
    <t>Матрас 200*080 Viking Ragnar</t>
  </si>
  <si>
    <t>M579</t>
  </si>
  <si>
    <t>Матрас 200*090 Viking Ragnar</t>
  </si>
  <si>
    <t>M580</t>
  </si>
  <si>
    <t>МАТРАС 200*120 VIKING RAGNAR</t>
  </si>
  <si>
    <t>M581</t>
  </si>
  <si>
    <t>Матрас 200*140 Viking Ragnar</t>
  </si>
  <si>
    <t>M582</t>
  </si>
  <si>
    <t>Матрас 200*160 Viking Ragnar</t>
  </si>
  <si>
    <t>M583</t>
  </si>
  <si>
    <t>Матрас 200*180 Viking Ragnar</t>
  </si>
  <si>
    <t>M1000</t>
  </si>
  <si>
    <t>Матрас 200*080 Halal Destek</t>
  </si>
  <si>
    <t>M1001</t>
  </si>
  <si>
    <t>Матрас 200*090 Halal Destek</t>
  </si>
  <si>
    <t>M1002</t>
  </si>
  <si>
    <t>Матрас 200*120 Halal Destek</t>
  </si>
  <si>
    <t>M1003</t>
  </si>
  <si>
    <t>Матрас 200*140 Halal Destek</t>
  </si>
  <si>
    <t>M1004</t>
  </si>
  <si>
    <t>Матрас 200*160 Halal Destek</t>
  </si>
  <si>
    <t>M1005</t>
  </si>
  <si>
    <t>Матрас 200*180 Halal Destek</t>
  </si>
  <si>
    <t>M1006</t>
  </si>
  <si>
    <t>Матрас 200*200 Halal Destek</t>
  </si>
  <si>
    <t>M1007</t>
  </si>
  <si>
    <t>Матрас 200*080 Halal RAHAT</t>
  </si>
  <si>
    <t>M1008</t>
  </si>
  <si>
    <t>Матрас 200*090 Halal RAHAT</t>
  </si>
  <si>
    <t>M1009</t>
  </si>
  <si>
    <t>Матрас 200*120 Halal RAHAT</t>
  </si>
  <si>
    <t>M1010</t>
  </si>
  <si>
    <t>Матрас 200*140 Halal RAHAT</t>
  </si>
  <si>
    <t>M1011</t>
  </si>
  <si>
    <t>Матрас 200*160 Halal RAHAT</t>
  </si>
  <si>
    <t>M1012</t>
  </si>
  <si>
    <t>Матрас 200*180 Halal RAHAT</t>
  </si>
  <si>
    <t>M1013</t>
  </si>
  <si>
    <t>Матрас 200*200 Halal RAHAT</t>
  </si>
  <si>
    <t>M1021</t>
  </si>
  <si>
    <t>Матрас 200*080 Halal Naym</t>
  </si>
  <si>
    <t>M1022</t>
  </si>
  <si>
    <t>Матрас 200*090 Halal Naym</t>
  </si>
  <si>
    <t>M1023</t>
  </si>
  <si>
    <t>Матрас 200*120 Halal Naym</t>
  </si>
  <si>
    <t>M1024</t>
  </si>
  <si>
    <t>Матрас 200*140 Halal Naym</t>
  </si>
  <si>
    <t>M1025</t>
  </si>
  <si>
    <t>Матрас 200*160 Halal Naym</t>
  </si>
  <si>
    <t>M1026</t>
  </si>
  <si>
    <t>Матрас 200*180 Halal Naym</t>
  </si>
  <si>
    <t>M1027</t>
  </si>
  <si>
    <t>Матрас 200*200 Halal Naym</t>
  </si>
  <si>
    <t>M1028</t>
  </si>
  <si>
    <t>Матрас 200*080 Halal Zor</t>
  </si>
  <si>
    <t>M1029</t>
  </si>
  <si>
    <t>Матрас 200*090 Halal Zor</t>
  </si>
  <si>
    <t>M1030</t>
  </si>
  <si>
    <t>Матрас 200*120 Halal Zor</t>
  </si>
  <si>
    <t>M1031</t>
  </si>
  <si>
    <t>Матрас 200*140 Halal Zor</t>
  </si>
  <si>
    <t>M1032</t>
  </si>
  <si>
    <t>Матрас 200*160 Halal Zor</t>
  </si>
  <si>
    <t>M1033</t>
  </si>
  <si>
    <t>Матрас 200*180 Halal Zor</t>
  </si>
  <si>
    <t>M1034</t>
  </si>
  <si>
    <t>Матрас 200*200 Halal Zor</t>
  </si>
  <si>
    <t>M1035</t>
  </si>
  <si>
    <t>Матрас 200*080 Halal Bakim</t>
  </si>
  <si>
    <t>M1036</t>
  </si>
  <si>
    <t>Матрас 200*090 Halal Bakim</t>
  </si>
  <si>
    <t>M1037</t>
  </si>
  <si>
    <t>Матрас 200*120 Halal Bakim</t>
  </si>
  <si>
    <t>M1038</t>
  </si>
  <si>
    <t>Матрас 200*140 Halal Bakim</t>
  </si>
  <si>
    <t>M1039</t>
  </si>
  <si>
    <t>Матрас 200*160 Halal Bakim</t>
  </si>
  <si>
    <t>M1040</t>
  </si>
  <si>
    <t>Матрас 200*180 Halal Bakim</t>
  </si>
  <si>
    <t>M1041</t>
  </si>
  <si>
    <t>Матрас 200*200 Halal Bakim</t>
  </si>
  <si>
    <t>M1042</t>
  </si>
  <si>
    <t>Матрас 200*080 Halal Hazine</t>
  </si>
  <si>
    <t>M1043</t>
  </si>
  <si>
    <t>Матрас 200*090 Halal Hazine</t>
  </si>
  <si>
    <t>M1044</t>
  </si>
  <si>
    <t>Матрас 200*120 Halal Hazine</t>
  </si>
  <si>
    <t>M1045</t>
  </si>
  <si>
    <t>Матрас 200*140 Halal Hazine</t>
  </si>
  <si>
    <t>M1046</t>
  </si>
  <si>
    <t>Матрас 200*160 Halal Hazine</t>
  </si>
  <si>
    <t>M1047</t>
  </si>
  <si>
    <t>Матрас 200*180 Halal Hazine</t>
  </si>
  <si>
    <t>M1048</t>
  </si>
  <si>
    <t>Матрас 200*200 Halal Hazine</t>
  </si>
  <si>
    <t>исходная оптовая</t>
  </si>
  <si>
    <t>Компенсация</t>
  </si>
  <si>
    <t>скидка</t>
  </si>
  <si>
    <t>ОПТ</t>
  </si>
  <si>
    <t>РОЗНИЦА</t>
  </si>
  <si>
    <t>Мир Матрасов</t>
  </si>
  <si>
    <t xml:space="preserve">Мир Матрасов / SONTERY </t>
  </si>
  <si>
    <t>K9</t>
  </si>
  <si>
    <t xml:space="preserve"> ОР 200*090 Основание с ламелями  категория ткани</t>
  </si>
  <si>
    <t>K10</t>
  </si>
  <si>
    <t xml:space="preserve"> ОР 200*140 Основание с ламелями  категория ткани</t>
  </si>
  <si>
    <t>K11</t>
  </si>
  <si>
    <t xml:space="preserve"> ОР 200*160 Основание с ламелями  категория ткани</t>
  </si>
  <si>
    <t>K12</t>
  </si>
  <si>
    <t xml:space="preserve"> ОР 200*180 Основание с ламелями  категория ткани</t>
  </si>
  <si>
    <t>K13</t>
  </si>
  <si>
    <t xml:space="preserve"> ОР 200*090 Основание с ламелями База  категория ткани</t>
  </si>
  <si>
    <t>K14</t>
  </si>
  <si>
    <t xml:space="preserve"> ОР 200*140 Основание с ламелями База  категория ткани</t>
  </si>
  <si>
    <t>K15</t>
  </si>
  <si>
    <t xml:space="preserve"> ОР 200*160 Основание с ламелями База  категория ткани</t>
  </si>
  <si>
    <t>K16</t>
  </si>
  <si>
    <t xml:space="preserve"> ОР 200*180 Основание с ламелями База  категория ткани</t>
  </si>
  <si>
    <t>K45</t>
  </si>
  <si>
    <t>K46</t>
  </si>
  <si>
    <t>K47</t>
  </si>
  <si>
    <t>K48</t>
  </si>
  <si>
    <t>K49</t>
  </si>
  <si>
    <t>K50</t>
  </si>
  <si>
    <t>K51</t>
  </si>
  <si>
    <t>K52</t>
  </si>
  <si>
    <t>K57</t>
  </si>
  <si>
    <t>K58</t>
  </si>
  <si>
    <t>K59</t>
  </si>
  <si>
    <t>K60</t>
  </si>
  <si>
    <t>K61</t>
  </si>
  <si>
    <t>K62</t>
  </si>
  <si>
    <t>K63</t>
  </si>
  <si>
    <t>K64</t>
  </si>
  <si>
    <t>K189</t>
  </si>
  <si>
    <t>Тумба   Айрис Тк. Dumont категория ткани</t>
  </si>
  <si>
    <t>K190</t>
  </si>
  <si>
    <t>Тумба   Айрис Тк. Iris категория ткани</t>
  </si>
  <si>
    <t>K191</t>
  </si>
  <si>
    <t>Тумба   Айрис Тк. Casanova категория ткани</t>
  </si>
  <si>
    <t>K192</t>
  </si>
  <si>
    <t>Тумба   Айрис Тк. Sky velvet категория ткани</t>
  </si>
  <si>
    <t>Мир Матрасов / SONTERY</t>
  </si>
  <si>
    <t>K264</t>
  </si>
  <si>
    <t>Основание  200*070 Askona 2 категория ткани</t>
  </si>
  <si>
    <t>K265</t>
  </si>
  <si>
    <t>Основание  200*080 Askona 2 категория ткани</t>
  </si>
  <si>
    <t>K266</t>
  </si>
  <si>
    <t>Основание  200*090 Askona 2 категория ткани</t>
  </si>
  <si>
    <t>K267</t>
  </si>
  <si>
    <t>Основание  200*100 Askona 2 категория ткани</t>
  </si>
  <si>
    <t>K268</t>
  </si>
  <si>
    <t>Основание  200*120 Askona 2 категория ткани</t>
  </si>
  <si>
    <t>K269</t>
  </si>
  <si>
    <t>Основание  200*070 Askona 3 категория ткани</t>
  </si>
  <si>
    <t>K270</t>
  </si>
  <si>
    <t>Основание  200*080 Askona 3 категория ткани</t>
  </si>
  <si>
    <t>K271</t>
  </si>
  <si>
    <t>Основание  200*090 Askona 3 категория ткани</t>
  </si>
  <si>
    <t>K272</t>
  </si>
  <si>
    <t>Основание  200*100 Askona 3 категория ткани</t>
  </si>
  <si>
    <t>K273</t>
  </si>
  <si>
    <t>Основание  200*120 Askona 3 категория ткани</t>
  </si>
  <si>
    <t>K8.1</t>
  </si>
  <si>
    <t xml:space="preserve"> ОР 190*090 Основание с ламелями  категория ткани</t>
  </si>
  <si>
    <t>K8.2</t>
  </si>
  <si>
    <t xml:space="preserve"> ОР 190*160 Основание с ламелями  категория ткани</t>
  </si>
  <si>
    <t>K8.3</t>
  </si>
  <si>
    <t xml:space="preserve"> ОР 200*080 Основание с ламелями  категория ткани</t>
  </si>
  <si>
    <t>K9.1</t>
  </si>
  <si>
    <t xml:space="preserve"> ОР 200*120 Основание с ламелями  категория ткани</t>
  </si>
  <si>
    <t>K12.1</t>
  </si>
  <si>
    <t xml:space="preserve"> ОР 200*200 Основание с ламелями  категория ткани</t>
  </si>
  <si>
    <t>K274</t>
  </si>
  <si>
    <t>Тумбочка   Классик 2 2 категория ткани</t>
  </si>
  <si>
    <t>K275</t>
  </si>
  <si>
    <t>Тумбочка   Классик 2 3 категория ткани</t>
  </si>
  <si>
    <t>А17</t>
  </si>
  <si>
    <t>Чехол 190*080*35,6 Cotton Cover</t>
  </si>
  <si>
    <t>А18</t>
  </si>
  <si>
    <t>Чехол 190*090*35,6 Cotton Cover</t>
  </si>
  <si>
    <t>А19</t>
  </si>
  <si>
    <t>Чехол 200*080*35,6 Cotton Cover</t>
  </si>
  <si>
    <t>А20</t>
  </si>
  <si>
    <t>Чехол 200*090*35,6 Cotton Cover</t>
  </si>
  <si>
    <t>А21</t>
  </si>
  <si>
    <t>Чехол 200*120*35,6 Cotton Cover</t>
  </si>
  <si>
    <t>А22</t>
  </si>
  <si>
    <t>Чехол 200*140*35,6 Cotton Cover</t>
  </si>
  <si>
    <t>А23</t>
  </si>
  <si>
    <t>Чехол 200*160*35,6 Cotton Cover</t>
  </si>
  <si>
    <t>А24</t>
  </si>
  <si>
    <t>Чехол 200*180*35,6 Cotton Cover</t>
  </si>
  <si>
    <t>А31</t>
  </si>
  <si>
    <t>Чехол 190*080*35,6 Comfort Cover</t>
  </si>
  <si>
    <t>А32</t>
  </si>
  <si>
    <t>Чехол 190*090*35,6 Comfort Cover</t>
  </si>
  <si>
    <t>А33</t>
  </si>
  <si>
    <t>Чехол 200*080*35,6 Comfort Cover</t>
  </si>
  <si>
    <t>А34</t>
  </si>
  <si>
    <t>Чехол 200*090*35,6 Comfort Cover</t>
  </si>
  <si>
    <t>А35</t>
  </si>
  <si>
    <t>Чехол 200*120*35,6 Comfort Cover</t>
  </si>
  <si>
    <t>А36</t>
  </si>
  <si>
    <t>Чехол 200*140*35,6 Comfort Cover</t>
  </si>
  <si>
    <t>А37</t>
  </si>
  <si>
    <t>Чехол 200*160*35,6 Comfort Cover</t>
  </si>
  <si>
    <t>А38</t>
  </si>
  <si>
    <t>Чехол 200*180*35,6 Comfort Cover</t>
  </si>
  <si>
    <t>А43</t>
  </si>
  <si>
    <t>Чехол 190*080 Daily Cover</t>
  </si>
  <si>
    <t>А44</t>
  </si>
  <si>
    <t>Чехол 190*090 Daily Cover</t>
  </si>
  <si>
    <t>А45</t>
  </si>
  <si>
    <t>Чехол 200*080 Daily Cover</t>
  </si>
  <si>
    <t>А46</t>
  </si>
  <si>
    <t>Чехол 200*090 Daily Cover</t>
  </si>
  <si>
    <t>А47</t>
  </si>
  <si>
    <t>Чехол 200*120 Daily Cover</t>
  </si>
  <si>
    <t>А48</t>
  </si>
  <si>
    <t>Чехол 200*140 Daily Cover</t>
  </si>
  <si>
    <t>А49</t>
  </si>
  <si>
    <t>Чехол 200*160 Daily Cover</t>
  </si>
  <si>
    <t>А50</t>
  </si>
  <si>
    <t>Чехол 200*180 Daily Cover</t>
  </si>
  <si>
    <t>А57</t>
  </si>
  <si>
    <t>Чехол 200*090 Halal Raha</t>
  </si>
  <si>
    <t>А58</t>
  </si>
  <si>
    <t>Чехол 200*140 Halal Raha</t>
  </si>
  <si>
    <t>А59</t>
  </si>
  <si>
    <t>Чехол 200*160 Halal Raha</t>
  </si>
  <si>
    <t>А60</t>
  </si>
  <si>
    <t>Чехол 200*180 Halal Raha</t>
  </si>
  <si>
    <t>А61</t>
  </si>
  <si>
    <t>Чехол 200*200 Halal Raha</t>
  </si>
  <si>
    <t>А67</t>
  </si>
  <si>
    <t>Чехол 200*090 Halal Saflik</t>
  </si>
  <si>
    <t>А68</t>
  </si>
  <si>
    <t>Чехол 200*140 Halal Saflik</t>
  </si>
  <si>
    <t>А69</t>
  </si>
  <si>
    <t>Чехол 200*160 Halal Saflik</t>
  </si>
  <si>
    <t>А70</t>
  </si>
  <si>
    <t>Чехол 200*180 Halal Saflik</t>
  </si>
  <si>
    <t>А80</t>
  </si>
  <si>
    <t>Чехол на матрас 190*080 Start</t>
  </si>
  <si>
    <t>А81</t>
  </si>
  <si>
    <t>Чехол на матрас 190*090 Start</t>
  </si>
  <si>
    <t>А82</t>
  </si>
  <si>
    <t>Чехол на матрас 200*080 Start</t>
  </si>
  <si>
    <t>А83</t>
  </si>
  <si>
    <t>Чехол на матрас 200*090 Start</t>
  </si>
  <si>
    <t>А84</t>
  </si>
  <si>
    <t>Чехол на матрас 200*140 Start</t>
  </si>
  <si>
    <t>А85</t>
  </si>
  <si>
    <t>Чехол на матрас 200*160 Start</t>
  </si>
  <si>
    <t>А86</t>
  </si>
  <si>
    <t>Чехол на матрас 200*180 Start</t>
  </si>
  <si>
    <t>А87</t>
  </si>
  <si>
    <t>Чехол на подушку 070*050 Start</t>
  </si>
  <si>
    <t>А88</t>
  </si>
  <si>
    <t>Чехол на подушку 070*070 Start</t>
  </si>
  <si>
    <t>А89</t>
  </si>
  <si>
    <t>подушка Green bamboo</t>
  </si>
  <si>
    <t>А90</t>
  </si>
  <si>
    <t>подушка Bamboo Plus</t>
  </si>
  <si>
    <t>А91</t>
  </si>
  <si>
    <t>Подушка Dune</t>
  </si>
  <si>
    <t>А92</t>
  </si>
  <si>
    <t>Подушка Grey Goose</t>
  </si>
  <si>
    <t>А93</t>
  </si>
  <si>
    <t>подушка 050*070 Organic</t>
  </si>
  <si>
    <t>А94</t>
  </si>
  <si>
    <t>Подушка Glow</t>
  </si>
  <si>
    <t>А107</t>
  </si>
  <si>
    <t>Подушка Energy Cool M</t>
  </si>
  <si>
    <t>А108</t>
  </si>
  <si>
    <t>Подушка Spring Pillow</t>
  </si>
  <si>
    <t>А109</t>
  </si>
  <si>
    <t>Подушка Revolution</t>
  </si>
  <si>
    <t>А111</t>
  </si>
  <si>
    <t>Подушка 050*070 Halal Denge</t>
  </si>
  <si>
    <t>А112</t>
  </si>
  <si>
    <t>Подушка 050*070 Halal Sahih</t>
  </si>
  <si>
    <t>А113</t>
  </si>
  <si>
    <t>Подушка 050*070 Cotton</t>
  </si>
  <si>
    <t>А114</t>
  </si>
  <si>
    <t>А120</t>
  </si>
  <si>
    <t>Подушка Cool Soft</t>
  </si>
  <si>
    <t>А123</t>
  </si>
  <si>
    <t>Подушка Босс</t>
  </si>
  <si>
    <t>А124</t>
  </si>
  <si>
    <t>А125</t>
  </si>
  <si>
    <t>А126</t>
  </si>
  <si>
    <t>Одеяло 205*140 Halal Hava</t>
  </si>
  <si>
    <t>А127</t>
  </si>
  <si>
    <t>Одеяло 205*172 Halal Hava</t>
  </si>
  <si>
    <t>А128</t>
  </si>
  <si>
    <t>Одеяло 220*200 Halal Hava</t>
  </si>
  <si>
    <t>А129</t>
  </si>
  <si>
    <t>Одеяло 205*140 Teplo</t>
  </si>
  <si>
    <t>А130</t>
  </si>
  <si>
    <t>Одеяло 205*172 Teplo</t>
  </si>
  <si>
    <t>А131</t>
  </si>
  <si>
    <t>Одеяло 220*200 Teplo</t>
  </si>
  <si>
    <t>А134</t>
  </si>
  <si>
    <t>Одеяло 205*140 Wave</t>
  </si>
  <si>
    <t>А135</t>
  </si>
  <si>
    <t>Одеяло 220*200 Wave</t>
  </si>
  <si>
    <t>А136</t>
  </si>
  <si>
    <t>Одеяло 205*140 Лето</t>
  </si>
  <si>
    <t>А137</t>
  </si>
  <si>
    <t>Одеяло 220*200 Лето</t>
  </si>
  <si>
    <t>А140</t>
  </si>
  <si>
    <t>Наматрасник 200*080 Topper Base</t>
  </si>
  <si>
    <t>А141</t>
  </si>
  <si>
    <t>Наматрасник 200*090 Topper Base</t>
  </si>
  <si>
    <t>А142</t>
  </si>
  <si>
    <t>Наматрасник 200*120 Topper Base</t>
  </si>
  <si>
    <t>А143</t>
  </si>
  <si>
    <t>Наматрасник 200*140 Topper Base</t>
  </si>
  <si>
    <t>А144</t>
  </si>
  <si>
    <t>Наматрасник 200*160 Topper Base</t>
  </si>
  <si>
    <t>А145</t>
  </si>
  <si>
    <t>Наматрасник 200*180 Topper Base</t>
  </si>
  <si>
    <t>А146</t>
  </si>
  <si>
    <t>Наматрасник 200*200 Topper Base</t>
  </si>
  <si>
    <t>А147</t>
  </si>
  <si>
    <t>Наматрасник 200*080 Topper Latex</t>
  </si>
  <si>
    <t>А148</t>
  </si>
  <si>
    <t>Наматрасник 200*090 Topper Latex</t>
  </si>
  <si>
    <t>А149</t>
  </si>
  <si>
    <t>Наматрасник 200*120 Topper Latex</t>
  </si>
  <si>
    <t>А150</t>
  </si>
  <si>
    <t>Наматрасник 200*140 Topper Latex</t>
  </si>
  <si>
    <t>А151</t>
  </si>
  <si>
    <t>Наматрасник 200*160 Topper Latex</t>
  </si>
  <si>
    <t>А152</t>
  </si>
  <si>
    <t>Наматрасник 200*180 Topper Latex</t>
  </si>
  <si>
    <t>А153</t>
  </si>
  <si>
    <t>Наматрасник 200*200 Topper Latex</t>
  </si>
  <si>
    <t>А154</t>
  </si>
  <si>
    <t>Наматрасник 200*080 Topper Cocos</t>
  </si>
  <si>
    <t>А155</t>
  </si>
  <si>
    <t>Наматрасник 200*090 Topper Cocos</t>
  </si>
  <si>
    <t>А156</t>
  </si>
  <si>
    <t>Наматрасник 200*120 Topper Cocos</t>
  </si>
  <si>
    <t>А157</t>
  </si>
  <si>
    <t>Наматрасник 200*140 Topper Cocos</t>
  </si>
  <si>
    <t>А158</t>
  </si>
  <si>
    <t>Наматрасник 200*160 Topper Cocos</t>
  </si>
  <si>
    <t>А159</t>
  </si>
  <si>
    <t>Наматрасник 200*180 Topper Cocos</t>
  </si>
  <si>
    <t>А160</t>
  </si>
  <si>
    <t>Наматрасник 200*200 Topper Cocos</t>
  </si>
  <si>
    <t>А161</t>
  </si>
  <si>
    <t>Наматрасник 200*080 Topper Massage</t>
  </si>
  <si>
    <t>А162</t>
  </si>
  <si>
    <t>Наматрасник 200*090 Topper Massage</t>
  </si>
  <si>
    <t>А163</t>
  </si>
  <si>
    <t>Наматрасник 200*120 Topper Massage</t>
  </si>
  <si>
    <t>А164</t>
  </si>
  <si>
    <t>Наматрасник 200*140 Topper Massage</t>
  </si>
  <si>
    <t>А165</t>
  </si>
  <si>
    <t>Наматрасник 200*160 Topper Massage</t>
  </si>
  <si>
    <t>А166</t>
  </si>
  <si>
    <t>Наматрасник 200*180 Topper Massage</t>
  </si>
  <si>
    <t>А167</t>
  </si>
  <si>
    <t>Наматрасник 200*200 Topper Massage</t>
  </si>
  <si>
    <t>А265</t>
  </si>
  <si>
    <t>Чехол на матрас 120*060*017 Kids Terry</t>
  </si>
  <si>
    <t>А266</t>
  </si>
  <si>
    <t>Чехол на матрас 200*080*023 Kids Terry</t>
  </si>
  <si>
    <t>Информация о коллекции</t>
  </si>
  <si>
    <t>https://disk.yandex.ru/d/OmM-6yawo40Xeg</t>
  </si>
  <si>
    <r>
      <rPr>
        <b/>
        <sz val="12"/>
        <color rgb="FFFF0000"/>
        <rFont val="Calibri"/>
        <family val="2"/>
        <charset val="204"/>
        <scheme val="minor"/>
      </rPr>
      <t>Доступны к заказу на каждый размер 
с учетом кратности 2 шт.</t>
    </r>
    <r>
      <rPr>
        <sz val="12"/>
        <rFont val="Calibri"/>
        <family val="2"/>
        <charset val="204"/>
        <scheme val="minor"/>
      </rPr>
      <t xml:space="preserve">
'1. Жаккард, стеганый на синтепоне
2. Пена с массажным эффектом
h ≈ 9 см
max нагрузка:  110 кг
расширенная гарантия:   3 года
жесткость: средняя
тип матраса: односторонний</t>
    </r>
  </si>
  <si>
    <t>Матрас 160*080 Viking Agvid</t>
  </si>
  <si>
    <t>Матрас 180*080 Viking Agvid</t>
  </si>
  <si>
    <t>Матрас 200*080 Viking Agvid</t>
  </si>
  <si>
    <t>Матрас 200*090 Viking Agvid</t>
  </si>
  <si>
    <t>Матрас 200*120 Viking Agvid</t>
  </si>
  <si>
    <t>Матрас 200*140 Viking Agvid</t>
  </si>
  <si>
    <t>Матрас 200*160 Viking Agvid</t>
  </si>
  <si>
    <t>Матрас 200*180 Viking Agvid</t>
  </si>
  <si>
    <t>Матрас 200*120 Viking Ragnar</t>
  </si>
  <si>
    <t>1. Допустимое отклонение в габаритах матраса (ШхГхВ) +/- 1,5 см</t>
  </si>
  <si>
    <t>2. Гарантия по ТУ: 18 мес.</t>
  </si>
  <si>
    <t>3. Декларация по ссылке</t>
  </si>
  <si>
    <t>https://disk.yandex.ru/d/-aW-HO6h1tjeGA</t>
  </si>
  <si>
    <t>1. Жаккард, стеганый на синтепоне
2. Высокоэластичная пена
h ≈ 16 см
max нагрузка: 110 кг
расширенная гарантия: 36 месяцев
жесткость: ниже средней
тип матраса: двусторонний
Матрасы с длиной свыше 200 см и/или шириной свыше 180 см поставляются в нескрученном виде</t>
  </si>
  <si>
    <t>1. Жаккард, стеганый на синтепоне
2. Высокоэластичная пена   
h ≈ 14 см
max нагрузка: 110  кг
расширенная гарантия: 36 месяцев
жесткость: средняя
тип матраса: двусторонний
Матрасы поставляются в нескрученном виде</t>
  </si>
  <si>
    <t>1. Жаккард, стеганый на синтепоне
2. Высокоэластичная пена 
h ≈ 10 см
max нагрузка: 110 кг
расширенная гарантия: 36 месяцев
жесткость: средняя
тип матраса: двусторонний
Матрасы поставляются в нескрученном виде</t>
  </si>
  <si>
    <r>
      <t xml:space="preserve">Supremo (Супремо) - 
</t>
    </r>
    <r>
      <rPr>
        <sz val="20"/>
        <rFont val="Calibri"/>
        <family val="2"/>
        <charset val="204"/>
        <scheme val="minor"/>
      </rPr>
      <t>ВЫНОСЛИВЫЙ АНАТОМИЧЕСКИЙ МАТРАС</t>
    </r>
    <r>
      <rPr>
        <b/>
        <sz val="20"/>
        <rFont val="Calibri"/>
        <family val="2"/>
        <charset val="204"/>
        <scheme val="minor"/>
      </rPr>
      <t xml:space="preserve">
</t>
    </r>
    <r>
      <rPr>
        <b/>
        <u/>
        <sz val="20"/>
        <color rgb="FFC00000"/>
        <rFont val="Calibri"/>
        <family val="2"/>
        <charset val="204"/>
        <scheme val="minor"/>
      </rPr>
      <t>Рисунок стежки на матрасе отличается в зависимости от производственной площадки</t>
    </r>
  </si>
  <si>
    <t>https://disk.yandex.ru/d/vNFyX1ZmGHNw1g</t>
  </si>
  <si>
    <t>1. Система комфортности BioSleep
2. Высокоэластичная пена
3. Натуральный лён
4. 5-ти зональный пружинный блок Multipocket
5. Натуральный лён
6. Инновационный материал BICOCOS
7. Усиление по периметру
h ≈ 22 см
max нагрузка: 140 кг
расширенная гарантия: 25 лет
жесткость: средняя / высокая
тип матраса: разносторонний</t>
  </si>
  <si>
    <r>
      <t xml:space="preserve">МАТРАСЫ S.O.U.L (СОУЛ) - 
</t>
    </r>
    <r>
      <rPr>
        <sz val="20"/>
        <rFont val="Calibri"/>
        <family val="2"/>
        <charset val="204"/>
        <scheme val="minor"/>
      </rPr>
      <t>ЭТО ДОСТУПНАЯ РОСКОШЬ В ТВОЕЙ ЖИЗНИ</t>
    </r>
  </si>
  <si>
    <t>https://disk.yandex.ru/d/I0rbUVPEsedfYA</t>
  </si>
  <si>
    <t>1. Велюр, стеганый на синтепоне и высокоэластичной пене
2. Высокоэластичная пена с микромассажным эффектом
3. Войлок
4. 7-ми зональная пружинная система MultiPocket  15 см
5. BICOCOS
6. Трикотаж  в стежке в высокоэластичной пеной
7. Усиление по периметру
h ≈ 24 см
max нагрузка: 140  кг
расширенная гарантия: 25 лет
жесткость: ниже средней/выше средней
тип матраса: разносторонний</t>
  </si>
  <si>
    <t>Матрас 200*080 Soul Fines</t>
  </si>
  <si>
    <t>Матрас 200*090 Soul Fines</t>
  </si>
  <si>
    <t>Матрас 200*120 Soul Fines</t>
  </si>
  <si>
    <t>Матрас 200*140 Soul Fines</t>
  </si>
  <si>
    <t>Матрас 200*160 Soul Fines</t>
  </si>
  <si>
    <t>Матрас 200*180 Soul Fines</t>
  </si>
  <si>
    <t>Матрас 200*200 Soul Fines</t>
  </si>
  <si>
    <t>1. Велюр, стеганый на синтепоне и высокоэластичной пене
2. Высокоэластичная пена
3. Кокосовая плита
4. 7-ми зональная пружинная система MultiPocket 15 см
5. BICOCOS
6. Трикотаж  в стежке в высокоэластичной пеной
7. Усиление по периметру
h ≈ 25 см
max нагрузка: 140 кг
расширенная гарантия: 25 лет
жесткость: средняя/выше средней
тип матраса: разносторонний</t>
  </si>
  <si>
    <t>Матрас 200*080 Soul Norma</t>
  </si>
  <si>
    <t>Матрас 200*090 Soul Norma</t>
  </si>
  <si>
    <t>Матрас 200*120 Soul Norma</t>
  </si>
  <si>
    <t>Матрас 200*140 Soul Norma</t>
  </si>
  <si>
    <t>Матрас 200*160 Soul Norma</t>
  </si>
  <si>
    <t>Матрас 200*180 Soul Norma</t>
  </si>
  <si>
    <t>Матрас 200*200 Soul Norma</t>
  </si>
  <si>
    <t>https://disk.yandex.ru/d/shVKEMDBNOZjvw</t>
  </si>
  <si>
    <t xml:space="preserve">1. Натуральный хлопковый чехол, стеганый на полиэфирном волокне
2. Безопасный материал Periotek® Form 
h ≈ 7 см
max нагрузка:  60  кг
расширенная гарантия:  36 месяцев
жесткость: выше средней
тип матраса: односторонний
</t>
  </si>
  <si>
    <t>Матрас 160*080 Mom's Love Baby
Матрас 180*080 Mom's Love Baby</t>
  </si>
  <si>
    <t>Матрас 190*080 Mom's Love Baby
Матрас 195*080 Mom's Love Baby
Матрас 200*080 Mom's Love Baby</t>
  </si>
  <si>
    <t>Матрас 190*090 Mom's Love Baby
Матрас 195*090 Mom's Love Baby
Матрас 200*090 Mom's Love Baby</t>
  </si>
  <si>
    <t xml:space="preserve">1. Натуральный хлопковый чехол, стеганый на полиэфирном волокне
2. Пена AirFoam Technology 
3. Войлок 
4. Пружинная система Mini Pocket  h-7,5 cm
5. Усиление по периметру 
h ≈ 13 см
max нагрузка:   90  кг
расширенная гарантия:  36 месяцев
жесткость: средняя
тип матраса: двусторонний
</t>
  </si>
  <si>
    <t>Матрас 160*080 Mom's Love Young
Матрас 180*080 Mom's Love Young</t>
  </si>
  <si>
    <t>Матрас 190*080 Mom's Love Young
Матрас 195*080 Mom's Love Young
Матрас 200*080 Mom's Love Young</t>
  </si>
  <si>
    <t>Матрас 190*090 Mom's Love Young
Матрас 195*090 Mom's Love Young
Матрас 200*090 Mom's Love Young</t>
  </si>
  <si>
    <t xml:space="preserve">1. Натуральный хлопковый чехол, стеганый на полиэфирном волокне
2. Кокосовая плита
3. Пружинная система Mini Pocket  h-7,5 cm
4. Усиление по периметру  
h ≈ 12 см
max нагрузка: 90 кг
расширенная гарантия: 36 месяцев
жесткость: выше средней
тип матраса: двусторонний
</t>
  </si>
  <si>
    <t>Матрас 160*080 Mom's Love Junior
Матрас 180*080 Mom's Love Junior</t>
  </si>
  <si>
    <t>Матрас 190*080 Mom's Love Junior
Матрас 195*080 Mom's Love Junior
Матрас 200*080 Mom's Love Junior</t>
  </si>
  <si>
    <t>Матрас 190*090 Mom's Love Junior
Матрас 195*090 Mom's Love Junior
Матрас 200*090 Mom's Love Junior</t>
  </si>
  <si>
    <t xml:space="preserve">1. Натуральный хлопковый чехол, стеганый на полиэфирном волокне
2. Кокосовая плита
3. Пружинная система Pocket  h-12 cm
4. Усиление по периметру 
h ≈ 15 см
max нагрузка: 90 кг
расширенная гарантия: 36 месяцев
жесткость: выше средней
тип матраса: двусторонний
</t>
  </si>
  <si>
    <t>Матрас 160*080 Mom's Love Teenager
Матрас 180*080 Mom's Love Teenager</t>
  </si>
  <si>
    <t>Матрас 190*080 Mom's Love Teenager
Матрас 195*080 Mom's Love Teenager
Матрас 200*080 Mom's Love Teenager</t>
  </si>
  <si>
    <t>Матрас 190*090 Mom's Love Teenager
Матрас 195*090 Mom's Love Teenager
Матрас 200*090 Mom's Love Teenager</t>
  </si>
  <si>
    <t>https://disk.yandex.ru/d/Qy_8TaV8qxyI2g</t>
  </si>
  <si>
    <t>1.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h-15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 ≈ 20  см
max нагрузка:   140 кг
расширенная гарантия: 25  лет
жесткость: жесткий  
тип матраса: односторонний</t>
  </si>
  <si>
    <t>1. Трикотаж, стеганый на полиэфирном волокне и упругой пене                                                                          
2. пена Orto Foam с микромассажным эффектом                                                                      
3. Белый войлок                                                             
4. Пружинная система Pocket h-15 см                           
5. Белый войлок 
6. Бикокос
7. Пена Orto Foam                                                               
8. Услиление по периметру      
h ≈  26  см
max нагрузка:   140 кг
расширенная гарантия: 25  лет
жесткость: выше средней\ средняя 
тип матраса: разносторонний</t>
  </si>
  <si>
    <t>Матрас 200*080 Halal Rahat</t>
  </si>
  <si>
    <t>Матрас 200*090 Halal Rahat</t>
  </si>
  <si>
    <t>Матрас 200*120 Halal Rahat</t>
  </si>
  <si>
    <t>Матрас 200*140 Halal Rahat</t>
  </si>
  <si>
    <t>Матрас 200*160 Halal Rahat</t>
  </si>
  <si>
    <t>Матрас 200*180 Halal Rahat</t>
  </si>
  <si>
    <t>Матрас 200*200 Halal Rahat</t>
  </si>
  <si>
    <t>1. Объемный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h-18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h≈ 23   см
max нагрузка: 140  кг
расширенная гарантия:25  лет
жесткость: выше средней
тип матраса: односторонний</t>
  </si>
  <si>
    <t xml:space="preserve">1. Объемный трикотаж, стеганый на полиэфирном волокне и упругой пене                                                                          
2. Латекс                                                                             
3. Пена повышенной жесткости HR                                                                         
4. Лен                                                                                       
5. Пружинная система Pocket h-18 см                           
6. Лен                                                                               
7. Услиление по периметру                                         
8. Жаккард, стеганый на полиэфирном волокне
h ≈ 27  см
max нагрузка:  140  кг
расширенная гарантия: 25 лет
жесткость: жесткий
тип матраса: односторонний  </t>
  </si>
  <si>
    <t>1. Объемный трикотаж, стеганый на полиэфирном волокне и упругой пене                                                                          
2. Пена Memory Foam                                                                           
3. Пена Orto Foam                                                                         
4. Белый войлок                                                                                  
5. Пружинная система Pocket h-18 см                           
6. Белый войлок                                                                          
7. Услиление по периметру                                         
8. Жаккард, стеганый на полиэфирном волокне
h ≈ 31  см
max нагрузка:  140  кг
расширенная гарантия: 25 лет
жесткость: средняя
тип матраса: односторонний</t>
  </si>
  <si>
    <t>1. Объемный трикотаж, стеганый на полиэфирном волокне и упругой пене                                                                          
2. Упругая пена  Orto Foam
3. Бикокос                                                                       
4. Белый войлок                                                             
5. Пружинная система Pocket h-18 см                           
6. Белый войлок                                                                
7. Услиление по периметру                                         
8. Жаккард, стеганый на полиэфирном волокне
h ≈ 25  см
max нагрузка: 140  кг
расширенная гарантия:25  лет
жесткость: экстражесткий
тип матраса: односторонний</t>
  </si>
  <si>
    <t>https://disk.yandex.ru/d/4j3AKp1wOywjyQ</t>
  </si>
  <si>
    <t>Матрас 200*080 Seria Pro Emotion</t>
  </si>
  <si>
    <t>Матрас 200*090 Seria Pro Emotion</t>
  </si>
  <si>
    <t>Матрас 200*120 Seria Pro Emotion</t>
  </si>
  <si>
    <t>Матрас 200*140 Seria Pro Emotion</t>
  </si>
  <si>
    <t>Матрас 200*160 Seria Pro Emotion</t>
  </si>
  <si>
    <t>Матрас 200*180 Seria Pro Emotion</t>
  </si>
  <si>
    <t>Матрас 200*200 Seria Pro Emotion</t>
  </si>
  <si>
    <t>Матрас 200*080 Seria Pro Glory</t>
  </si>
  <si>
    <t>Матрас 200*090 Seria Pro Glory</t>
  </si>
  <si>
    <t>Матрас 200*120 Seria Pro Glory</t>
  </si>
  <si>
    <t>Матрас 200*140 Seria Pro Glory</t>
  </si>
  <si>
    <t>Матрас 200*160 Seria Pro Glory</t>
  </si>
  <si>
    <t>Матрас 200*180 Seria Pro Glory</t>
  </si>
  <si>
    <t>Матрас 200*200 Seria Pro Glory</t>
  </si>
  <si>
    <t>Матрас 200*080 Seria Pro Liberty</t>
  </si>
  <si>
    <t>Матрас 200*090 Seria Pro Liberty</t>
  </si>
  <si>
    <t>Матрас 200*120 Seria Pro Liberty</t>
  </si>
  <si>
    <t>Матрас 200*140 Seria Pro Liberty</t>
  </si>
  <si>
    <t>Матрас 200*160 Seria Pro Liberty</t>
  </si>
  <si>
    <t>Матрас 200*180 Seria Pro Liberty</t>
  </si>
  <si>
    <t>Матрас 200*200 Seria Pro Liberty</t>
  </si>
  <si>
    <t>Матрас 200*080 Seria Pro Grace</t>
  </si>
  <si>
    <t>Матрас 200*090 Seria Pro Grace</t>
  </si>
  <si>
    <t>Матрас 200*120 Seria Pro Grace</t>
  </si>
  <si>
    <t>Матрас 200*140 Seria Pro Grace</t>
  </si>
  <si>
    <t>Матрас 200*160 Seria Pro Grace</t>
  </si>
  <si>
    <t>Матрас 200*180 Seria Pro Grace</t>
  </si>
  <si>
    <t>Матрас 200*200 Seria Pro Grace</t>
  </si>
  <si>
    <t>Матрас 200*080 Seria Pro Emily</t>
  </si>
  <si>
    <t>Матрас 200*090 Seria Pro Emily</t>
  </si>
  <si>
    <t>Матрас 200*120 Seria Pro Emily</t>
  </si>
  <si>
    <t>Матрас 200*140 Seria Pro Emily</t>
  </si>
  <si>
    <t>Матрас 200*160 Seria Pro Emily</t>
  </si>
  <si>
    <t>Матрас 200*180 Seria Pro Emily</t>
  </si>
  <si>
    <t>Матрас 200*200 Seria Pro Emily</t>
  </si>
  <si>
    <t>https://disk.yandex.ru/d/KFtSNAjp4Z1PlQ</t>
  </si>
  <si>
    <t>1.Объемный бельгийский трикотаж, стеганый на синтепоне
2. Пена Orto Foam
3. Войлок
4. 5 –ти зональный блок независимых пружин «Песочные часы Extra»
5. Короб по периметру из пены Orto Foam® 
h ≈ 21 см
max нагрузка:  140 кг
гарантия: 18 мес.
расширенная гарантия: 25 лет
жесткость: средняя 
тип матраса: двусторонний</t>
  </si>
  <si>
    <t>Матрас 200*080 Terapia New Pulse</t>
  </si>
  <si>
    <t>Матрас 200*090 Terapia New Pulse</t>
  </si>
  <si>
    <t>Матрас 200*120 Terapia New Pulse</t>
  </si>
  <si>
    <t>Матрас 200*140 Terapia New Pulse</t>
  </si>
  <si>
    <t>Матрас 200*160 Terapia New Pulse</t>
  </si>
  <si>
    <t>Матрас 200*180 Terapia New Pulse</t>
  </si>
  <si>
    <t>Матрас 200*200 Terapia New Pulse</t>
  </si>
  <si>
    <t>Матрас 200*080 Terapia New Spectra</t>
  </si>
  <si>
    <t>Матрас 200*090 Terapia New Spectra</t>
  </si>
  <si>
    <t>Матрас 200*120 Terapia New Spectra</t>
  </si>
  <si>
    <t>Матрас 200*140 Terapia New Spectra</t>
  </si>
  <si>
    <t>Матрас 200*160 Terapia New Spectra</t>
  </si>
  <si>
    <t>Матрас 200*180 Terapia New Spectra</t>
  </si>
  <si>
    <t>Матрас 200*200 Terapia New Spectra</t>
  </si>
  <si>
    <t>1. Объемный бельгийский трикотаж, стеганый на высокоэластичной пене
2. Ортопедическая пена Orto Foam
3. Bicocos
4. 5-ти зональный блок независимых пружин «Песочные часы Extra»
5. Короб по периметру из пены Orto Foam®
h ≈ 25 см
max нагрузка:  140 кг
расширенная гарантия: 25 лет
жесткость: средняя 
тип матраса: двусторонний</t>
  </si>
  <si>
    <t>Матрас 200*080 Terapia New Cardio</t>
  </si>
  <si>
    <t>Матрас 200*090 Terapia New Cardio</t>
  </si>
  <si>
    <t>Матрас 200*120 Terapia New Cardio</t>
  </si>
  <si>
    <t>Матрас 200*140 Terapia New Cardio</t>
  </si>
  <si>
    <t>Матрас 200*160 Terapia New Cardio</t>
  </si>
  <si>
    <t>Матрас 200*180 Terapia New Cardio</t>
  </si>
  <si>
    <t>Матрас 200*200 Terapia New Cardio</t>
  </si>
  <si>
    <t>https://disk.yandex.ru/d/KGsD8u37bCWqpw</t>
  </si>
  <si>
    <t>1.Система комфортности с тканью Nanotex
2. Пена Orto Foam c пропиткой из экстракта зеленого чая 
3. BICOCOS
4. 7-ми зональный пружинный блок Fitness 7 Zoned
5. Усиление  по периметру из пены Orto Foam® 
h ≈ 23 см
max нагрузка:   140 кг
расширенная гарантия: 25 лет
жесткость: средняя
тип матраса: двусторонний</t>
  </si>
  <si>
    <t>Матрас D200 Fitness Arena</t>
  </si>
  <si>
    <t>1.Система комфортности с тканью Nanotex
2. Пена Orto Foam c пропиткой из экстракта зеленого чая 
3. BICOCOS                                                 
4. Nanolatex
5. 7-ми зональный пружинный блок Fitness 7 Zoned
6. Усиление  по периметру из пены Orto Foam® 
h ≈ 23 см
max нагрузка:  140 кг
расширенная гарантия: 25 лет
жесткость: средняя/выше средней
тип матраса: разносторонний</t>
  </si>
  <si>
    <t>1.Система комфортности с тканью Nanotex
2. Пена Orto Foam c пропиткой из экстракта зеленого чая 
3. Nanolatex                                                                                   
4. BICOCOS 
5. 7-ми зональный пружинный блок Fitness 7 Zoned
6. Усиление  по периметру из пены Orto Foam® 
h ≈ 26 см
max нагрузка:   140 кг
расширенная гарантия: 25 лет
жесткость: выше средней
тип матраса: двусторонний</t>
  </si>
  <si>
    <t>Пример МЦ</t>
  </si>
  <si>
    <t>Фото</t>
  </si>
  <si>
    <t>Основание с ламелями 200*090</t>
  </si>
  <si>
    <t>Основание с ламелями 200*140</t>
  </si>
  <si>
    <t>Основание с ламелями 200*160</t>
  </si>
  <si>
    <t>Основание с ламелями 200*180</t>
  </si>
  <si>
    <t>2 категория</t>
  </si>
  <si>
    <t>Тумбочка Классик 2 со стеклом Тк. Dumont 02 ручка хром</t>
  </si>
  <si>
    <t>Тумбочка Классик 2 со стеклом Тк. Sky Velvet 03 ручка золото</t>
  </si>
  <si>
    <t>Тумба Айрис Тк. Dumont 02</t>
  </si>
  <si>
    <t>Тумба Айрис Тк. Iris 507</t>
  </si>
  <si>
    <t>Тумба Айрис Тк. Casanova Beige</t>
  </si>
  <si>
    <t>Тумба Айрис Тк. Sky Velvet 03</t>
  </si>
  <si>
    <t>Основание Askona 200*070 h-20 Тк. Dumont 08 ножка h-100</t>
  </si>
  <si>
    <t>Основание Askona 200*080 h-20 Тк. Dumont 10 ножка h-120</t>
  </si>
  <si>
    <t>Основание Askona 200*090 h-20 Тк. Iris 507 ножка h-120</t>
  </si>
  <si>
    <t>Основание Askona 200*100 h-20 Тк. Iris 507 ножка h-60</t>
  </si>
  <si>
    <t>Основание Askona 200*120 h-20 Тк. Iris 511 ножка h-120</t>
  </si>
  <si>
    <t>Основание Askona 200*070 h-20 Тк. Sky Velvet 40 ножка h-100</t>
  </si>
  <si>
    <t>Основание Askona 200*080 h-20 Тк. Casanova Beige ножка h-120</t>
  </si>
  <si>
    <t>Основание Askona 200*090 h-20 Тк. Sky Velvet 40 ножка h-120</t>
  </si>
  <si>
    <t>Основание Askona 200*100 h-20 Тк. Sky Velvet 02 ножка h-60</t>
  </si>
  <si>
    <t>Основание Askona 200*120 h-20 Тк. Sky Velvet 02 ножка h-60</t>
  </si>
  <si>
    <r>
      <t xml:space="preserve">2 категория ткани
</t>
    </r>
    <r>
      <rPr>
        <sz val="12"/>
        <rFont val="Calibri"/>
        <family val="2"/>
        <charset val="204"/>
        <scheme val="minor"/>
      </rPr>
      <t>Iris, Dumont</t>
    </r>
  </si>
  <si>
    <t>Основание с ламелями 190*090</t>
  </si>
  <si>
    <t>Основание с ламелями 190*160</t>
  </si>
  <si>
    <t>Основание с ламелями 200*080</t>
  </si>
  <si>
    <t>Основание с ламелями 200*120</t>
  </si>
  <si>
    <t>Основание с ламелями 200*200</t>
  </si>
  <si>
    <t>МЦ</t>
  </si>
  <si>
    <t>Ткань чехла: тик (100% Хлопок)
Наполнитель подушки: 
Искусственный лебяжий пух</t>
  </si>
  <si>
    <t>Ткань чехла: микрофибра (100% полиэстер)
Наполнитель подушки:"верблюжий пух" (30% верблюжья шерсть, 70% силиконовые волокна)</t>
  </si>
  <si>
    <t>Revolution
(Революшн)</t>
  </si>
  <si>
    <t>Ткань чехла: микрофибра стеганная на синтепоне (100% полиэстер)
Наполнитель: 90% полиэфирное волокно, 10% волокно бамбука</t>
  </si>
  <si>
    <t>Подушка Green bamboo</t>
  </si>
  <si>
    <t>Ткань чехла: микрофибра, стеганая на синтепоне
Наполнитель: аэробамбук (10% волокно бамбука, 90% полиэфирное волокно)</t>
  </si>
  <si>
    <t>Подушка Bamboo Plus</t>
  </si>
  <si>
    <t>Ткань чехла: Tencel (50% волокно на основе эвкалипта, 50% полиэфирное волокно) Наполнитель: аэробамбук (10% бамбук, 90% полиэфирное волокно)</t>
  </si>
  <si>
    <t>Подушка Organic</t>
  </si>
  <si>
    <t xml:space="preserve">
</t>
  </si>
  <si>
    <t xml:space="preserve">Подушка Energy Cool M </t>
  </si>
  <si>
    <t xml:space="preserve">Внешний чехол: микрофибра (100% полиэстер)
Наполнитель: латексные пружины
</t>
  </si>
  <si>
    <t>Gelios Ergo (Гелиос Эрго)</t>
  </si>
  <si>
    <t xml:space="preserve">Внешний чехол: трикотаж Coolpepe (с охлаждающим эффектом) 100% полиэстер
Наполнитель: пена с памятью формы Memorix
</t>
  </si>
  <si>
    <t>Подушка Temp Control S</t>
  </si>
  <si>
    <t>Подушка Temp Control M</t>
  </si>
  <si>
    <t>Подушка Temp Control L</t>
  </si>
  <si>
    <t>Ткань чехла: тк. тик (100% хлопок)   Наполнитель: 40% пух, 60% перо</t>
  </si>
  <si>
    <t>Внешний чехол верхняя ткань: 51.5% полиэтилен, 48.5% полиэстер (100 % ПЭТ)
Внешний чехол нижняя ткань: 99 % полиэстер, 1% эластан 
'Внутренний чехол: 100% полиэстер (несъёмный) 
Наполнитель: пена с эффектом памяти</t>
  </si>
  <si>
    <t>Ткань чехла: тк. тик (100% хлопок)
Наполнитель: аэробамбук (10% волокна бамбука, 90% полиэфирное волокно)</t>
  </si>
  <si>
    <t>Внешний чехол: тк. Tencel (100% хлопок)
Внутренний чехол: микрофибра (100% полиэстер)
Наполнитель: аэробамбук (10% волокна бамбука, 90% полиэфирное волокно)</t>
  </si>
  <si>
    <t xml:space="preserve">Подушка 050*070 Halal Sahih </t>
  </si>
  <si>
    <t>https://disk.yandex.ru/d/6tyQkl1oW0tPpg</t>
  </si>
  <si>
    <t xml:space="preserve">
фото</t>
  </si>
  <si>
    <t xml:space="preserve">Верхний слой: ткань махровая (70% хлопок,30% полиэстер)
Водонепроницаемый защитный слой (TPU)
Боковая часть: 100% полиэстер
Высота бурлета: 35,6
</t>
  </si>
  <si>
    <t>фото</t>
  </si>
  <si>
    <t xml:space="preserve">Верхний слой: ткань трикотаж 100% Tencel
Водонепроницаемый защитный слой (TPU) 
Боковая часть: 100% полиэстер
Высота бурлета: 35,6
</t>
  </si>
  <si>
    <t xml:space="preserve">Верхний слой: ткань махровая (70% хлопок,30% полиэстер)
Водонепроницаемый защитный слой (TPU)
Крепление: 4 резинки
</t>
  </si>
  <si>
    <t>Верхний слой: трикотаж (100% полиэстер)
Влагонепроницаемый защитный слой TPU (100% полиуретан)
Крепление: 4 Резинки</t>
  </si>
  <si>
    <t>Верхний слой: ткань махровая (70% хлопок/30% полиэстер)
Водонепроницаемый защитный слой (TPU)
Крепление: 4 Резинки</t>
  </si>
  <si>
    <t>Верхний слой: трикотаж (100% полиэстер)
Водонепроницаемый защитный слой (TPU)
Боковая часть: 100 % полиэстер</t>
  </si>
  <si>
    <t xml:space="preserve">Верхний слой: трикотаж (100% полиэстер)
Водонепроницаемый защитный слой (TPU)
Потайная Молния </t>
  </si>
  <si>
    <t xml:space="preserve">Ткань чехла: микрофибра (100% полиэстер)
Наполнитель: 100% полиэфирное волокно
Плотность наполнителя: 400 гр/м2
</t>
  </si>
  <si>
    <t>Ткань чехла: микрофибра (100% полиэстер)   Наполнитель: 50% волокно на основе   эвкалипта, 50% полиэфирное волокно Плотность 180 гр/м2</t>
  </si>
  <si>
    <t>Одеяло 205*140 Green bamboo</t>
  </si>
  <si>
    <t>Одеяло 220*200 Green bamboo</t>
  </si>
  <si>
    <t>Ткань чехла: микрофибра (100% полиэстер)  
Наполнитель: 100% полиэфирное волокно Плотность: 180 гр/м2</t>
  </si>
  <si>
    <t>Ткань чехла: микрофибра однотон. (100% п/э) 
Материал низа: белый полиэстер 100% 
Наполнитель: полиэфирное полотно (100%п/э) 
Плотность: 60 г/м2</t>
  </si>
  <si>
    <t>Ткань чехла: микрофибра (100% полиэстер)
Наполнитель: 15% эвкалиптовое волокно,
85% полиэфирное волокно
Плотность наполнителя: 180 г/м2</t>
  </si>
  <si>
    <t>наименование МЦ</t>
  </si>
  <si>
    <t>1. Трикотаж, стеганый на синтепоне (на молнии)
2.  Пена OrtoFoam с микромассажным эффектом® 4 см
h ≈ 5 см
расширенная гарантия: 36 месяцев</t>
  </si>
  <si>
    <t xml:space="preserve">Наматрасник 200*090 Topper Massage </t>
  </si>
  <si>
    <t xml:space="preserve">Наматрасник 200*140 Topper Massage </t>
  </si>
  <si>
    <t xml:space="preserve">Наматрасник 200*180 Topper Massage </t>
  </si>
  <si>
    <t>1. Трикотаж, стеганый на синтепоне (на молнии)
2.  Пена OrtoFoam® 4 см
h ≈ 5 см
расширенная гарантия: 36 месяцев</t>
  </si>
  <si>
    <t xml:space="preserve">Наматрасник 200*090 Topper Base </t>
  </si>
  <si>
    <t xml:space="preserve">Наматрасник 200*120 Topper Base </t>
  </si>
  <si>
    <t xml:space="preserve">1. Трикотаж, стеганый на синтепоне (на молнии)
2. Пена OrtoFoam® 2 см
3. Кокос 2 см       
h ≈ 5 см
расширенная гарантия: 36 месяцев                                                              </t>
  </si>
  <si>
    <t xml:space="preserve">Наматрасник 200*080 Topper Cocos </t>
  </si>
  <si>
    <t xml:space="preserve">Наматрасник 200*090 Topper Cocos </t>
  </si>
  <si>
    <t xml:space="preserve">Наматрасник 200*120 Topper Cocos </t>
  </si>
  <si>
    <t xml:space="preserve">Наматрасник 200*140 Topper Cocos </t>
  </si>
  <si>
    <t xml:space="preserve">Наматрасник 200*180 Topper Cocos </t>
  </si>
  <si>
    <t xml:space="preserve">Наматрасник 200*200 Topper Cocos </t>
  </si>
  <si>
    <t xml:space="preserve">1. Трикотаж, стеганый на синтепоне (на молнии)
2. Пена OrtoFoam® 2 см
3.  Латекс 2 см 
h ≈ 5 см
расширенная гарантия: 36 месяцев                                                                 </t>
  </si>
  <si>
    <t xml:space="preserve">Наматрасник 200*080 Topper Latex </t>
  </si>
  <si>
    <t xml:space="preserve">Наматрасник 200*120 Topper Latex </t>
  </si>
  <si>
    <t xml:space="preserve">Наматрасник 200*140 Topper Latex </t>
  </si>
  <si>
    <t xml:space="preserve">Наматрасник 200*160 Topper Latex </t>
  </si>
  <si>
    <t xml:space="preserve">Наматрасник 200*180 Topper Latex </t>
  </si>
  <si>
    <t xml:space="preserve">Наматрасник 200*200 Topper Latex </t>
  </si>
  <si>
    <t>1. Допустимое отклонение в габаритах матраса (ШхГхВ) +\- 1 см</t>
  </si>
  <si>
    <t>3. 3. Декларация по ссылке по ссылке</t>
  </si>
  <si>
    <t>https://disk.yandex.ru/d/JydX2Hj4AoW7Mg</t>
  </si>
  <si>
    <t>Внешний чехол: тк. Тик/Сатин (100% хлопок)
Внутренний чехол: Стеганная микрофибра на синтепоне (100 % полиэстер)
Наполнитель: Латексный + Полиэфирный (100% полиэфир)</t>
  </si>
  <si>
    <t>Внешний чехол: тк. трикотаж Coolpepe (с охлаждающим эффектом) 100% полиэстер
Внутренний чехол: 100% хлопок.
Наполнитель: инновационный материал Taktile</t>
  </si>
  <si>
    <t>Подушка 68*68 Well</t>
  </si>
  <si>
    <t>Подушка 70*50 Well </t>
  </si>
  <si>
    <t>70*50</t>
  </si>
  <si>
    <t>Ткань чехла: микрофибра (100% полиэстер)
Наполнитель подушки: 
100% полиэфирное волокно</t>
  </si>
  <si>
    <t>ТРТ КРОВАТЕЙ &gt;&gt;&gt;</t>
  </si>
  <si>
    <r>
      <t xml:space="preserve">КРОВАТИ 
</t>
    </r>
    <r>
      <rPr>
        <sz val="14"/>
        <rFont val="Calibri"/>
        <family val="2"/>
        <charset val="204"/>
        <scheme val="minor"/>
      </rPr>
      <t>* Перед выбором ткани см лист ТРТ</t>
    </r>
  </si>
  <si>
    <r>
      <t xml:space="preserve">ТУМБОЧКИ
</t>
    </r>
    <r>
      <rPr>
        <sz val="14"/>
        <rFont val="Calibri"/>
        <family val="2"/>
        <charset val="204"/>
        <scheme val="minor"/>
      </rPr>
      <t>* Перед выбором ткани см лист ТРТ</t>
    </r>
  </si>
  <si>
    <t>Доп. скидка за объем/предоплату</t>
  </si>
  <si>
    <t>Подушка 70*50 Well</t>
  </si>
  <si>
    <t>Sleep Memory
(Слип Мемори)</t>
  </si>
  <si>
    <t>Подушка Sleep Memory L</t>
  </si>
  <si>
    <t>Подушка Sleep Memory M</t>
  </si>
  <si>
    <t>58*39*14</t>
  </si>
  <si>
    <t>58*39*11,5</t>
  </si>
  <si>
    <t>Подушка Sense</t>
  </si>
  <si>
    <t>59*39*9/11</t>
  </si>
  <si>
    <t xml:space="preserve">Остатки на складе по ссылке: </t>
  </si>
  <si>
    <t>https://disk.yandex.ru/d/cyZr0Ba5WZefxw</t>
  </si>
  <si>
    <t>Подушка Sleep Memory M (серия киллер)</t>
  </si>
  <si>
    <t>Подушка Sleep Memory L (серия киллер)</t>
  </si>
  <si>
    <t>Подушка Sense (серия "киллер")</t>
  </si>
  <si>
    <t>Более подробная информация по ссылке: (продукт, декларации, актуальные остатки)</t>
  </si>
  <si>
    <t>Общая папка</t>
  </si>
  <si>
    <t>Матрасы</t>
  </si>
  <si>
    <t>Кровати и малые формы</t>
  </si>
  <si>
    <t>Аксессуары</t>
  </si>
  <si>
    <t>Каталог</t>
  </si>
  <si>
    <t>КТО (каталог торгового оборудования)</t>
  </si>
  <si>
    <t>ФИД (в*г*х)</t>
  </si>
  <si>
    <t>Инструкции по нестандартам</t>
  </si>
  <si>
    <t>Список ссылок Мир Матрасов</t>
  </si>
  <si>
    <t>https://disk.yandex.ru/d/-Mj2XLVSSKAg0Q</t>
  </si>
  <si>
    <t>https://disk.yandex.ru/d/eMklJENPjr7Nnw</t>
  </si>
  <si>
    <t>https://disk.yandex.ru/d/8hD0C-NKFeTJmA</t>
  </si>
  <si>
    <t>https://disk.yandex.ru/d/xJDtKhJ9dEOV0A</t>
  </si>
  <si>
    <t>https://disk.yandex.ru/d/wVjJiM8dxaMrdA</t>
  </si>
  <si>
    <t>https://disk.yandex.ru/d/nYDeXYx9qJiDLQ</t>
  </si>
  <si>
    <t>4. Расширенная гарантия действует при покупке с чехлом</t>
  </si>
  <si>
    <t>5. Матрасы доступны в нестандартных размерах. Более подробную информацию смотреть в инструкции по нестандартам.</t>
  </si>
  <si>
    <t>https://disk.yandex.ru/d/ZPTfrQR3ctyb_Q</t>
  </si>
  <si>
    <t>M63.1</t>
  </si>
  <si>
    <t>МАТРАС 200*080 FITNESS HARD</t>
  </si>
  <si>
    <t>МАТРАС 200*090 FITNESS HARD</t>
  </si>
  <si>
    <t>МАТРАС 200*120 FITNESS HARD</t>
  </si>
  <si>
    <t>МАТРАС 200*140 FITNESS HARD</t>
  </si>
  <si>
    <t>МАТРАС 200*160 FITNESS HARD</t>
  </si>
  <si>
    <t>МАТРАС 200*180 FITNESS HARD</t>
  </si>
  <si>
    <t>МАТРАС 200*200 FITNESS HARD</t>
  </si>
  <si>
    <t>Hard (Хард)</t>
  </si>
  <si>
    <t>1.Система комфортности с тканью Nanotex
2. Пена NanoFoam высокой плотности
3. BICOCOS                                                 
4. Пена NanoFoam высокой плотности
5. BICOCOS 
h ≈ 23 см
max нагрузка:  без ограничений
расширенная гарантия: 25 лет
жесткость: выше средней\ экстравысокая
тип матраса: разносторонний</t>
  </si>
  <si>
    <t>А71.1</t>
  </si>
  <si>
    <t>Чехол на матрас 200*080*035,6 Halal Himaya</t>
  </si>
  <si>
    <t>А71.2</t>
  </si>
  <si>
    <t>Чехол на матрас 200*090*035,6 Halal Himaya</t>
  </si>
  <si>
    <t>А71.3</t>
  </si>
  <si>
    <t>Чехол на матрас 200*140*035,6 Halal Himaya</t>
  </si>
  <si>
    <t>А71.4</t>
  </si>
  <si>
    <t>Чехол на матрас 200*160*035,6 Halal Himaya</t>
  </si>
  <si>
    <t>А71.5</t>
  </si>
  <si>
    <t>Чехол на матрас 200*180*035,6 Halal Himaya</t>
  </si>
  <si>
    <t>А71.6</t>
  </si>
  <si>
    <t>Чехол на матрас 200*200*035,6 Halal Himaya</t>
  </si>
  <si>
    <t>Верхний слой: ткань махровая (70% хлопок,30% полиэстер)
Водонепроницаемый защитный слой (TPU)
Боковая часть: 100 % полиэстер</t>
  </si>
  <si>
    <t>Temp Control (Темп контрол) - выведена</t>
  </si>
  <si>
    <t>A+ (Категория 1)</t>
  </si>
  <si>
    <t>A (Категория 2)</t>
  </si>
  <si>
    <t>B (Категория А+)</t>
  </si>
  <si>
    <t>C (Категория В)</t>
  </si>
  <si>
    <t>А61.1</t>
  </si>
  <si>
    <t>Чехол на матрас 190*080 Start Plus</t>
  </si>
  <si>
    <t>А61.2</t>
  </si>
  <si>
    <t>Чехол на матрас 190*090 Start Plus</t>
  </si>
  <si>
    <t>А61.3</t>
  </si>
  <si>
    <t>Чехол на матрас 200*080 Start Plus</t>
  </si>
  <si>
    <t>А61.4</t>
  </si>
  <si>
    <t>Чехол на матрас 200*090 Start Plus</t>
  </si>
  <si>
    <t>А61.5</t>
  </si>
  <si>
    <t>Чехол на матрас 200*140 Start Plus</t>
  </si>
  <si>
    <t>А61.6</t>
  </si>
  <si>
    <t>Чехол на матрас 200*160 Start Plus</t>
  </si>
  <si>
    <t>А61.7</t>
  </si>
  <si>
    <t>Чехол на матрас 200*180 Start Plus</t>
  </si>
  <si>
    <t>А271</t>
  </si>
  <si>
    <t>А272</t>
  </si>
  <si>
    <t>А268</t>
  </si>
  <si>
    <t>А269</t>
  </si>
  <si>
    <t>А270</t>
  </si>
  <si>
    <t>А273</t>
  </si>
  <si>
    <t>Чехол 200*080 Reference Protection</t>
  </si>
  <si>
    <t>А275</t>
  </si>
  <si>
    <t>Чехол 200*120 Reference Protection</t>
  </si>
  <si>
    <t>А277</t>
  </si>
  <si>
    <t>Чехол 200*160Reference Protection</t>
  </si>
  <si>
    <t>Верхний слой: махра (70% хлопок, 30% полиэстер)
Защитный слой: 100% полиуретан, обработка TPU (термопластичная обработка)
Боковая часть: сетка (100% полиэстер), высота 33 см</t>
  </si>
  <si>
    <t>выведена</t>
  </si>
  <si>
    <t>МАТРАС D 210 FITNESS ARENA</t>
  </si>
  <si>
    <t>МАТРАС D 220 FITNESS ARENA</t>
  </si>
  <si>
    <t>D210</t>
  </si>
  <si>
    <t>D220</t>
  </si>
  <si>
    <t>МАТРАС D 200 FITNESS FORMULA</t>
  </si>
  <si>
    <t>МАТРАС D 210 FITNESS FORMULA</t>
  </si>
  <si>
    <t>МАТРАС D 220 FITNESS FORMULA</t>
  </si>
  <si>
    <t>МАТРАС D 200 FITNESS IDEA</t>
  </si>
  <si>
    <t>МАТРАС D 210 FITNESS IDEA</t>
  </si>
  <si>
    <t>МАТРАС D 220 FITNESS IDEA</t>
  </si>
  <si>
    <t>МАТРАС D 200 SERIA PRO GLORY</t>
  </si>
  <si>
    <t>МАТРАС D 210 SERIA PRO GLORY</t>
  </si>
  <si>
    <t>МАТРАС D 220 SERIA PRO GLORY</t>
  </si>
  <si>
    <t>МАТРАС D 200 SERIA PRO EMOTION</t>
  </si>
  <si>
    <t>МАТРАС D 210 SERIA PRO EMOTION</t>
  </si>
  <si>
    <t>МАТРАС D 220 SERIA PRO EMOTION</t>
  </si>
  <si>
    <t>МАТРАС D 200 SERIA PRO GRACE</t>
  </si>
  <si>
    <t>МАТРАС D 210 SERIA PRO GRACE</t>
  </si>
  <si>
    <t>МАТРАС D 220 SERIA PRO GRACE</t>
  </si>
  <si>
    <t>МАТРАС D 200 SERIA PRO LIBERTY</t>
  </si>
  <si>
    <t>МАТРАС D 210 SERIA PRO LIBERTY</t>
  </si>
  <si>
    <t>МАТРАС D 220 SERIA PRO LIBERTY</t>
  </si>
  <si>
    <t>МАТРАС D 200 SERIA PRO EMILY</t>
  </si>
  <si>
    <t>МАТРАС D 210 SERIA PRO EMILY</t>
  </si>
  <si>
    <t>МАТРАС D 220 SERIA PRO EMILY</t>
  </si>
  <si>
    <t>Чехол 200*200 Halal Saflik</t>
  </si>
  <si>
    <t>1. Объемный бельгийский трикотаж, стеганый на высокоэластичной пене
2. Bicocos
3. 5-ти зональный блок независимых пружин «Песочные часы Extra»
4. Короб по периметру из пены Orto Foam®
h ≈ 22 см
max нагрузка:  140 кг
расширенная гарантия: 25 лет
жесткость: выше средней
тип матраса: двусторонний</t>
  </si>
  <si>
    <t>1. Ультрамягкий трикотаж с пропиткой Bio Care
2. Высокообъемное хлопковое волокно
3. Двойной слой пены FlexPro 
4. Пена Smart Pro
5. Лен
6. Блок независимых пружин c системой Support Power, h-18 см
7. Система усиления периметра матраса                                                                                
8. Лен                                                                               
9. Пена Smart Pro                                   
h≈ 27 см
max нагрузка:  150 кг
расширенная гарантия: 30  лет
жесткость: средняя
тип матраса: односторонний</t>
  </si>
  <si>
    <t xml:space="preserve">1. Ультрамягкий трикотаж с пропиткой Bio Care
2. Высокообъемное хлопковое волокно
3. Двойной слой пены FlexPro 
4. Пена Smart Pro
5. Натуральный кокос
6. Лен
7. Блок независимых пружин c системой Support Power, h-18 см
8. Система усиления периметра матраса                                                                                
9. Лен                                                                               
10. Пена Smart Pro     
h≈ 28 см
max нагрузка:  150 кг
расширенная гарантия: 30  лет
жесткость: выше средней
тип матраса: односторонний                                   </t>
  </si>
  <si>
    <t>1. Ультрамягкий трикотаж с пропиткой Bio Care
2. Высокообъемное хлопковое волокно
3. Двойной слой пены FlexPro 
4. Пена повышенной прочности Relief Foam
5. Пена Smart Pro       
6. Лен
7. Блок независимых пружин c системой Support Power, h-18 см
8. Система усиления поддержки периметра матраса                                                                                
9. Лен                                                                               
10. Пена Smart Pro    
h≈ 30 см
max нагрузка:  150 кг
расширенная гарантия: 30  лет
жесткость: высокая  
тип матраса: односторонний</t>
  </si>
  <si>
    <t xml:space="preserve">1. Ультрамягкий трикотаж с пропиткой Bio Care
2. Высокообъемное хлопковое волокно
3. Двойной слой пены FlexPro 
4. Prolatex для упругой мягкости
5. Пена Smart Pro       
6. Лен
7. Блок независимых пружин c системой Support Power, h-18 см
8. Система усиления поддержки периметра матраса                                                                                
9. Лен                                                                               
10. Пена Smart Pro       
h≈ 29 см
max нагрузка:  150 кг
расширенная гарантия: 30  лет
жесткость: ниже средней
тип матраса: односторонний                                </t>
  </si>
  <si>
    <t>1. Ультрамягкий трикотаж с пропиткой Bio Care
2. Высокообъемное хлопковое волокно
3. Двойной слой пены FlexPro 
4. Prolatex для упругой мягкости
5. Пена Smart Pro
6. Натуральный кокос
7. Лен
8. Блок независимых пружин c системой Support Power, h-18 см
9. Система усиления периметра матраса                                                                                
10. Лен                                                                               
11. Пена Smart Pro         
h≈ 32 см
max нагрузка:  150 кг
расширенная гарантия: 30  лет
жесткость: средняя
тип матраса: односторонний</t>
  </si>
  <si>
    <t>количество ограничено</t>
  </si>
  <si>
    <t xml:space="preserve">1. Жаккард, стеганый на синтепоне
2. Упругая пена 
3. Войлок
4. Пружинная система Pocket Аnatomic Hard
5. Усиление по периметру                                                                
6. Упругая пена
h ≈ 23 см
кол-во пружин на спальное место: 500
max нагрузка: 150  кг
расширенная гарантия:  10 лет
жесткость: высокая
тип матраса: односторонний  </t>
  </si>
  <si>
    <t>А277.1</t>
  </si>
  <si>
    <t>Подушка 070*050 Organic Soft акция</t>
  </si>
  <si>
    <r>
      <t xml:space="preserve">Organic Soft акция (Органик Софт)
</t>
    </r>
    <r>
      <rPr>
        <b/>
        <sz val="16"/>
        <color rgb="FFC00000"/>
        <rFont val="Calibri"/>
        <family val="2"/>
        <charset val="204"/>
        <scheme val="minor"/>
      </rPr>
      <t>количество ограничено</t>
    </r>
  </si>
  <si>
    <t>M49.1</t>
  </si>
  <si>
    <t>M49.2</t>
  </si>
  <si>
    <t>M56.1</t>
  </si>
  <si>
    <t>M56.2</t>
  </si>
  <si>
    <t>M56.3</t>
  </si>
  <si>
    <t>M63.2</t>
  </si>
  <si>
    <t>M63.3</t>
  </si>
  <si>
    <t>M293.1</t>
  </si>
  <si>
    <t>M293.2</t>
  </si>
  <si>
    <t>M293.3</t>
  </si>
  <si>
    <t>M300.1</t>
  </si>
  <si>
    <t>M300.2</t>
  </si>
  <si>
    <t>M300.3</t>
  </si>
  <si>
    <t>M307.1</t>
  </si>
  <si>
    <t>M307.2</t>
  </si>
  <si>
    <t>M307.3</t>
  </si>
  <si>
    <t>M314.1</t>
  </si>
  <si>
    <t>M314.2</t>
  </si>
  <si>
    <t>M314.3</t>
  </si>
  <si>
    <t>M321.1</t>
  </si>
  <si>
    <t>M321.2</t>
  </si>
  <si>
    <t>M321.3</t>
  </si>
  <si>
    <t>А71</t>
  </si>
  <si>
    <t>M63.4</t>
  </si>
  <si>
    <t>M63.5</t>
  </si>
  <si>
    <t>M63.6</t>
  </si>
  <si>
    <t>M63.7</t>
  </si>
  <si>
    <t>M63.8</t>
  </si>
  <si>
    <t>M63.9</t>
  </si>
  <si>
    <t>M63.10</t>
  </si>
  <si>
    <r>
      <t xml:space="preserve">Greta New (Грета Нью)
</t>
    </r>
    <r>
      <rPr>
        <sz val="12"/>
        <rFont val="Calibri"/>
        <family val="2"/>
        <charset val="204"/>
        <scheme val="minor"/>
      </rPr>
      <t>(без основания с ламелями)</t>
    </r>
  </si>
  <si>
    <t>Кровать 200*090 Greta New (Грета Нью) Тк. Dumont 02</t>
  </si>
  <si>
    <t>Кровать 200*140 Greta New (Грета Нью) Тк. Iris 507</t>
  </si>
  <si>
    <t>Кровать 200*160 Greta New (Грета Нью) Тк. Dumont 08</t>
  </si>
  <si>
    <t>Кровать 200*180 Greta New (Грета Нью) Тк. Iris 511</t>
  </si>
  <si>
    <t>Кровать с ПМ 200*090 Greta New (Грета Нью) Тк. Dumont 10</t>
  </si>
  <si>
    <t>Кровать с ПМ 200*140 Greta New (Грета Нью) Тк. Iris 902</t>
  </si>
  <si>
    <t>Кровать с ПМ 200*160 Greta New (Грета Нью) Тк. Dumont 08</t>
  </si>
  <si>
    <t>Кровать с ПМ 200*180 Greta New (Грета Нью) Тк. Dumont 02</t>
  </si>
  <si>
    <t>Кровать  200*090 Greta New (Грета Нью) 2 категория ткани</t>
  </si>
  <si>
    <t>Кровать  200*140 Greta New (Грета Нью) 2 категория ткани</t>
  </si>
  <si>
    <t>Кровать  200*160 Greta New (Грета Нью) 2 категория ткани</t>
  </si>
  <si>
    <t>Кровать  200*180 Greta New (Грета Нью) 2 категория ткани</t>
  </si>
  <si>
    <t>Кровать  200*090 Greta New (Грета Нью) 3 категория ткани</t>
  </si>
  <si>
    <t>Кровать  200*140 Greta New (Грета Нью) 3 категория ткани</t>
  </si>
  <si>
    <t>Кровать  200*160 Greta New (Грета Нью) 3 категория ткани</t>
  </si>
  <si>
    <t>Кровать  200*180 Greta New (Грета Нью) 3 категория ткани</t>
  </si>
  <si>
    <t>Кровать Основание с газ. Пружинами next 200*090 Greta New (Грета Нью) 2 категория ткани</t>
  </si>
  <si>
    <t>Кровать Основание с газ. Пружинами next 200*140 Greta New (Грета Нью) 2 категория ткани</t>
  </si>
  <si>
    <t>Кровать Основание с газ. Пружинами next 200*160 Greta New (Грета Нью) 2 категория ткани</t>
  </si>
  <si>
    <t>Кровать Основание с газ. Пружинами next 200*180 Greta New (Грета Нью) 2 категория ткани</t>
  </si>
  <si>
    <t>Кровать Основание с газ. Пружинами next 200*090 Greta New (Грета Нью) 3 категория ткани</t>
  </si>
  <si>
    <t>Кровать Основание с газ. Пружинами next 200*140 Greta New (Грета Нью) 3 категория ткани</t>
  </si>
  <si>
    <t>Кровать Основание с газ. Пружинами next 200*160 Greta New (Грета Нью) 3 категория ткани</t>
  </si>
  <si>
    <t>Кровать Основание с газ. Пружинами next 200*180 Greta New (Грета Нью) 3 категория ткани</t>
  </si>
  <si>
    <t>А271.1</t>
  </si>
  <si>
    <t>Подушка 070*050 Well 2.0</t>
  </si>
  <si>
    <t>А272.1</t>
  </si>
  <si>
    <t>Подушка 068*068 Well 2.0</t>
  </si>
  <si>
    <t>Подушка 050*070 Well (Вэл) 2.0</t>
  </si>
  <si>
    <t>Подушка 068*068 Well (Вэл) 2.0</t>
  </si>
  <si>
    <t>Well 2.0
(Вэл 2.0)</t>
  </si>
  <si>
    <r>
      <t xml:space="preserve">МАТРАСЫ VIKING (ВИКИНГ) - 
</t>
    </r>
    <r>
      <rPr>
        <sz val="20"/>
        <rFont val="Calibri"/>
        <family val="2"/>
        <charset val="204"/>
        <scheme val="minor"/>
      </rPr>
      <t>ШВЕДСКОЕ КАЧЕСТВО, ДОСТУПНЫЕ ЦЕНЫ И КОМПАКТНАЯ УПАКОВКА</t>
    </r>
    <r>
      <rPr>
        <sz val="18"/>
        <color rgb="FFFF0000"/>
        <rFont val="Calibri"/>
        <family val="2"/>
        <charset val="204"/>
        <scheme val="minor"/>
      </rPr>
      <t xml:space="preserve">
</t>
    </r>
    <r>
      <rPr>
        <b/>
        <sz val="18"/>
        <color rgb="FFFF0000"/>
        <rFont val="Calibri"/>
        <family val="2"/>
        <charset val="204"/>
        <scheme val="minor"/>
      </rPr>
      <t xml:space="preserve">ВАЖНО! Матрасы изготавливаются только в стандартных размерах согласно прайс-листа. </t>
    </r>
  </si>
  <si>
    <r>
      <t xml:space="preserve">Agvid (Агвид)
</t>
    </r>
    <r>
      <rPr>
        <b/>
        <sz val="12"/>
        <color rgb="FFC00000"/>
        <rFont val="Calibri"/>
        <family val="2"/>
        <charset val="204"/>
        <scheme val="minor"/>
      </rPr>
      <t>двойное сложение + скрутка</t>
    </r>
  </si>
  <si>
    <r>
      <t xml:space="preserve">Ragnar (Рагнар)
</t>
    </r>
    <r>
      <rPr>
        <b/>
        <sz val="14"/>
        <color rgb="FFFF0000"/>
        <rFont val="Calibri"/>
        <family val="2"/>
        <charset val="204"/>
        <scheme val="minor"/>
      </rPr>
      <t>скрутка</t>
    </r>
  </si>
  <si>
    <r>
      <t xml:space="preserve">МАТРАСЫ TREND (ТРЕНД) -
</t>
    </r>
    <r>
      <rPr>
        <sz val="20"/>
        <rFont val="Calibri"/>
        <family val="2"/>
        <charset val="204"/>
        <scheme val="minor"/>
      </rPr>
      <t>ЭТО КОЛЛЕКЦИЯ ИЗ САМЫХ ПОПУЛЯРНЫХ МАТРАСОВ</t>
    </r>
  </si>
  <si>
    <t>Flat (Флэт)</t>
  </si>
  <si>
    <t>Mini (Мини)</t>
  </si>
  <si>
    <r>
      <t xml:space="preserve">МАТРАСЫ MOM'S LOVE (МАМС ЛАВ)-
</t>
    </r>
    <r>
      <rPr>
        <sz val="20"/>
        <rFont val="Calibri"/>
        <family val="2"/>
        <charset val="204"/>
        <scheme val="minor"/>
      </rPr>
      <t>КОЛЛЕКЦИЯ ДЕТСКИХ МАТРАСОВ</t>
    </r>
  </si>
  <si>
    <t>Baby (Бэйби)</t>
  </si>
  <si>
    <t>Young (Янг)</t>
  </si>
  <si>
    <t>Junior (Джуниор)</t>
  </si>
  <si>
    <t>Teenager (Тинэйджер)</t>
  </si>
  <si>
    <r>
      <t xml:space="preserve">Матрасы HALAL -
</t>
    </r>
    <r>
      <rPr>
        <sz val="20"/>
        <rFont val="Calibri"/>
        <family val="2"/>
        <charset val="204"/>
        <scheme val="minor"/>
      </rPr>
      <t>УНИКАЛЬНАЯ КОЛЛЕКЦИЯ ПОВЫШЕННОЙ ЖЕСТКОСТИ ИЗ ЭКОЛОГИЧНЫХ МАТЕРИАЛОВ 
(получен сертификат «Халяль» на матрасы и аксессуары)</t>
    </r>
  </si>
  <si>
    <t>Halal Destek (Дестек)</t>
  </si>
  <si>
    <r>
      <t xml:space="preserve">Halal Rahat (Рахат)
</t>
    </r>
    <r>
      <rPr>
        <b/>
        <sz val="20"/>
        <color rgb="FFC00000"/>
        <rFont val="Calibri"/>
        <family val="2"/>
        <charset val="204"/>
        <scheme val="minor"/>
      </rPr>
      <t>кратность - 2 шт.</t>
    </r>
  </si>
  <si>
    <t>Halal Naym (Найым)</t>
  </si>
  <si>
    <t>Halal Zor (Зор)</t>
  </si>
  <si>
    <t>Halal Bakim (Бакым)</t>
  </si>
  <si>
    <t>Halal Hazine (Хазине)</t>
  </si>
  <si>
    <r>
      <t xml:space="preserve">МАТРАСЫ SERIA PRO (СЕРИЯ ПРО)-
</t>
    </r>
    <r>
      <rPr>
        <sz val="20"/>
        <rFont val="Calibri"/>
        <family val="2"/>
        <charset val="204"/>
        <scheme val="minor"/>
      </rPr>
      <t>УНИКАЛЬНАЯ КОЛЛЕКЦИЯ ПРЕМИАЛЬНЫХ МАТРАСОВ</t>
    </r>
  </si>
  <si>
    <r>
      <t xml:space="preserve">МАТРАСЫ TERAPIA NEW (ТЕРАПИЯ НЬЮ)
</t>
    </r>
    <r>
      <rPr>
        <sz val="20"/>
        <rFont val="Calibri"/>
        <family val="2"/>
        <charset val="204"/>
        <scheme val="minor"/>
      </rPr>
      <t>УНИВЕРСАЛЬНЫЕ АНАТОМИЧЕСКИЕ МАТРАСЫ ДЛЯ ПРОФИЛАКТИКИ ЗАБОЛЕВАНИЙ, ВЫЗВАННЫХ НАРУШЕНИЕМ СНА</t>
    </r>
  </si>
  <si>
    <r>
      <t xml:space="preserve">МАТРАСЫ FITNESS (ФИТНЕСС)
</t>
    </r>
    <r>
      <rPr>
        <sz val="20"/>
        <rFont val="Calibri"/>
        <family val="2"/>
        <charset val="204"/>
        <scheme val="minor"/>
      </rPr>
      <t xml:space="preserve">КОЛЛЕКЦИЯ СОЗДАНА ДЛЯ ТЕХ ЛЮДЕЙ, КОТОРЫЕ ВСЕГДА СТРЕМЯТСЯ БЫТЬ В ФОРМЕ
</t>
    </r>
    <r>
      <rPr>
        <sz val="14"/>
        <color rgb="FFFF0000"/>
        <rFont val="Calibri"/>
        <family val="2"/>
        <charset val="204"/>
        <scheme val="minor"/>
      </rPr>
      <t>*Цветные пены показаны для наглядности. Реальный цвет сырья- белый</t>
    </r>
  </si>
  <si>
    <t>Topper Мassage (Топпер Массаж)</t>
  </si>
  <si>
    <t>Topper Base (Топпер Бэйс)</t>
  </si>
  <si>
    <t>Topper Сocos (Топпер Кокос)</t>
  </si>
  <si>
    <t xml:space="preserve">Topper Latex (Топпер Латекс) </t>
  </si>
  <si>
    <t>Fines (Файнс)</t>
  </si>
  <si>
    <t>Grace
(Грэйс)</t>
  </si>
  <si>
    <t>Spring Pillow
(Спринг Пилоу)</t>
  </si>
  <si>
    <t xml:space="preserve"> Cool Soft (Кул Софт)</t>
  </si>
  <si>
    <t>Halal Denge (Дэнге)</t>
  </si>
  <si>
    <t>Halal Sahih (Сахих)</t>
  </si>
  <si>
    <t>Cotton Cover
(Коттон Кавер)</t>
  </si>
  <si>
    <t>Comfort Cover 
(Комфорт Кавер)</t>
  </si>
  <si>
    <t>Daily Cover
 (Дэйли Кавер)</t>
  </si>
  <si>
    <t>Start (Старт)</t>
  </si>
  <si>
    <t>Start Plus (Старт Плюс)</t>
  </si>
  <si>
    <t>Halal Saflik (Сафлык)</t>
  </si>
  <si>
    <t>Halal Raha (Раха)</t>
  </si>
  <si>
    <t>Halal Himaya (Химая)</t>
  </si>
  <si>
    <t>Чехол на подушку 
Start (Старт)</t>
  </si>
  <si>
    <t>Детский чехол
Kids Terry (Кидс Терри)</t>
  </si>
  <si>
    <t>Teplo (Тепло)</t>
  </si>
  <si>
    <t>Wave (Вэйв)</t>
  </si>
  <si>
    <t>Halal Hava (Хава)</t>
  </si>
  <si>
    <t>Green Bamboo 
(Грин Бамбу)</t>
  </si>
  <si>
    <t>Sense
(Сэнс)</t>
  </si>
  <si>
    <r>
      <t xml:space="preserve">Reference Protection
(Референс Претэкшн)
</t>
    </r>
    <r>
      <rPr>
        <b/>
        <sz val="14"/>
        <color rgb="FFFF0000"/>
        <rFont val="Calibri"/>
        <family val="2"/>
        <charset val="204"/>
        <scheme val="minor"/>
      </rPr>
      <t>ЛИМИТИРОВАННОЕ ПРЕДЛОЖЕНИЕ</t>
    </r>
  </si>
  <si>
    <t>Green Bamboo
 (Грин Бамбу)</t>
  </si>
  <si>
    <t>Верхний слой: трикотаж  Micro Peach (Микро Пич) 100% полиэстер
Влагонепроницаемый защитный слой TPU (100% полиуретан)
Боковая часть: 100% полиэстер
Высота бурлета: 35,6</t>
  </si>
  <si>
    <t xml:space="preserve">Внешний чехол: трикотаж Coolpepe (Кулпепе) 100% полиэстер
 Основа: пена с эффектом памяти (100%  пенополиуретан)
</t>
  </si>
  <si>
    <t xml:space="preserve">Состав:
Внешний чехол: трикотаж Coolpepe (Кулпепе) 100% полиэстер
Основа: пена с эффектом памяти (100% пенополиуретан)
</t>
  </si>
  <si>
    <t>Внешний чехол: тк. трикотаж Pillow (Пиллоу) вискоза
Наполнитель: блок независимых мини-пружин + полиэфирное волокно (100% полиэфир)
Внутренний чехол:  микрофибра (100 % полиэстер)</t>
  </si>
  <si>
    <t xml:space="preserve">Внешний чехол: тк. Micro Peach (Микро Пич) 100% полиэстер покрытие с изнаночной стороны обработка TPU
Внутренний чехол: микрофибра (100% полиэстер)
Наполнитель: аэробамбук (10% бамбуковое волокно, 90% полиэфирное волокно)
</t>
  </si>
  <si>
    <t>Внешний чехол: тк. трикотаж (100% полиэстер)
Внутренний чехол: 100% полиэстер
Основа: пена с памятью формы с охлаждающим покрытием (100% пенополиуретан)</t>
  </si>
  <si>
    <t>Внешний чехол: тк. трикотаж (100% полиэстер)
Бурлет: 3D сетка
Внутренний чехол: 100% полиэстер
Основа: пена с памятью формы (100% Пенополиуретан)</t>
  </si>
  <si>
    <t>Кровать Greta New</t>
  </si>
  <si>
    <t>Лето - выведено</t>
  </si>
  <si>
    <t>Чехол 200*100*35,6 Cotton Cover</t>
  </si>
  <si>
    <t>Чехол 200*200*35,6 Cotton Cover</t>
  </si>
  <si>
    <t>А20.1</t>
  </si>
  <si>
    <t>А24.1</t>
  </si>
  <si>
    <t>Wave (Вэйв) 2.0</t>
  </si>
  <si>
    <t>Одеяло 205*140 Wave (Вэйв) 2.0</t>
  </si>
  <si>
    <t>Одеяло 220*200 Wave (Вэйв) 2.0</t>
  </si>
  <si>
    <t>А134.1</t>
  </si>
  <si>
    <t>А135.1</t>
  </si>
  <si>
    <t>Основание с газ. пружинами next 200*090</t>
  </si>
  <si>
    <t>Основание с газ. пружинами next 200*140</t>
  </si>
  <si>
    <t>Основание с газ. пружинами next 200*160</t>
  </si>
  <si>
    <t>Основание с газ. пружинами next 200*180</t>
  </si>
  <si>
    <t>опт ПМ</t>
  </si>
  <si>
    <t>роз ПМ</t>
  </si>
  <si>
    <t>Основание с ПМ 200*080</t>
  </si>
  <si>
    <t>Основание с ПМ 200*090</t>
  </si>
  <si>
    <t>Основание с ПМ 200*120</t>
  </si>
  <si>
    <t>Основание с ПМ 200*140</t>
  </si>
  <si>
    <t>Основание с ПМ 200*160</t>
  </si>
  <si>
    <t>Основание с ПМ 200*180</t>
  </si>
  <si>
    <t>Основание с ПМ 200*200</t>
  </si>
  <si>
    <t>Основание с газ. пружинами next 200*080</t>
  </si>
  <si>
    <t>Основание с газ. пружинами next 200*120</t>
  </si>
  <si>
    <t>Основание с газ. пружинами next 200*200</t>
  </si>
  <si>
    <t>Основание с газ. пружинами 200*080</t>
  </si>
  <si>
    <t>Основание с газ. пружинами 200*090</t>
  </si>
  <si>
    <t>Основание с газ. пружинами 200*120</t>
  </si>
  <si>
    <t>Основание с газ. пружинами 200*140</t>
  </si>
  <si>
    <t>Основание с газ. пружинами 200*160</t>
  </si>
  <si>
    <t>Основание с газ. пружинами 200*180</t>
  </si>
  <si>
    <t>Основание с газ. пружинами 200*200</t>
  </si>
  <si>
    <r>
      <t xml:space="preserve">Greta New (Грета Нью)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4"/>
        <color rgb="FFFF0000"/>
        <rFont val="Calibri"/>
        <family val="2"/>
        <charset val="204"/>
        <scheme val="minor"/>
      </rPr>
      <t>Основание с газ. Пружинами next</t>
    </r>
  </si>
  <si>
    <t>Чехол 200*140 Reference Protection</t>
  </si>
  <si>
    <t>Чехол 200*180 Reference Protection</t>
  </si>
  <si>
    <t>Well
(Вэл) - выведена</t>
  </si>
  <si>
    <t>Леди</t>
  </si>
  <si>
    <t>Подушка Леди</t>
  </si>
  <si>
    <t>А123.1</t>
  </si>
  <si>
    <t>58*38*12</t>
  </si>
  <si>
    <t>Внешний чехол: Трикотаж (72% полиэстер, 21% вискоза, 1% эластан) 
Бурлет 3D сетка
Внутренний чехол: 100% Полиэстер
Основа: Тактильная пена с гранулами геля (100% пенополиуретан)</t>
  </si>
  <si>
    <t>ПРАЙС</t>
  </si>
  <si>
    <t>c 11.06 по 23.06.2026 г.</t>
  </si>
  <si>
    <r>
      <t xml:space="preserve">Ткань чехла: микрофибра (100% полиэстер)
Наполнитель подушки: 
100% полиэфирное волокно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</si>
  <si>
    <r>
      <t xml:space="preserve">Ткань чехла: микрофибра (100% полиэстер)  
Наполнитель: 100% полиэфирное волокно Плотность: 180 гр/м2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</si>
</sst>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_р_."/>
    <numFmt numFmtId="168" formatCode="#,##0_р_."/>
    <numFmt numFmtId="169" formatCode="0.0%"/>
    <numFmt numFmtId="170" formatCode="_-* #,##0\ _₽_-;\-* #,##0\ _₽_-;_-* &quot;-&quot;??\ _₽_-;_-@_-"/>
    <numFmt numFmtId="171" formatCode="0.000%"/>
    <numFmt numFmtId="172" formatCode="#,##0.00\ [$PLN]"/>
  </numFmts>
  <fonts count="8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u/>
      <sz val="8.5"/>
      <color theme="10"/>
      <name val="Arial Cyr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u/>
      <sz val="14"/>
      <color theme="10"/>
      <name val="Calibri"/>
      <family val="2"/>
      <scheme val="minor"/>
    </font>
    <font>
      <u/>
      <sz val="14"/>
      <color theme="1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rgb="FF0000FF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rgb="FF0033CC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u/>
      <sz val="9"/>
      <color theme="10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  <charset val="238"/>
    </font>
    <font>
      <sz val="10"/>
      <name val="IKEA Sans"/>
      <family val="2"/>
    </font>
    <font>
      <sz val="10"/>
      <name val="Verdana"/>
      <family val="2"/>
    </font>
    <font>
      <sz val="10"/>
      <name val="Arial"/>
      <family val="2"/>
      <charset val="238"/>
    </font>
    <font>
      <u/>
      <sz val="10"/>
      <color theme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indexed="64"/>
      <name val="Arial"/>
      <family val="2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u/>
      <sz val="12"/>
      <color rgb="FF0033CC"/>
      <name val="Calibri"/>
      <family val="2"/>
      <charset val="204"/>
      <scheme val="minor"/>
    </font>
    <font>
      <b/>
      <u/>
      <sz val="12"/>
      <color rgb="FF00206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2"/>
      <color rgb="FF0033CC"/>
      <name val="Calibri"/>
      <family val="2"/>
      <charset val="204"/>
      <scheme val="minor"/>
    </font>
    <font>
      <sz val="12"/>
      <color rgb="FFCC00FF"/>
      <name val="Calibri"/>
      <family val="2"/>
      <charset val="204"/>
      <scheme val="minor"/>
    </font>
    <font>
      <b/>
      <sz val="12"/>
      <color rgb="FFCC00FF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  <font>
      <sz val="12"/>
      <color theme="1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</font>
    <font>
      <b/>
      <u/>
      <sz val="20"/>
      <color rgb="FFC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Arial Cyr"/>
      <charset val="204"/>
    </font>
    <font>
      <sz val="11"/>
      <color theme="1"/>
      <name val="Arial Cyr"/>
      <charset val="204"/>
    </font>
    <font>
      <sz val="11"/>
      <color rgb="FF00206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20"/>
      <color theme="0" tint="-0.14999847407452621"/>
      <name val="Calibri"/>
      <family val="2"/>
      <charset val="204"/>
      <scheme val="minor"/>
    </font>
    <font>
      <b/>
      <sz val="20"/>
      <color theme="0" tint="-4.9989318521683403E-2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9DBFD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</fills>
  <borders count="1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/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2060"/>
      </right>
      <top/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medium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medium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2060"/>
      </right>
      <top style="medium">
        <color indexed="64"/>
      </top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2060"/>
      </left>
      <right style="thin">
        <color indexed="64"/>
      </right>
      <top/>
      <bottom style="thin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rgb="FF002060"/>
      </right>
      <top/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7207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166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/>
    <xf numFmtId="172" fontId="45" fillId="0" borderId="0"/>
    <xf numFmtId="0" fontId="46" fillId="0" borderId="0"/>
    <xf numFmtId="172" fontId="47" fillId="0" borderId="0"/>
    <xf numFmtId="9" fontId="45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1" fillId="11" borderId="110" applyNumberFormat="0" applyFont="0" applyAlignment="0" applyProtection="0"/>
    <xf numFmtId="0" fontId="1" fillId="11" borderId="110" applyNumberFormat="0" applyFont="0" applyAlignment="0" applyProtection="0"/>
    <xf numFmtId="0" fontId="1" fillId="11" borderId="11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50" fillId="0" borderId="0"/>
    <xf numFmtId="0" fontId="51" fillId="0" borderId="0"/>
  </cellStyleXfs>
  <cellXfs count="7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0" fillId="0" borderId="11" xfId="6" applyFont="1" applyBorder="1" applyAlignment="1">
      <alignment horizontal="center"/>
    </xf>
    <xf numFmtId="0" fontId="18" fillId="0" borderId="0" xfId="6" applyFont="1" applyAlignment="1">
      <alignment horizontal="center"/>
    </xf>
    <xf numFmtId="0" fontId="18" fillId="0" borderId="0" xfId="6" applyFont="1"/>
    <xf numFmtId="0" fontId="22" fillId="0" borderId="0" xfId="0" applyFont="1"/>
    <xf numFmtId="9" fontId="22" fillId="0" borderId="0" xfId="1594" applyFont="1"/>
    <xf numFmtId="0" fontId="22" fillId="0" borderId="0" xfId="0" applyFont="1" applyAlignment="1">
      <alignment horizontal="center" vertical="center"/>
    </xf>
    <xf numFmtId="0" fontId="28" fillId="0" borderId="0" xfId="0" applyFont="1"/>
    <xf numFmtId="0" fontId="22" fillId="3" borderId="0" xfId="0" applyFont="1" applyFill="1"/>
    <xf numFmtId="9" fontId="22" fillId="3" borderId="0" xfId="1594" applyFont="1" applyFill="1"/>
    <xf numFmtId="0" fontId="21" fillId="3" borderId="0" xfId="0" applyFont="1" applyFill="1"/>
    <xf numFmtId="9" fontId="22" fillId="0" borderId="0" xfId="1594" applyFont="1" applyBorder="1"/>
    <xf numFmtId="9" fontId="22" fillId="3" borderId="0" xfId="1594" applyFont="1" applyFill="1" applyBorder="1"/>
    <xf numFmtId="0" fontId="24" fillId="0" borderId="0" xfId="6" applyFont="1" applyAlignment="1">
      <alignment horizontal="center" vertical="center"/>
    </xf>
    <xf numFmtId="0" fontId="28" fillId="3" borderId="0" xfId="0" applyFont="1" applyFill="1"/>
    <xf numFmtId="0" fontId="24" fillId="3" borderId="29" xfId="1" applyFont="1" applyFill="1" applyBorder="1" applyAlignment="1" applyProtection="1">
      <alignment horizontal="center" vertical="center" wrapText="1"/>
      <protection hidden="1"/>
    </xf>
    <xf numFmtId="168" fontId="19" fillId="0" borderId="65" xfId="1" applyNumberFormat="1" applyFont="1" applyBorder="1" applyAlignment="1" applyProtection="1">
      <alignment horizontal="center" vertical="center" wrapText="1"/>
      <protection hidden="1"/>
    </xf>
    <xf numFmtId="168" fontId="24" fillId="0" borderId="65" xfId="1" applyNumberFormat="1" applyFont="1" applyBorder="1" applyAlignment="1" applyProtection="1">
      <alignment horizontal="center" vertical="center" wrapText="1"/>
      <protection hidden="1"/>
    </xf>
    <xf numFmtId="168" fontId="19" fillId="0" borderId="66" xfId="1" applyNumberFormat="1" applyFont="1" applyBorder="1" applyAlignment="1" applyProtection="1">
      <alignment horizontal="center" vertical="center" wrapText="1"/>
      <protection hidden="1"/>
    </xf>
    <xf numFmtId="168" fontId="19" fillId="0" borderId="67" xfId="1" applyNumberFormat="1" applyFont="1" applyBorder="1" applyAlignment="1" applyProtection="1">
      <alignment horizontal="center" vertical="center" wrapText="1"/>
      <protection hidden="1"/>
    </xf>
    <xf numFmtId="0" fontId="19" fillId="3" borderId="0" xfId="0" applyFont="1" applyFill="1"/>
    <xf numFmtId="0" fontId="19" fillId="0" borderId="0" xfId="0" applyFont="1"/>
    <xf numFmtId="170" fontId="0" fillId="0" borderId="0" xfId="1593" applyNumberFormat="1" applyFont="1"/>
    <xf numFmtId="168" fontId="19" fillId="0" borderId="68" xfId="1" applyNumberFormat="1" applyFont="1" applyBorder="1" applyAlignment="1" applyProtection="1">
      <alignment horizontal="center" vertical="center" wrapText="1"/>
      <protection hidden="1"/>
    </xf>
    <xf numFmtId="9" fontId="19" fillId="0" borderId="0" xfId="1594" applyFont="1" applyFill="1"/>
    <xf numFmtId="9" fontId="19" fillId="3" borderId="0" xfId="1594" applyFont="1" applyFill="1"/>
    <xf numFmtId="0" fontId="34" fillId="0" borderId="11" xfId="0" applyFont="1" applyBorder="1" applyAlignment="1">
      <alignment horizontal="center" vertical="center"/>
    </xf>
    <xf numFmtId="0" fontId="18" fillId="3" borderId="0" xfId="6" applyFont="1" applyFill="1"/>
    <xf numFmtId="0" fontId="33" fillId="3" borderId="0" xfId="0" applyFont="1" applyFill="1" applyAlignment="1">
      <alignment horizontal="center"/>
    </xf>
    <xf numFmtId="0" fontId="18" fillId="0" borderId="24" xfId="6" applyFont="1" applyBorder="1"/>
    <xf numFmtId="0" fontId="18" fillId="0" borderId="13" xfId="6" applyFont="1" applyBorder="1"/>
    <xf numFmtId="0" fontId="18" fillId="0" borderId="30" xfId="6" applyFont="1" applyBorder="1"/>
    <xf numFmtId="0" fontId="22" fillId="3" borderId="0" xfId="0" applyFont="1" applyFill="1" applyAlignment="1">
      <alignment horizontal="center"/>
    </xf>
    <xf numFmtId="9" fontId="19" fillId="3" borderId="0" xfId="1594" applyFont="1" applyFill="1" applyBorder="1"/>
    <xf numFmtId="0" fontId="27" fillId="3" borderId="25" xfId="1" applyFont="1" applyFill="1" applyBorder="1" applyAlignment="1" applyProtection="1">
      <alignment vertical="center" wrapText="1"/>
      <protection hidden="1"/>
    </xf>
    <xf numFmtId="168" fontId="19" fillId="0" borderId="42" xfId="1" applyNumberFormat="1" applyFont="1" applyBorder="1" applyAlignment="1" applyProtection="1">
      <alignment horizontal="center" vertical="center" wrapText="1"/>
      <protection hidden="1"/>
    </xf>
    <xf numFmtId="168" fontId="19" fillId="0" borderId="32" xfId="1" applyNumberFormat="1" applyFont="1" applyBorder="1" applyAlignment="1" applyProtection="1">
      <alignment horizontal="center" vertical="center" wrapText="1"/>
      <protection hidden="1"/>
    </xf>
    <xf numFmtId="168" fontId="19" fillId="0" borderId="33" xfId="1" applyNumberFormat="1" applyFont="1" applyBorder="1" applyAlignment="1" applyProtection="1">
      <alignment horizontal="center" vertical="center" wrapText="1"/>
      <protection hidden="1"/>
    </xf>
    <xf numFmtId="0" fontId="22" fillId="0" borderId="1" xfId="0" applyFont="1" applyBorder="1" applyAlignment="1">
      <alignment horizontal="center" vertical="center"/>
    </xf>
    <xf numFmtId="168" fontId="19" fillId="0" borderId="64" xfId="1" applyNumberFormat="1" applyFont="1" applyBorder="1" applyAlignment="1" applyProtection="1">
      <alignment horizontal="center" vertical="center" wrapText="1"/>
      <protection hidden="1"/>
    </xf>
    <xf numFmtId="9" fontId="19" fillId="0" borderId="0" xfId="1594" applyFont="1" applyBorder="1"/>
    <xf numFmtId="9" fontId="19" fillId="0" borderId="0" xfId="1594" applyFont="1"/>
    <xf numFmtId="168" fontId="24" fillId="0" borderId="68" xfId="1" applyNumberFormat="1" applyFont="1" applyBorder="1" applyAlignment="1" applyProtection="1">
      <alignment horizontal="center" vertical="center" wrapText="1"/>
      <protection hidden="1"/>
    </xf>
    <xf numFmtId="0" fontId="19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9" fontId="19" fillId="8" borderId="36" xfId="1594" applyFont="1" applyFill="1" applyBorder="1" applyAlignment="1" applyProtection="1">
      <alignment horizontal="center" vertical="center" wrapText="1"/>
      <protection hidden="1"/>
    </xf>
    <xf numFmtId="9" fontId="19" fillId="8" borderId="1" xfId="1594" applyFont="1" applyFill="1" applyBorder="1" applyAlignment="1" applyProtection="1">
      <alignment horizontal="center" vertical="center" wrapText="1"/>
      <protection hidden="1"/>
    </xf>
    <xf numFmtId="9" fontId="19" fillId="8" borderId="5" xfId="1594" applyFont="1" applyFill="1" applyBorder="1" applyAlignment="1" applyProtection="1">
      <alignment horizontal="center" vertical="center" wrapText="1"/>
      <protection hidden="1"/>
    </xf>
    <xf numFmtId="168" fontId="19" fillId="0" borderId="84" xfId="1" applyNumberFormat="1" applyFont="1" applyBorder="1" applyAlignment="1" applyProtection="1">
      <alignment horizontal="center" vertical="center" wrapText="1"/>
      <protection hidden="1"/>
    </xf>
    <xf numFmtId="10" fontId="0" fillId="0" borderId="0" xfId="1594" applyNumberFormat="1" applyFont="1"/>
    <xf numFmtId="170" fontId="0" fillId="0" borderId="0" xfId="1593" applyNumberFormat="1" applyFont="1" applyAlignment="1">
      <alignment vertical="center"/>
    </xf>
    <xf numFmtId="3" fontId="19" fillId="0" borderId="32" xfId="1" applyNumberFormat="1" applyFont="1" applyBorder="1" applyAlignment="1" applyProtection="1">
      <alignment horizontal="center" vertical="center" wrapText="1"/>
      <protection hidden="1"/>
    </xf>
    <xf numFmtId="3" fontId="19" fillId="0" borderId="36" xfId="1" applyNumberFormat="1" applyFont="1" applyBorder="1" applyAlignment="1" applyProtection="1">
      <alignment horizontal="center" vertical="center" wrapText="1"/>
      <protection hidden="1"/>
    </xf>
    <xf numFmtId="171" fontId="0" fillId="0" borderId="0" xfId="1594" applyNumberFormat="1" applyFont="1"/>
    <xf numFmtId="3" fontId="19" fillId="0" borderId="42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32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41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33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84" xfId="1593" applyNumberFormat="1" applyFont="1" applyFill="1" applyBorder="1" applyAlignment="1" applyProtection="1">
      <alignment horizontal="center" vertical="center" wrapText="1"/>
      <protection hidden="1"/>
    </xf>
    <xf numFmtId="3" fontId="19" fillId="0" borderId="31" xfId="1593" applyNumberFormat="1" applyFont="1" applyFill="1" applyBorder="1" applyAlignment="1" applyProtection="1">
      <alignment horizontal="center" vertical="center" wrapText="1"/>
      <protection hidden="1"/>
    </xf>
    <xf numFmtId="0" fontId="29" fillId="0" borderId="34" xfId="1" applyFont="1" applyBorder="1" applyAlignment="1" applyProtection="1">
      <alignment vertical="center" wrapText="1"/>
      <protection hidden="1"/>
    </xf>
    <xf numFmtId="0" fontId="19" fillId="24" borderId="0" xfId="0" applyFont="1" applyFill="1"/>
    <xf numFmtId="0" fontId="24" fillId="24" borderId="13" xfId="1" applyFont="1" applyFill="1" applyBorder="1" applyAlignment="1" applyProtection="1">
      <alignment horizontal="center" vertical="center" wrapText="1"/>
      <protection hidden="1"/>
    </xf>
    <xf numFmtId="0" fontId="37" fillId="3" borderId="35" xfId="1" applyFont="1" applyFill="1" applyBorder="1" applyAlignment="1" applyProtection="1">
      <alignment horizontal="center" vertical="center" wrapText="1"/>
      <protection hidden="1"/>
    </xf>
    <xf numFmtId="0" fontId="19" fillId="0" borderId="0" xfId="1" quotePrefix="1" applyFont="1" applyAlignment="1" applyProtection="1">
      <alignment horizontal="left" vertical="center" wrapText="1"/>
      <protection hidden="1"/>
    </xf>
    <xf numFmtId="168" fontId="19" fillId="0" borderId="0" xfId="1" applyNumberFormat="1" applyFont="1" applyAlignment="1" applyProtection="1">
      <alignment horizontal="center" vertical="center" wrapText="1"/>
      <protection hidden="1"/>
    </xf>
    <xf numFmtId="3" fontId="19" fillId="0" borderId="0" xfId="1" applyNumberFormat="1" applyFont="1" applyAlignment="1" applyProtection="1">
      <alignment horizontal="center" vertical="center" wrapText="1"/>
      <protection hidden="1"/>
    </xf>
    <xf numFmtId="3" fontId="19" fillId="0" borderId="0" xfId="1593" applyNumberFormat="1" applyFont="1" applyFill="1" applyBorder="1" applyAlignment="1" applyProtection="1">
      <alignment horizontal="center" vertical="center" wrapText="1"/>
      <protection hidden="1"/>
    </xf>
    <xf numFmtId="168" fontId="19" fillId="0" borderId="108" xfId="1" applyNumberFormat="1" applyFont="1" applyBorder="1" applyAlignment="1" applyProtection="1">
      <alignment horizontal="center" vertical="center" wrapText="1"/>
      <protection hidden="1"/>
    </xf>
    <xf numFmtId="0" fontId="37" fillId="3" borderId="0" xfId="1" applyFont="1" applyFill="1" applyAlignment="1" applyProtection="1">
      <alignment horizontal="center" vertical="center" wrapText="1"/>
      <protection hidden="1"/>
    </xf>
    <xf numFmtId="0" fontId="36" fillId="3" borderId="0" xfId="1" applyFont="1" applyFill="1" applyAlignment="1" applyProtection="1">
      <alignment horizontal="center" vertical="center" wrapText="1"/>
      <protection hidden="1"/>
    </xf>
    <xf numFmtId="0" fontId="24" fillId="3" borderId="25" xfId="1" applyFont="1" applyFill="1" applyBorder="1" applyAlignment="1" applyProtection="1">
      <alignment horizontal="center" vertical="center" wrapText="1"/>
      <protection hidden="1"/>
    </xf>
    <xf numFmtId="3" fontId="19" fillId="0" borderId="1" xfId="1" applyNumberFormat="1" applyFont="1" applyBorder="1" applyAlignment="1" applyProtection="1">
      <alignment horizontal="center" vertical="center" wrapText="1"/>
      <protection hidden="1"/>
    </xf>
    <xf numFmtId="3" fontId="19" fillId="0" borderId="5" xfId="1" applyNumberFormat="1" applyFont="1" applyBorder="1" applyAlignment="1" applyProtection="1">
      <alignment horizontal="center" vertical="center" wrapText="1"/>
      <protection hidden="1"/>
    </xf>
    <xf numFmtId="0" fontId="27" fillId="10" borderId="25" xfId="1" applyFont="1" applyFill="1" applyBorder="1" applyAlignment="1" applyProtection="1">
      <alignment horizontal="center" vertical="center" wrapText="1"/>
      <protection hidden="1"/>
    </xf>
    <xf numFmtId="3" fontId="19" fillId="0" borderId="56" xfId="1" applyNumberFormat="1" applyFont="1" applyBorder="1" applyAlignment="1" applyProtection="1">
      <alignment horizontal="center" vertical="center" wrapText="1"/>
      <protection hidden="1"/>
    </xf>
    <xf numFmtId="3" fontId="24" fillId="0" borderId="1" xfId="1" applyNumberFormat="1" applyFont="1" applyBorder="1" applyAlignment="1" applyProtection="1">
      <alignment horizontal="center" vertical="center" wrapText="1"/>
      <protection hidden="1"/>
    </xf>
    <xf numFmtId="168" fontId="19" fillId="0" borderId="31" xfId="1" applyNumberFormat="1" applyFont="1" applyBorder="1" applyAlignment="1" applyProtection="1">
      <alignment horizontal="center" vertical="center" wrapText="1"/>
      <protection hidden="1"/>
    </xf>
    <xf numFmtId="0" fontId="27" fillId="10" borderId="14" xfId="1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center" vertical="center"/>
    </xf>
    <xf numFmtId="0" fontId="23" fillId="3" borderId="0" xfId="0" applyFont="1" applyFill="1"/>
    <xf numFmtId="0" fontId="22" fillId="3" borderId="75" xfId="0" applyFont="1" applyFill="1" applyBorder="1"/>
    <xf numFmtId="0" fontId="40" fillId="3" borderId="60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0" fillId="3" borderId="75" xfId="0" applyFont="1" applyFill="1" applyBorder="1" applyAlignment="1">
      <alignment horizontal="center" vertical="center"/>
    </xf>
    <xf numFmtId="0" fontId="54" fillId="3" borderId="60" xfId="1592" applyFont="1" applyFill="1" applyBorder="1" applyAlignment="1">
      <alignment horizontal="center" vertical="center"/>
    </xf>
    <xf numFmtId="0" fontId="19" fillId="3" borderId="0" xfId="0" applyFont="1" applyFill="1" applyProtection="1">
      <protection hidden="1"/>
    </xf>
    <xf numFmtId="0" fontId="19" fillId="3" borderId="74" xfId="0" applyFont="1" applyFill="1" applyBorder="1" applyProtection="1">
      <protection hidden="1"/>
    </xf>
    <xf numFmtId="49" fontId="24" fillId="3" borderId="0" xfId="0" applyNumberFormat="1" applyFont="1" applyFill="1" applyAlignment="1" applyProtection="1">
      <alignment horizontal="right"/>
      <protection hidden="1"/>
    </xf>
    <xf numFmtId="0" fontId="55" fillId="3" borderId="0" xfId="1592" applyFont="1" applyFill="1" applyBorder="1" applyAlignment="1" applyProtection="1">
      <alignment horizontal="right"/>
      <protection hidden="1"/>
    </xf>
    <xf numFmtId="0" fontId="19" fillId="3" borderId="0" xfId="0" applyFont="1" applyFill="1" applyAlignment="1" applyProtection="1">
      <alignment horizontal="left"/>
      <protection hidden="1"/>
    </xf>
    <xf numFmtId="0" fontId="52" fillId="3" borderId="0" xfId="1592" applyFont="1" applyFill="1" applyBorder="1" applyAlignment="1">
      <alignment horizontal="right"/>
    </xf>
    <xf numFmtId="0" fontId="53" fillId="3" borderId="0" xfId="0" applyFont="1" applyFill="1" applyAlignment="1" applyProtection="1">
      <alignment horizontal="left"/>
      <protection hidden="1"/>
    </xf>
    <xf numFmtId="0" fontId="22" fillId="3" borderId="0" xfId="0" applyFont="1" applyFill="1" applyAlignment="1">
      <alignment horizontal="right"/>
    </xf>
    <xf numFmtId="0" fontId="3" fillId="3" borderId="0" xfId="0" applyFont="1" applyFill="1" applyAlignment="1" applyProtection="1">
      <alignment vertical="top"/>
      <protection hidden="1"/>
    </xf>
    <xf numFmtId="0" fontId="19" fillId="0" borderId="42" xfId="1" applyFont="1" applyBorder="1" applyAlignment="1" applyProtection="1">
      <alignment horizontal="center" vertical="center" wrapText="1"/>
      <protection hidden="1"/>
    </xf>
    <xf numFmtId="0" fontId="19" fillId="0" borderId="32" xfId="1" applyFont="1" applyBorder="1" applyAlignment="1" applyProtection="1">
      <alignment horizontal="center" vertical="center" wrapText="1"/>
      <protection hidden="1"/>
    </xf>
    <xf numFmtId="0" fontId="24" fillId="0" borderId="32" xfId="1" applyFont="1" applyBorder="1" applyAlignment="1" applyProtection="1">
      <alignment horizontal="center" vertical="center" wrapText="1"/>
      <protection hidden="1"/>
    </xf>
    <xf numFmtId="0" fontId="19" fillId="0" borderId="33" xfId="1" applyFont="1" applyBorder="1" applyAlignment="1" applyProtection="1">
      <alignment horizontal="center" vertical="center" wrapText="1"/>
      <protection hidden="1"/>
    </xf>
    <xf numFmtId="0" fontId="19" fillId="0" borderId="31" xfId="1" applyFont="1" applyBorder="1" applyAlignment="1" applyProtection="1">
      <alignment horizontal="center" vertical="center" wrapText="1"/>
      <protection hidden="1"/>
    </xf>
    <xf numFmtId="9" fontId="19" fillId="8" borderId="77" xfId="1594" applyFont="1" applyFill="1" applyBorder="1" applyAlignment="1" applyProtection="1">
      <alignment horizontal="center" vertical="center" wrapText="1"/>
      <protection hidden="1"/>
    </xf>
    <xf numFmtId="9" fontId="24" fillId="8" borderId="77" xfId="1594" applyFont="1" applyFill="1" applyBorder="1" applyAlignment="1" applyProtection="1">
      <alignment horizontal="center" vertical="center" wrapText="1"/>
      <protection hidden="1"/>
    </xf>
    <xf numFmtId="0" fontId="19" fillId="0" borderId="41" xfId="1" applyFont="1" applyBorder="1" applyAlignment="1" applyProtection="1">
      <alignment horizontal="center" vertical="center" wrapText="1"/>
      <protection hidden="1"/>
    </xf>
    <xf numFmtId="9" fontId="19" fillId="8" borderId="78" xfId="1594" applyFont="1" applyFill="1" applyBorder="1" applyAlignment="1" applyProtection="1">
      <alignment horizontal="center" vertical="center" wrapText="1"/>
      <protection hidden="1"/>
    </xf>
    <xf numFmtId="3" fontId="19" fillId="0" borderId="0" xfId="0" applyNumberFormat="1" applyFont="1"/>
    <xf numFmtId="3" fontId="19" fillId="0" borderId="42" xfId="1" applyNumberFormat="1" applyFont="1" applyBorder="1" applyAlignment="1" applyProtection="1">
      <alignment horizontal="center" vertical="center" wrapText="1"/>
      <protection hidden="1"/>
    </xf>
    <xf numFmtId="3" fontId="24" fillId="0" borderId="32" xfId="1" applyNumberFormat="1" applyFont="1" applyBorder="1" applyAlignment="1" applyProtection="1">
      <alignment horizontal="center" vertical="center" wrapText="1"/>
      <protection hidden="1"/>
    </xf>
    <xf numFmtId="3" fontId="19" fillId="0" borderId="33" xfId="1" applyNumberFormat="1" applyFont="1" applyBorder="1" applyAlignment="1" applyProtection="1">
      <alignment horizontal="center" vertical="center" wrapText="1"/>
      <protection hidden="1"/>
    </xf>
    <xf numFmtId="3" fontId="19" fillId="0" borderId="31" xfId="1" applyNumberFormat="1" applyFont="1" applyBorder="1" applyAlignment="1" applyProtection="1">
      <alignment horizontal="center" vertical="center" wrapText="1"/>
      <protection hidden="1"/>
    </xf>
    <xf numFmtId="9" fontId="24" fillId="8" borderId="78" xfId="1594" applyFont="1" applyFill="1" applyBorder="1" applyAlignment="1" applyProtection="1">
      <alignment horizontal="center" vertical="center" wrapText="1"/>
      <protection hidden="1"/>
    </xf>
    <xf numFmtId="9" fontId="19" fillId="8" borderId="114" xfId="1594" applyFont="1" applyFill="1" applyBorder="1" applyAlignment="1" applyProtection="1">
      <alignment horizontal="center" vertical="center" wrapText="1"/>
      <protection hidden="1"/>
    </xf>
    <xf numFmtId="169" fontId="19" fillId="8" borderId="1" xfId="1594" applyNumberFormat="1" applyFont="1" applyFill="1" applyBorder="1" applyAlignment="1" applyProtection="1">
      <alignment horizontal="center" vertical="center" wrapText="1"/>
      <protection hidden="1"/>
    </xf>
    <xf numFmtId="169" fontId="24" fillId="8" borderId="1" xfId="1594" applyNumberFormat="1" applyFont="1" applyFill="1" applyBorder="1" applyAlignment="1" applyProtection="1">
      <alignment horizontal="center" vertical="center" wrapText="1"/>
      <protection hidden="1"/>
    </xf>
    <xf numFmtId="3" fontId="19" fillId="0" borderId="60" xfId="1" applyNumberFormat="1" applyFont="1" applyBorder="1" applyAlignment="1" applyProtection="1">
      <alignment horizontal="center" vertical="center" wrapText="1"/>
      <protection hidden="1"/>
    </xf>
    <xf numFmtId="3" fontId="19" fillId="0" borderId="58" xfId="1" applyNumberFormat="1" applyFont="1" applyBorder="1" applyAlignment="1" applyProtection="1">
      <alignment horizontal="center" vertical="center" wrapText="1"/>
      <protection hidden="1"/>
    </xf>
    <xf numFmtId="3" fontId="19" fillId="0" borderId="59" xfId="1" applyNumberFormat="1" applyFont="1" applyBorder="1" applyAlignment="1" applyProtection="1">
      <alignment horizontal="center" vertical="center" wrapText="1"/>
      <protection hidden="1"/>
    </xf>
    <xf numFmtId="10" fontId="19" fillId="8" borderId="36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1" xfId="1" applyFont="1" applyBorder="1" applyAlignment="1" applyProtection="1">
      <alignment horizontal="center" vertical="center" wrapText="1"/>
      <protection hidden="1"/>
    </xf>
    <xf numFmtId="0" fontId="26" fillId="0" borderId="1" xfId="1" applyFont="1" applyBorder="1" applyAlignment="1" applyProtection="1">
      <alignment horizontal="center" vertical="center" wrapText="1"/>
      <protection hidden="1"/>
    </xf>
    <xf numFmtId="0" fontId="19" fillId="0" borderId="5" xfId="1" applyFont="1" applyBorder="1" applyAlignment="1" applyProtection="1">
      <alignment horizontal="center" vertical="center" wrapText="1"/>
      <protection hidden="1"/>
    </xf>
    <xf numFmtId="0" fontId="26" fillId="0" borderId="5" xfId="1" applyFont="1" applyBorder="1" applyAlignment="1" applyProtection="1">
      <alignment horizontal="center" vertical="center" wrapText="1"/>
      <protection hidden="1"/>
    </xf>
    <xf numFmtId="3" fontId="19" fillId="0" borderId="68" xfId="1" applyNumberFormat="1" applyFont="1" applyBorder="1" applyAlignment="1" applyProtection="1">
      <alignment horizontal="center" vertical="center" wrapText="1"/>
      <protection hidden="1"/>
    </xf>
    <xf numFmtId="3" fontId="19" fillId="0" borderId="65" xfId="1" applyNumberFormat="1" applyFont="1" applyBorder="1" applyAlignment="1" applyProtection="1">
      <alignment horizontal="center" vertical="center" wrapText="1"/>
      <protection hidden="1"/>
    </xf>
    <xf numFmtId="3" fontId="19" fillId="0" borderId="67" xfId="1" applyNumberFormat="1" applyFont="1" applyBorder="1" applyAlignment="1" applyProtection="1">
      <alignment horizontal="center" vertical="center" wrapText="1"/>
      <protection hidden="1"/>
    </xf>
    <xf numFmtId="169" fontId="19" fillId="8" borderId="77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103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78" xfId="1594" applyNumberFormat="1" applyFont="1" applyFill="1" applyBorder="1" applyAlignment="1" applyProtection="1">
      <alignment horizontal="center" vertical="center" wrapText="1"/>
      <protection hidden="1"/>
    </xf>
    <xf numFmtId="9" fontId="19" fillId="8" borderId="79" xfId="1594" applyFont="1" applyFill="1" applyBorder="1" applyAlignment="1" applyProtection="1">
      <alignment horizontal="center" vertical="center" wrapText="1"/>
      <protection hidden="1"/>
    </xf>
    <xf numFmtId="9" fontId="19" fillId="8" borderId="103" xfId="1594" applyFont="1" applyFill="1" applyBorder="1" applyAlignment="1" applyProtection="1">
      <alignment horizontal="center" vertical="center" wrapText="1"/>
      <protection hidden="1"/>
    </xf>
    <xf numFmtId="0" fontId="19" fillId="0" borderId="84" xfId="1" applyFont="1" applyBorder="1" applyAlignment="1" applyProtection="1">
      <alignment horizontal="center" vertical="center" wrapText="1"/>
      <protection hidden="1"/>
    </xf>
    <xf numFmtId="170" fontId="19" fillId="0" borderId="0" xfId="1593" applyNumberFormat="1" applyFont="1" applyFill="1" applyAlignment="1">
      <alignment horizontal="center"/>
    </xf>
    <xf numFmtId="170" fontId="19" fillId="0" borderId="42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32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83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84" xfId="1593" applyNumberFormat="1" applyFont="1" applyFill="1" applyBorder="1" applyAlignment="1" applyProtection="1">
      <alignment horizontal="center" vertical="center" wrapText="1"/>
      <protection hidden="1"/>
    </xf>
    <xf numFmtId="0" fontId="19" fillId="0" borderId="36" xfId="1" applyFont="1" applyBorder="1" applyAlignment="1" applyProtection="1">
      <alignment horizontal="center" vertical="center" wrapText="1"/>
      <protection hidden="1"/>
    </xf>
    <xf numFmtId="0" fontId="26" fillId="0" borderId="37" xfId="1" applyFont="1" applyBorder="1" applyAlignment="1" applyProtection="1">
      <alignment horizontal="center" vertical="center" wrapText="1"/>
      <protection hidden="1"/>
    </xf>
    <xf numFmtId="0" fontId="25" fillId="0" borderId="1" xfId="1" applyFont="1" applyBorder="1" applyAlignment="1" applyProtection="1">
      <alignment horizontal="center" vertical="center" wrapText="1"/>
      <protection hidden="1"/>
    </xf>
    <xf numFmtId="3" fontId="19" fillId="0" borderId="0" xfId="1593" applyNumberFormat="1" applyFont="1" applyFill="1"/>
    <xf numFmtId="3" fontId="24" fillId="0" borderId="32" xfId="1593" applyNumberFormat="1" applyFont="1" applyFill="1" applyBorder="1" applyAlignment="1" applyProtection="1">
      <alignment horizontal="center" vertical="center" wrapText="1"/>
      <protection hidden="1"/>
    </xf>
    <xf numFmtId="3" fontId="19" fillId="3" borderId="0" xfId="1593" applyNumberFormat="1" applyFont="1" applyFill="1"/>
    <xf numFmtId="17" fontId="53" fillId="3" borderId="0" xfId="0" applyNumberFormat="1" applyFont="1" applyFill="1" applyAlignment="1">
      <alignment vertical="center"/>
    </xf>
    <xf numFmtId="0" fontId="27" fillId="3" borderId="34" xfId="1" applyFont="1" applyFill="1" applyBorder="1" applyAlignment="1" applyProtection="1">
      <alignment vertical="center" wrapText="1"/>
      <protection hidden="1"/>
    </xf>
    <xf numFmtId="0" fontId="19" fillId="10" borderId="15" xfId="1" applyFont="1" applyFill="1" applyBorder="1" applyAlignment="1" applyProtection="1">
      <alignment horizontal="center" vertical="center" wrapText="1"/>
      <protection hidden="1"/>
    </xf>
    <xf numFmtId="3" fontId="19" fillId="10" borderId="13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12" xfId="1594" applyFont="1" applyFill="1" applyBorder="1" applyAlignment="1" applyProtection="1">
      <alignment horizontal="center" vertical="center" wrapText="1"/>
      <protection hidden="1"/>
    </xf>
    <xf numFmtId="9" fontId="19" fillId="10" borderId="105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111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82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109" xfId="1" applyNumberFormat="1" applyFont="1" applyFill="1" applyBorder="1" applyAlignment="1" applyProtection="1">
      <alignment horizontal="center" vertical="center" wrapText="1"/>
      <protection hidden="1"/>
    </xf>
    <xf numFmtId="0" fontId="19" fillId="10" borderId="14" xfId="1" applyFont="1" applyFill="1" applyBorder="1" applyAlignment="1" applyProtection="1">
      <alignment horizontal="center" vertical="center" wrapText="1"/>
      <protection hidden="1"/>
    </xf>
    <xf numFmtId="9" fontId="19" fillId="10" borderId="104" xfId="1594" applyFont="1" applyFill="1" applyBorder="1" applyAlignment="1" applyProtection="1">
      <alignment horizontal="center" vertical="center" wrapText="1"/>
      <protection hidden="1"/>
    </xf>
    <xf numFmtId="9" fontId="19" fillId="8" borderId="92" xfId="1594" applyFont="1" applyFill="1" applyBorder="1" applyAlignment="1" applyProtection="1">
      <alignment horizontal="center" vertical="center" wrapText="1"/>
      <protection hidden="1"/>
    </xf>
    <xf numFmtId="0" fontId="19" fillId="10" borderId="13" xfId="1" applyFont="1" applyFill="1" applyBorder="1" applyAlignment="1" applyProtection="1">
      <alignment horizontal="center" vertical="center" wrapText="1"/>
      <protection hidden="1"/>
    </xf>
    <xf numFmtId="9" fontId="19" fillId="8" borderId="91" xfId="1594" applyFont="1" applyFill="1" applyBorder="1" applyAlignment="1" applyProtection="1">
      <alignment horizontal="center" vertical="center" wrapText="1"/>
      <protection hidden="1"/>
    </xf>
    <xf numFmtId="0" fontId="19" fillId="0" borderId="7" xfId="1" applyFont="1" applyBorder="1" applyAlignment="1" applyProtection="1">
      <alignment horizontal="center" vertical="center" wrapText="1"/>
      <protection hidden="1"/>
    </xf>
    <xf numFmtId="0" fontId="19" fillId="0" borderId="15" xfId="1" quotePrefix="1" applyFont="1" applyBorder="1" applyAlignment="1" applyProtection="1">
      <alignment horizontal="left" vertical="center" wrapText="1"/>
      <protection hidden="1"/>
    </xf>
    <xf numFmtId="9" fontId="24" fillId="8" borderId="92" xfId="1594" applyFont="1" applyFill="1" applyBorder="1" applyAlignment="1" applyProtection="1">
      <alignment horizontal="center" vertical="center" wrapText="1"/>
      <protection hidden="1"/>
    </xf>
    <xf numFmtId="0" fontId="24" fillId="0" borderId="1" xfId="1" applyFont="1" applyBorder="1" applyAlignment="1" applyProtection="1">
      <alignment horizontal="center" vertical="center" wrapText="1"/>
      <protection hidden="1"/>
    </xf>
    <xf numFmtId="0" fontId="19" fillId="0" borderId="37" xfId="1" applyFont="1" applyBorder="1" applyAlignment="1" applyProtection="1">
      <alignment horizontal="center" vertical="center" wrapText="1"/>
      <protection hidden="1"/>
    </xf>
    <xf numFmtId="10" fontId="19" fillId="8" borderId="93" xfId="1594" applyNumberFormat="1" applyFont="1" applyFill="1" applyBorder="1" applyAlignment="1" applyProtection="1">
      <alignment horizontal="center" vertical="center" wrapText="1"/>
      <protection hidden="1"/>
    </xf>
    <xf numFmtId="10" fontId="19" fillId="8" borderId="92" xfId="1594" applyNumberFormat="1" applyFont="1" applyFill="1" applyBorder="1" applyAlignment="1" applyProtection="1">
      <alignment horizontal="center" vertical="center" wrapText="1"/>
      <protection hidden="1"/>
    </xf>
    <xf numFmtId="10" fontId="19" fillId="8" borderId="91" xfId="1594" applyNumberFormat="1" applyFont="1" applyFill="1" applyBorder="1" applyAlignment="1" applyProtection="1">
      <alignment horizontal="center" vertical="center" wrapText="1"/>
      <protection hidden="1"/>
    </xf>
    <xf numFmtId="0" fontId="26" fillId="0" borderId="36" xfId="1" applyFont="1" applyBorder="1" applyAlignment="1" applyProtection="1">
      <alignment horizontal="center" vertical="center" wrapText="1"/>
      <protection hidden="1"/>
    </xf>
    <xf numFmtId="10" fontId="24" fillId="8" borderId="92" xfId="1594" applyNumberFormat="1" applyFont="1" applyFill="1" applyBorder="1" applyAlignment="1" applyProtection="1">
      <alignment horizontal="center" vertical="center" wrapText="1"/>
      <protection hidden="1"/>
    </xf>
    <xf numFmtId="9" fontId="19" fillId="8" borderId="107" xfId="1594" applyFont="1" applyFill="1" applyBorder="1" applyAlignment="1" applyProtection="1">
      <alignment horizontal="center" vertical="center" wrapText="1"/>
      <protection hidden="1"/>
    </xf>
    <xf numFmtId="9" fontId="19" fillId="10" borderId="15" xfId="1594" applyFont="1" applyFill="1" applyBorder="1" applyAlignment="1" applyProtection="1">
      <alignment horizontal="center" vertical="center" wrapText="1"/>
      <protection hidden="1"/>
    </xf>
    <xf numFmtId="10" fontId="19" fillId="8" borderId="56" xfId="1594" applyNumberFormat="1" applyFont="1" applyFill="1" applyBorder="1" applyAlignment="1" applyProtection="1">
      <alignment horizontal="center" vertical="center" wrapText="1"/>
      <protection hidden="1"/>
    </xf>
    <xf numFmtId="0" fontId="52" fillId="3" borderId="0" xfId="1592" applyFont="1" applyFill="1" applyBorder="1" applyAlignment="1" applyProtection="1">
      <alignment horizontal="right" vertical="center"/>
      <protection hidden="1"/>
    </xf>
    <xf numFmtId="10" fontId="19" fillId="8" borderId="37" xfId="1594" applyNumberFormat="1" applyFont="1" applyFill="1" applyBorder="1" applyAlignment="1" applyProtection="1">
      <alignment horizontal="center" vertical="center" wrapText="1"/>
      <protection hidden="1"/>
    </xf>
    <xf numFmtId="10" fontId="19" fillId="8" borderId="5" xfId="1594" applyNumberFormat="1" applyFont="1" applyFill="1" applyBorder="1" applyAlignment="1" applyProtection="1">
      <alignment horizontal="center" vertical="center" wrapText="1"/>
      <protection hidden="1"/>
    </xf>
    <xf numFmtId="0" fontId="26" fillId="10" borderId="82" xfId="1" applyFont="1" applyFill="1" applyBorder="1" applyAlignment="1" applyProtection="1">
      <alignment horizontal="center" vertical="center" wrapText="1"/>
      <protection hidden="1"/>
    </xf>
    <xf numFmtId="170" fontId="19" fillId="10" borderId="82" xfId="1593" applyNumberFormat="1" applyFont="1" applyFill="1" applyBorder="1" applyAlignment="1" applyProtection="1">
      <alignment horizontal="center" vertical="center" wrapText="1"/>
      <protection hidden="1"/>
    </xf>
    <xf numFmtId="9" fontId="19" fillId="8" borderId="38" xfId="1594" applyFont="1" applyFill="1" applyBorder="1" applyAlignment="1" applyProtection="1">
      <alignment horizontal="center" vertical="center" wrapText="1"/>
      <protection hidden="1"/>
    </xf>
    <xf numFmtId="10" fontId="19" fillId="8" borderId="38" xfId="1594" applyNumberFormat="1" applyFont="1" applyFill="1" applyBorder="1" applyAlignment="1" applyProtection="1">
      <alignment horizontal="center" vertical="center" wrapText="1"/>
      <protection hidden="1"/>
    </xf>
    <xf numFmtId="0" fontId="29" fillId="0" borderId="35" xfId="1" applyFont="1" applyBorder="1" applyAlignment="1" applyProtection="1">
      <alignment vertical="center" wrapText="1"/>
      <protection hidden="1"/>
    </xf>
    <xf numFmtId="9" fontId="19" fillId="8" borderId="56" xfId="1594" applyFont="1" applyFill="1" applyBorder="1" applyAlignment="1" applyProtection="1">
      <alignment horizontal="center" vertical="center" wrapText="1"/>
      <protection hidden="1"/>
    </xf>
    <xf numFmtId="170" fontId="19" fillId="3" borderId="0" xfId="1593" applyNumberFormat="1" applyFont="1" applyFill="1" applyAlignment="1">
      <alignment horizontal="center"/>
    </xf>
    <xf numFmtId="169" fontId="19" fillId="8" borderId="36" xfId="1594" applyNumberFormat="1" applyFont="1" applyFill="1" applyBorder="1" applyAlignment="1" applyProtection="1">
      <alignment horizontal="center" vertical="center" wrapText="1"/>
      <protection hidden="1"/>
    </xf>
    <xf numFmtId="0" fontId="19" fillId="3" borderId="42" xfId="1" applyFont="1" applyFill="1" applyBorder="1" applyAlignment="1" applyProtection="1">
      <alignment horizontal="center" vertical="center" wrapText="1"/>
      <protection hidden="1"/>
    </xf>
    <xf numFmtId="0" fontId="19" fillId="3" borderId="36" xfId="1" applyFont="1" applyFill="1" applyBorder="1" applyAlignment="1" applyProtection="1">
      <alignment horizontal="center" vertical="center" wrapText="1"/>
      <protection hidden="1"/>
    </xf>
    <xf numFmtId="0" fontId="19" fillId="3" borderId="38" xfId="1" applyFont="1" applyFill="1" applyBorder="1" applyAlignment="1" applyProtection="1">
      <alignment horizontal="center" vertical="center" wrapText="1"/>
      <protection hidden="1"/>
    </xf>
    <xf numFmtId="0" fontId="19" fillId="3" borderId="1" xfId="1" applyFont="1" applyFill="1" applyBorder="1" applyAlignment="1" applyProtection="1">
      <alignment horizontal="center" vertical="center" wrapText="1"/>
      <protection hidden="1"/>
    </xf>
    <xf numFmtId="0" fontId="19" fillId="3" borderId="56" xfId="1" applyFont="1" applyFill="1" applyBorder="1" applyAlignment="1" applyProtection="1">
      <alignment horizontal="center" vertical="center" wrapText="1"/>
      <protection hidden="1"/>
    </xf>
    <xf numFmtId="0" fontId="19" fillId="3" borderId="58" xfId="0" applyFont="1" applyFill="1" applyBorder="1"/>
    <xf numFmtId="9" fontId="26" fillId="10" borderId="7" xfId="1594" applyFont="1" applyFill="1" applyBorder="1" applyAlignment="1" applyProtection="1">
      <alignment horizontal="center" vertical="center" wrapText="1"/>
      <protection hidden="1"/>
    </xf>
    <xf numFmtId="168" fontId="19" fillId="0" borderId="7" xfId="1" applyNumberFormat="1" applyFont="1" applyBorder="1" applyAlignment="1" applyProtection="1">
      <alignment horizontal="center" vertical="center" wrapText="1"/>
      <protection hidden="1"/>
    </xf>
    <xf numFmtId="168" fontId="19" fillId="0" borderId="1" xfId="1" applyNumberFormat="1" applyFont="1" applyBorder="1" applyAlignment="1" applyProtection="1">
      <alignment horizontal="center" vertical="center" wrapText="1"/>
      <protection hidden="1"/>
    </xf>
    <xf numFmtId="168" fontId="19" fillId="0" borderId="56" xfId="1" applyNumberFormat="1" applyFont="1" applyBorder="1" applyAlignment="1" applyProtection="1">
      <alignment horizontal="center" vertical="center" wrapText="1"/>
      <protection hidden="1"/>
    </xf>
    <xf numFmtId="0" fontId="24" fillId="3" borderId="0" xfId="0" applyFont="1" applyFill="1"/>
    <xf numFmtId="0" fontId="19" fillId="10" borderId="57" xfId="1" applyFont="1" applyFill="1" applyBorder="1" applyAlignment="1" applyProtection="1">
      <alignment horizontal="center" vertical="center" wrapText="1"/>
      <protection hidden="1"/>
    </xf>
    <xf numFmtId="9" fontId="19" fillId="10" borderId="15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64" xfId="1" applyNumberFormat="1" applyFont="1" applyFill="1" applyBorder="1" applyAlignment="1" applyProtection="1">
      <alignment horizontal="center" vertical="center" wrapText="1"/>
      <protection hidden="1"/>
    </xf>
    <xf numFmtId="168" fontId="24" fillId="0" borderId="1" xfId="1" applyNumberFormat="1" applyFont="1" applyBorder="1" applyAlignment="1" applyProtection="1">
      <alignment horizontal="center" vertical="center" wrapText="1"/>
      <protection hidden="1"/>
    </xf>
    <xf numFmtId="168" fontId="19" fillId="0" borderId="8" xfId="1" applyNumberFormat="1" applyFont="1" applyBorder="1" applyAlignment="1" applyProtection="1">
      <alignment horizontal="center" vertical="center" wrapText="1"/>
      <protection hidden="1"/>
    </xf>
    <xf numFmtId="168" fontId="24" fillId="0" borderId="2" xfId="1" applyNumberFormat="1" applyFont="1" applyBorder="1" applyAlignment="1" applyProtection="1">
      <alignment horizontal="center" vertical="center" wrapText="1"/>
      <protection hidden="1"/>
    </xf>
    <xf numFmtId="3" fontId="19" fillId="0" borderId="1" xfId="1593" applyNumberFormat="1" applyFont="1" applyFill="1" applyBorder="1" applyAlignment="1" applyProtection="1">
      <alignment horizontal="center" vertical="center" wrapText="1"/>
      <protection hidden="1"/>
    </xf>
    <xf numFmtId="0" fontId="24" fillId="24" borderId="13" xfId="1" applyFont="1" applyFill="1" applyBorder="1" applyAlignment="1" applyProtection="1">
      <alignment horizontal="left" vertical="center" wrapText="1"/>
      <protection hidden="1"/>
    </xf>
    <xf numFmtId="0" fontId="24" fillId="5" borderId="13" xfId="1" applyFont="1" applyFill="1" applyBorder="1" applyAlignment="1" applyProtection="1">
      <alignment horizontal="left" vertical="center" wrapText="1"/>
      <protection hidden="1"/>
    </xf>
    <xf numFmtId="167" fontId="19" fillId="10" borderId="25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47" xfId="1594" applyFont="1" applyFill="1" applyBorder="1" applyAlignment="1" applyProtection="1">
      <alignment horizontal="center" vertical="center" wrapText="1"/>
      <protection hidden="1"/>
    </xf>
    <xf numFmtId="9" fontId="19" fillId="10" borderId="20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63" xfId="1" applyNumberFormat="1" applyFont="1" applyFill="1" applyBorder="1" applyAlignment="1" applyProtection="1">
      <alignment horizontal="center" vertical="center" wrapText="1"/>
      <protection hidden="1"/>
    </xf>
    <xf numFmtId="9" fontId="24" fillId="4" borderId="47" xfId="1594" applyFont="1" applyFill="1" applyBorder="1" applyAlignment="1" applyProtection="1">
      <alignment horizontal="center" vertical="center" wrapText="1"/>
      <protection hidden="1"/>
    </xf>
    <xf numFmtId="9" fontId="24" fillId="4" borderId="15" xfId="1" applyNumberFormat="1" applyFont="1" applyFill="1" applyBorder="1" applyAlignment="1" applyProtection="1">
      <alignment horizontal="center" vertical="center" wrapText="1"/>
      <protection hidden="1"/>
    </xf>
    <xf numFmtId="9" fontId="24" fillId="5" borderId="22" xfId="1" applyNumberFormat="1" applyFont="1" applyFill="1" applyBorder="1" applyAlignment="1" applyProtection="1">
      <alignment horizontal="center" vertical="center" wrapText="1"/>
      <protection hidden="1"/>
    </xf>
    <xf numFmtId="49" fontId="24" fillId="5" borderId="63" xfId="1" applyNumberFormat="1" applyFont="1" applyFill="1" applyBorder="1" applyAlignment="1" applyProtection="1">
      <alignment horizontal="center" vertical="center" wrapText="1"/>
      <protection hidden="1"/>
    </xf>
    <xf numFmtId="49" fontId="24" fillId="9" borderId="63" xfId="1" applyNumberFormat="1" applyFont="1" applyFill="1" applyBorder="1" applyAlignment="1" applyProtection="1">
      <alignment horizontal="center" vertical="center" wrapText="1"/>
      <protection hidden="1"/>
    </xf>
    <xf numFmtId="3" fontId="24" fillId="4" borderId="22" xfId="1593" applyNumberFormat="1" applyFont="1" applyFill="1" applyBorder="1" applyAlignment="1" applyProtection="1">
      <alignment horizontal="center" vertical="center" wrapText="1"/>
      <protection hidden="1"/>
    </xf>
    <xf numFmtId="9" fontId="24" fillId="4" borderId="96" xfId="1594" applyFont="1" applyFill="1" applyBorder="1" applyAlignment="1" applyProtection="1">
      <alignment horizontal="center" vertical="center" wrapText="1"/>
      <protection hidden="1"/>
    </xf>
    <xf numFmtId="9" fontId="19" fillId="8" borderId="31" xfId="1594" applyFont="1" applyFill="1" applyBorder="1" applyAlignment="1" applyProtection="1">
      <alignment horizontal="center" vertical="center" wrapText="1"/>
      <protection hidden="1"/>
    </xf>
    <xf numFmtId="9" fontId="19" fillId="8" borderId="42" xfId="1594" applyFont="1" applyFill="1" applyBorder="1" applyAlignment="1" applyProtection="1">
      <alignment horizontal="center" vertical="center" wrapText="1"/>
      <protection hidden="1"/>
    </xf>
    <xf numFmtId="168" fontId="19" fillId="0" borderId="36" xfId="1" applyNumberFormat="1" applyFont="1" applyBorder="1" applyAlignment="1" applyProtection="1">
      <alignment horizontal="center" vertical="center" wrapText="1"/>
      <protection hidden="1"/>
    </xf>
    <xf numFmtId="168" fontId="19" fillId="24" borderId="50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31" xfId="1594" applyFont="1" applyFill="1" applyBorder="1" applyAlignment="1" applyProtection="1">
      <alignment horizontal="center" vertical="center" wrapText="1"/>
      <protection hidden="1"/>
    </xf>
    <xf numFmtId="168" fontId="19" fillId="4" borderId="31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69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101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7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9" xfId="1594" applyFont="1" applyFill="1" applyBorder="1" applyAlignment="1" applyProtection="1">
      <alignment horizontal="center" vertical="center" wrapText="1"/>
      <protection hidden="1"/>
    </xf>
    <xf numFmtId="168" fontId="24" fillId="24" borderId="53" xfId="1" applyNumberFormat="1" applyFont="1" applyFill="1" applyBorder="1" applyAlignment="1" applyProtection="1">
      <alignment horizontal="center" vertical="center" wrapText="1"/>
      <protection hidden="1"/>
    </xf>
    <xf numFmtId="9" fontId="59" fillId="9" borderId="42" xfId="1594" applyFont="1" applyFill="1" applyBorder="1" applyAlignment="1" applyProtection="1">
      <alignment horizontal="center" vertical="center" wrapText="1"/>
      <protection hidden="1"/>
    </xf>
    <xf numFmtId="168" fontId="24" fillId="4" borderId="42" xfId="1" applyNumberFormat="1" applyFont="1" applyFill="1" applyBorder="1" applyAlignment="1" applyProtection="1">
      <alignment horizontal="center" vertical="center" wrapText="1"/>
      <protection hidden="1"/>
    </xf>
    <xf numFmtId="3" fontId="24" fillId="5" borderId="72" xfId="1" applyNumberFormat="1" applyFont="1" applyFill="1" applyBorder="1" applyAlignment="1" applyProtection="1">
      <alignment horizontal="center" vertical="center" wrapText="1"/>
      <protection hidden="1"/>
    </xf>
    <xf numFmtId="3" fontId="24" fillId="9" borderId="100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60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94" xfId="1594" applyFont="1" applyFill="1" applyBorder="1" applyAlignment="1" applyProtection="1">
      <alignment horizontal="center" vertical="center" wrapText="1"/>
      <protection hidden="1"/>
    </xf>
    <xf numFmtId="9" fontId="24" fillId="8" borderId="32" xfId="1594" applyFont="1" applyFill="1" applyBorder="1" applyAlignment="1" applyProtection="1">
      <alignment horizontal="center" vertical="center" wrapText="1"/>
      <protection hidden="1"/>
    </xf>
    <xf numFmtId="168" fontId="19" fillId="24" borderId="51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32" xfId="1594" applyFont="1" applyFill="1" applyBorder="1" applyAlignment="1" applyProtection="1">
      <alignment horizontal="center" vertical="center" wrapText="1"/>
      <protection hidden="1"/>
    </xf>
    <xf numFmtId="168" fontId="19" fillId="4" borderId="32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70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8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3" xfId="1594" applyFont="1" applyFill="1" applyBorder="1" applyAlignment="1" applyProtection="1">
      <alignment horizontal="center" vertical="center" wrapText="1"/>
      <protection hidden="1"/>
    </xf>
    <xf numFmtId="9" fontId="19" fillId="8" borderId="33" xfId="1594" applyFont="1" applyFill="1" applyBorder="1" applyAlignment="1" applyProtection="1">
      <alignment horizontal="center" vertical="center" wrapText="1"/>
      <protection hidden="1"/>
    </xf>
    <xf numFmtId="168" fontId="19" fillId="0" borderId="5" xfId="1" applyNumberFormat="1" applyFont="1" applyBorder="1" applyAlignment="1" applyProtection="1">
      <alignment horizontal="center" vertical="center" wrapText="1"/>
      <protection hidden="1"/>
    </xf>
    <xf numFmtId="168" fontId="19" fillId="24" borderId="52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33" xfId="1594" applyFont="1" applyFill="1" applyBorder="1" applyAlignment="1" applyProtection="1">
      <alignment horizontal="center" vertical="center" wrapText="1"/>
      <protection hidden="1"/>
    </xf>
    <xf numFmtId="168" fontId="19" fillId="4" borderId="33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71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106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59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6" xfId="1594" applyFont="1" applyFill="1" applyBorder="1" applyAlignment="1" applyProtection="1">
      <alignment horizontal="center" vertical="center" wrapText="1"/>
      <protection hidden="1"/>
    </xf>
    <xf numFmtId="3" fontId="19" fillId="9" borderId="99" xfId="1" applyNumberFormat="1" applyFont="1" applyFill="1" applyBorder="1" applyAlignment="1" applyProtection="1">
      <alignment horizontal="center" vertical="center" wrapText="1"/>
      <protection hidden="1"/>
    </xf>
    <xf numFmtId="168" fontId="19" fillId="24" borderId="54" xfId="1" applyNumberFormat="1" applyFont="1" applyFill="1" applyBorder="1" applyAlignment="1" applyProtection="1">
      <alignment horizontal="center" vertical="center" wrapText="1"/>
      <protection hidden="1"/>
    </xf>
    <xf numFmtId="9" fontId="40" fillId="9" borderId="41" xfId="1594" applyFont="1" applyFill="1" applyBorder="1" applyAlignment="1" applyProtection="1">
      <alignment horizontal="center" vertical="center" wrapText="1"/>
      <protection hidden="1"/>
    </xf>
    <xf numFmtId="168" fontId="19" fillId="4" borderId="41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73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102" xfId="1" applyNumberFormat="1" applyFont="1" applyFill="1" applyBorder="1" applyAlignment="1" applyProtection="1">
      <alignment horizontal="center" vertical="center" wrapText="1"/>
      <protection hidden="1"/>
    </xf>
    <xf numFmtId="3" fontId="19" fillId="4" borderId="62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95" xfId="1594" applyFont="1" applyFill="1" applyBorder="1" applyAlignment="1" applyProtection="1">
      <alignment horizontal="center" vertical="center" wrapText="1"/>
      <protection hidden="1"/>
    </xf>
    <xf numFmtId="168" fontId="60" fillId="0" borderId="50" xfId="1" applyNumberFormat="1" applyFont="1" applyBorder="1" applyAlignment="1" applyProtection="1">
      <alignment horizontal="center" vertical="center" wrapText="1"/>
      <protection hidden="1"/>
    </xf>
    <xf numFmtId="168" fontId="60" fillId="5" borderId="57" xfId="1" applyNumberFormat="1" applyFont="1" applyFill="1" applyBorder="1" applyAlignment="1" applyProtection="1">
      <alignment horizontal="center" vertical="center" wrapText="1"/>
      <protection hidden="1"/>
    </xf>
    <xf numFmtId="168" fontId="61" fillId="0" borderId="53" xfId="1" applyNumberFormat="1" applyFont="1" applyBorder="1" applyAlignment="1" applyProtection="1">
      <alignment horizontal="center" vertical="center" wrapText="1"/>
      <protection hidden="1"/>
    </xf>
    <xf numFmtId="168" fontId="61" fillId="5" borderId="60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51" xfId="1" applyNumberFormat="1" applyFont="1" applyBorder="1" applyAlignment="1" applyProtection="1">
      <alignment horizontal="center" vertical="center" wrapText="1"/>
      <protection hidden="1"/>
    </xf>
    <xf numFmtId="168" fontId="60" fillId="5" borderId="58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52" xfId="1" applyNumberFormat="1" applyFont="1" applyBorder="1" applyAlignment="1" applyProtection="1">
      <alignment horizontal="center" vertical="center" wrapText="1"/>
      <protection hidden="1"/>
    </xf>
    <xf numFmtId="168" fontId="60" fillId="5" borderId="59" xfId="1" applyNumberFormat="1" applyFont="1" applyFill="1" applyBorder="1" applyAlignment="1" applyProtection="1">
      <alignment horizontal="center" vertical="center" wrapText="1"/>
      <protection hidden="1"/>
    </xf>
    <xf numFmtId="168" fontId="19" fillId="24" borderId="53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53" xfId="1" applyNumberFormat="1" applyFont="1" applyBorder="1" applyAlignment="1" applyProtection="1">
      <alignment horizontal="center" vertical="center" wrapText="1"/>
      <protection hidden="1"/>
    </xf>
    <xf numFmtId="168" fontId="19" fillId="4" borderId="42" xfId="1" applyNumberFormat="1" applyFont="1" applyFill="1" applyBorder="1" applyAlignment="1" applyProtection="1">
      <alignment horizontal="center" vertical="center" wrapText="1"/>
      <protection hidden="1"/>
    </xf>
    <xf numFmtId="168" fontId="60" fillId="5" borderId="60" xfId="1" applyNumberFormat="1" applyFont="1" applyFill="1" applyBorder="1" applyAlignment="1" applyProtection="1">
      <alignment horizontal="center" vertical="center" wrapText="1"/>
      <protection hidden="1"/>
    </xf>
    <xf numFmtId="3" fontId="19" fillId="5" borderId="72" xfId="1" applyNumberFormat="1" applyFont="1" applyFill="1" applyBorder="1" applyAlignment="1" applyProtection="1">
      <alignment horizontal="center" vertical="center" wrapText="1"/>
      <protection hidden="1"/>
    </xf>
    <xf numFmtId="3" fontId="19" fillId="9" borderId="100" xfId="1" applyNumberFormat="1" applyFont="1" applyFill="1" applyBorder="1" applyAlignment="1" applyProtection="1">
      <alignment horizontal="center" vertical="center" wrapText="1"/>
      <protection hidden="1"/>
    </xf>
    <xf numFmtId="168" fontId="60" fillId="0" borderId="54" xfId="1" applyNumberFormat="1" applyFont="1" applyBorder="1" applyAlignment="1" applyProtection="1">
      <alignment horizontal="center" vertical="center" wrapText="1"/>
      <protection hidden="1"/>
    </xf>
    <xf numFmtId="168" fontId="60" fillId="5" borderId="62" xfId="1" applyNumberFormat="1" applyFont="1" applyFill="1" applyBorder="1" applyAlignment="1" applyProtection="1">
      <alignment horizontal="center" vertical="center" wrapText="1"/>
      <protection hidden="1"/>
    </xf>
    <xf numFmtId="9" fontId="24" fillId="3" borderId="0" xfId="1594" applyFont="1" applyFill="1" applyBorder="1" applyAlignment="1" applyProtection="1">
      <alignment horizontal="center" vertical="center" wrapText="1"/>
      <protection hidden="1"/>
    </xf>
    <xf numFmtId="168" fontId="19" fillId="3" borderId="0" xfId="1" applyNumberFormat="1" applyFont="1" applyFill="1" applyAlignment="1" applyProtection="1">
      <alignment horizontal="center" vertical="center" wrapText="1"/>
      <protection hidden="1"/>
    </xf>
    <xf numFmtId="168" fontId="24" fillId="24" borderId="0" xfId="1" applyNumberFormat="1" applyFont="1" applyFill="1" applyAlignment="1" applyProtection="1">
      <alignment horizontal="center" vertical="center" wrapText="1"/>
      <protection hidden="1"/>
    </xf>
    <xf numFmtId="168" fontId="24" fillId="3" borderId="0" xfId="1" applyNumberFormat="1" applyFont="1" applyFill="1" applyAlignment="1" applyProtection="1">
      <alignment horizontal="center" vertical="center" wrapText="1"/>
      <protection hidden="1"/>
    </xf>
    <xf numFmtId="3" fontId="19" fillId="3" borderId="0" xfId="1593" applyNumberFormat="1" applyFont="1" applyFill="1" applyBorder="1" applyAlignment="1" applyProtection="1">
      <alignment horizontal="center" vertical="center" wrapText="1"/>
      <protection hidden="1"/>
    </xf>
    <xf numFmtId="9" fontId="19" fillId="3" borderId="0" xfId="1594" applyFont="1" applyFill="1" applyBorder="1" applyAlignment="1" applyProtection="1">
      <alignment horizontal="center" vertical="center" wrapText="1"/>
      <protection hidden="1"/>
    </xf>
    <xf numFmtId="168" fontId="19" fillId="24" borderId="0" xfId="1" applyNumberFormat="1" applyFont="1" applyFill="1" applyAlignment="1" applyProtection="1">
      <alignment horizontal="center" vertical="center" wrapText="1"/>
      <protection hidden="1"/>
    </xf>
    <xf numFmtId="3" fontId="19" fillId="3" borderId="0" xfId="1" applyNumberFormat="1" applyFont="1" applyFill="1" applyAlignment="1" applyProtection="1">
      <alignment horizontal="center" vertical="center" wrapText="1"/>
      <protection hidden="1"/>
    </xf>
    <xf numFmtId="0" fontId="41" fillId="3" borderId="0" xfId="0" applyFont="1" applyFill="1"/>
    <xf numFmtId="9" fontId="19" fillId="8" borderId="7" xfId="1594" applyFont="1" applyFill="1" applyBorder="1" applyAlignment="1" applyProtection="1">
      <alignment horizontal="center" vertical="center" wrapText="1"/>
      <protection hidden="1"/>
    </xf>
    <xf numFmtId="0" fontId="19" fillId="3" borderId="0" xfId="1" applyFont="1" applyFill="1" applyAlignment="1" applyProtection="1">
      <alignment horizontal="center" vertical="center" textRotation="90" wrapText="1"/>
      <protection hidden="1"/>
    </xf>
    <xf numFmtId="0" fontId="19" fillId="3" borderId="0" xfId="1" applyFont="1" applyFill="1" applyAlignment="1" applyProtection="1">
      <alignment horizontal="center" vertical="center" wrapText="1"/>
      <protection hidden="1"/>
    </xf>
    <xf numFmtId="168" fontId="19" fillId="0" borderId="4" xfId="1" applyNumberFormat="1" applyFont="1" applyBorder="1" applyAlignment="1" applyProtection="1">
      <alignment horizontal="center" vertical="center" wrapText="1"/>
      <protection hidden="1"/>
    </xf>
    <xf numFmtId="0" fontId="23" fillId="3" borderId="75" xfId="0" applyFont="1" applyFill="1" applyBorder="1"/>
    <xf numFmtId="3" fontId="19" fillId="10" borderId="13" xfId="1" applyNumberFormat="1" applyFont="1" applyFill="1" applyBorder="1" applyAlignment="1" applyProtection="1">
      <alignment horizontal="center" vertical="center" wrapText="1"/>
      <protection hidden="1"/>
    </xf>
    <xf numFmtId="3" fontId="19" fillId="10" borderId="22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98" xfId="1" applyNumberFormat="1" applyFont="1" applyFill="1" applyBorder="1" applyAlignment="1" applyProtection="1">
      <alignment horizontal="center" vertical="center" wrapText="1"/>
      <protection hidden="1"/>
    </xf>
    <xf numFmtId="0" fontId="24" fillId="3" borderId="25" xfId="1" applyFont="1" applyFill="1" applyBorder="1" applyAlignment="1" applyProtection="1">
      <alignment vertical="center" wrapText="1"/>
      <protection hidden="1"/>
    </xf>
    <xf numFmtId="169" fontId="24" fillId="8" borderId="77" xfId="1594" applyNumberFormat="1" applyFont="1" applyFill="1" applyBorder="1" applyAlignment="1" applyProtection="1">
      <alignment horizontal="center" vertical="center" wrapText="1"/>
      <protection hidden="1"/>
    </xf>
    <xf numFmtId="169" fontId="24" fillId="8" borderId="78" xfId="1594" applyNumberFormat="1" applyFont="1" applyFill="1" applyBorder="1" applyAlignment="1" applyProtection="1">
      <alignment horizontal="center" vertical="center" wrapText="1"/>
      <protection hidden="1"/>
    </xf>
    <xf numFmtId="0" fontId="24" fillId="0" borderId="42" xfId="1" applyFont="1" applyBorder="1" applyAlignment="1" applyProtection="1">
      <alignment horizontal="center" vertical="center" wrapText="1"/>
      <protection hidden="1"/>
    </xf>
    <xf numFmtId="3" fontId="19" fillId="0" borderId="5" xfId="1593" applyNumberFormat="1" applyFont="1" applyFill="1" applyBorder="1" applyAlignment="1" applyProtection="1">
      <alignment horizontal="center" vertical="center" wrapText="1"/>
      <protection hidden="1"/>
    </xf>
    <xf numFmtId="168" fontId="19" fillId="0" borderId="81" xfId="1" applyNumberFormat="1" applyFont="1" applyBorder="1" applyAlignment="1" applyProtection="1">
      <alignment horizontal="center" vertical="center" wrapText="1"/>
      <protection hidden="1"/>
    </xf>
    <xf numFmtId="168" fontId="35" fillId="0" borderId="0" xfId="1" applyNumberFormat="1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 textRotation="90" wrapText="1"/>
    </xf>
    <xf numFmtId="0" fontId="52" fillId="0" borderId="0" xfId="1592" applyFont="1" applyFill="1"/>
    <xf numFmtId="0" fontId="52" fillId="0" borderId="0" xfId="1592" applyFont="1" applyFill="1" applyBorder="1" applyAlignment="1" applyProtection="1">
      <alignment vertical="center"/>
      <protection hidden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textRotation="90" wrapText="1"/>
    </xf>
    <xf numFmtId="0" fontId="22" fillId="25" borderId="1" xfId="0" applyFont="1" applyFill="1" applyBorder="1" applyAlignment="1">
      <alignment horizontal="center" vertical="center" textRotation="90" wrapText="1"/>
    </xf>
    <xf numFmtId="0" fontId="22" fillId="7" borderId="1" xfId="0" applyFont="1" applyFill="1" applyBorder="1" applyAlignment="1">
      <alignment horizontal="center" vertical="center" textRotation="90" wrapText="1"/>
    </xf>
    <xf numFmtId="0" fontId="22" fillId="6" borderId="1" xfId="0" applyFont="1" applyFill="1" applyBorder="1" applyAlignment="1">
      <alignment horizontal="center" vertical="center" textRotation="90" wrapText="1"/>
    </xf>
    <xf numFmtId="9" fontId="19" fillId="8" borderId="76" xfId="1594" applyFont="1" applyFill="1" applyBorder="1" applyAlignment="1" applyProtection="1">
      <alignment horizontal="center" vertical="center" wrapText="1"/>
      <protection hidden="1"/>
    </xf>
    <xf numFmtId="9" fontId="26" fillId="10" borderId="15" xfId="1594" applyFont="1" applyFill="1" applyBorder="1" applyAlignment="1" applyProtection="1">
      <alignment horizontal="center" vertical="center" wrapText="1"/>
      <protection hidden="1"/>
    </xf>
    <xf numFmtId="3" fontId="19" fillId="0" borderId="56" xfId="1594" applyNumberFormat="1" applyFont="1" applyFill="1" applyBorder="1" applyAlignment="1" applyProtection="1">
      <alignment horizontal="center" vertical="center" wrapText="1"/>
      <protection hidden="1"/>
    </xf>
    <xf numFmtId="168" fontId="19" fillId="0" borderId="89" xfId="1" applyNumberFormat="1" applyFont="1" applyBorder="1" applyAlignment="1" applyProtection="1">
      <alignment horizontal="center" vertical="center" wrapText="1"/>
      <protection hidden="1"/>
    </xf>
    <xf numFmtId="168" fontId="24" fillId="0" borderId="90" xfId="1" applyNumberFormat="1" applyFont="1" applyBorder="1" applyAlignment="1" applyProtection="1">
      <alignment horizontal="center" vertical="center" wrapText="1"/>
      <protection hidden="1"/>
    </xf>
    <xf numFmtId="168" fontId="19" fillId="0" borderId="90" xfId="1" applyNumberFormat="1" applyFont="1" applyBorder="1" applyAlignment="1" applyProtection="1">
      <alignment horizontal="center" vertical="center" wrapText="1"/>
      <protection hidden="1"/>
    </xf>
    <xf numFmtId="168" fontId="19" fillId="0" borderId="45" xfId="1" applyNumberFormat="1" applyFont="1" applyBorder="1" applyAlignment="1" applyProtection="1">
      <alignment horizontal="center" vertical="center" wrapText="1"/>
      <protection hidden="1"/>
    </xf>
    <xf numFmtId="9" fontId="22" fillId="8" borderId="7" xfId="1594" applyFont="1" applyFill="1" applyBorder="1" applyAlignment="1" applyProtection="1">
      <alignment horizontal="center" vertical="center" wrapText="1"/>
      <protection hidden="1"/>
    </xf>
    <xf numFmtId="9" fontId="23" fillId="8" borderId="1" xfId="1594" applyFont="1" applyFill="1" applyBorder="1" applyAlignment="1" applyProtection="1">
      <alignment horizontal="center" vertical="center" wrapText="1"/>
      <protection hidden="1"/>
    </xf>
    <xf numFmtId="9" fontId="22" fillId="8" borderId="1" xfId="1594" applyFont="1" applyFill="1" applyBorder="1" applyAlignment="1" applyProtection="1">
      <alignment horizontal="center" vertical="center" wrapText="1"/>
      <protection hidden="1"/>
    </xf>
    <xf numFmtId="9" fontId="22" fillId="8" borderId="56" xfId="1594" applyFont="1" applyFill="1" applyBorder="1" applyAlignment="1" applyProtection="1">
      <alignment horizontal="center" vertical="center" wrapText="1"/>
      <protection hidden="1"/>
    </xf>
    <xf numFmtId="0" fontId="19" fillId="3" borderId="32" xfId="1" applyFont="1" applyFill="1" applyBorder="1" applyAlignment="1" applyProtection="1">
      <alignment horizontal="center" vertical="center" wrapText="1"/>
      <protection hidden="1"/>
    </xf>
    <xf numFmtId="3" fontId="19" fillId="0" borderId="36" xfId="1593" applyNumberFormat="1" applyFont="1" applyFill="1" applyBorder="1" applyAlignment="1" applyProtection="1">
      <alignment horizontal="center" vertical="center" wrapText="1"/>
      <protection hidden="1"/>
    </xf>
    <xf numFmtId="0" fontId="19" fillId="3" borderId="31" xfId="1" applyFont="1" applyFill="1" applyBorder="1" applyAlignment="1" applyProtection="1">
      <alignment horizontal="center" vertical="center" wrapText="1"/>
      <protection hidden="1"/>
    </xf>
    <xf numFmtId="3" fontId="19" fillId="0" borderId="7" xfId="1" applyNumberFormat="1" applyFont="1" applyBorder="1" applyAlignment="1" applyProtection="1">
      <alignment horizontal="center" vertical="center" wrapText="1"/>
      <protection hidden="1"/>
    </xf>
    <xf numFmtId="0" fontId="19" fillId="3" borderId="33" xfId="1" applyFont="1" applyFill="1" applyBorder="1" applyAlignment="1" applyProtection="1">
      <alignment horizontal="center" vertical="center" wrapText="1"/>
      <protection hidden="1"/>
    </xf>
    <xf numFmtId="0" fontId="26" fillId="0" borderId="9" xfId="1" applyFont="1" applyBorder="1" applyAlignment="1" applyProtection="1">
      <alignment horizontal="center" vertical="center" wrapText="1"/>
      <protection hidden="1"/>
    </xf>
    <xf numFmtId="0" fontId="25" fillId="0" borderId="3" xfId="1" applyFont="1" applyBorder="1" applyAlignment="1" applyProtection="1">
      <alignment horizontal="center" vertical="center" wrapText="1"/>
      <protection hidden="1"/>
    </xf>
    <xf numFmtId="0" fontId="26" fillId="0" borderId="3" xfId="1" applyFont="1" applyBorder="1" applyAlignment="1" applyProtection="1">
      <alignment horizontal="center" vertical="center" wrapText="1"/>
      <protection hidden="1"/>
    </xf>
    <xf numFmtId="0" fontId="26" fillId="0" borderId="85" xfId="1" applyFont="1" applyBorder="1" applyAlignment="1" applyProtection="1">
      <alignment horizontal="center" vertical="center" wrapText="1"/>
      <protection hidden="1"/>
    </xf>
    <xf numFmtId="0" fontId="22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vertical="center" wrapText="1"/>
    </xf>
    <xf numFmtId="0" fontId="22" fillId="10" borderId="1" xfId="0" applyFont="1" applyFill="1" applyBorder="1" applyAlignment="1">
      <alignment horizontal="center" vertical="center" textRotation="90" wrapText="1"/>
    </xf>
    <xf numFmtId="0" fontId="24" fillId="0" borderId="24" xfId="1" applyFont="1" applyBorder="1" applyAlignment="1" applyProtection="1">
      <alignment horizontal="center" vertical="center" wrapText="1"/>
      <protection hidden="1"/>
    </xf>
    <xf numFmtId="0" fontId="24" fillId="0" borderId="30" xfId="1" applyFont="1" applyBorder="1" applyAlignment="1" applyProtection="1">
      <alignment horizontal="center" vertical="center" wrapText="1"/>
      <protection hidden="1"/>
    </xf>
    <xf numFmtId="0" fontId="19" fillId="0" borderId="94" xfId="1" applyFont="1" applyBorder="1" applyAlignment="1" applyProtection="1">
      <alignment horizontal="center" vertical="center" wrapText="1"/>
      <protection hidden="1"/>
    </xf>
    <xf numFmtId="0" fontId="24" fillId="0" borderId="3" xfId="1" applyFont="1" applyBorder="1" applyAlignment="1" applyProtection="1">
      <alignment horizontal="center" vertical="center" wrapText="1"/>
      <protection hidden="1"/>
    </xf>
    <xf numFmtId="0" fontId="19" fillId="0" borderId="6" xfId="1" applyFont="1" applyBorder="1" applyAlignment="1" applyProtection="1">
      <alignment horizontal="center" vertical="center" wrapText="1"/>
      <protection hidden="1"/>
    </xf>
    <xf numFmtId="0" fontId="19" fillId="0" borderId="17" xfId="1" applyFont="1" applyBorder="1" applyAlignment="1" applyProtection="1">
      <alignment horizontal="center" vertical="center" wrapText="1"/>
      <protection hidden="1"/>
    </xf>
    <xf numFmtId="0" fontId="19" fillId="0" borderId="43" xfId="1" applyFont="1" applyBorder="1" applyAlignment="1" applyProtection="1">
      <alignment horizontal="center" vertical="center" wrapText="1"/>
      <protection hidden="1"/>
    </xf>
    <xf numFmtId="0" fontId="24" fillId="0" borderId="44" xfId="1" applyFont="1" applyBorder="1" applyAlignment="1" applyProtection="1">
      <alignment horizontal="center" vertical="center" wrapText="1"/>
      <protection hidden="1"/>
    </xf>
    <xf numFmtId="0" fontId="19" fillId="0" borderId="49" xfId="1" applyFont="1" applyBorder="1" applyAlignment="1" applyProtection="1">
      <alignment horizontal="center" vertical="center" wrapText="1"/>
      <protection hidden="1"/>
    </xf>
    <xf numFmtId="0" fontId="16" fillId="10" borderId="13" xfId="1" applyFont="1" applyFill="1" applyBorder="1" applyAlignment="1" applyProtection="1">
      <alignment horizontal="center" vertical="center" wrapText="1"/>
      <protection hidden="1"/>
    </xf>
    <xf numFmtId="9" fontId="39" fillId="10" borderId="112" xfId="1594" applyFont="1" applyFill="1" applyBorder="1" applyAlignment="1" applyProtection="1">
      <alignment horizontal="center" vertical="center" wrapText="1"/>
      <protection hidden="1"/>
    </xf>
    <xf numFmtId="0" fontId="26" fillId="3" borderId="1" xfId="1" applyFont="1" applyFill="1" applyBorder="1" applyAlignment="1" applyProtection="1">
      <alignment horizontal="center" vertical="center" wrapText="1"/>
      <protection hidden="1"/>
    </xf>
    <xf numFmtId="0" fontId="25" fillId="3" borderId="1" xfId="1" applyFont="1" applyFill="1" applyBorder="1" applyAlignment="1" applyProtection="1">
      <alignment horizontal="center" vertical="center" wrapText="1"/>
      <protection hidden="1"/>
    </xf>
    <xf numFmtId="0" fontId="26" fillId="3" borderId="37" xfId="1" applyFont="1" applyFill="1" applyBorder="1" applyAlignment="1" applyProtection="1">
      <alignment horizontal="center" vertical="center" wrapText="1"/>
      <protection hidden="1"/>
    </xf>
    <xf numFmtId="0" fontId="26" fillId="3" borderId="5" xfId="1" applyFont="1" applyFill="1" applyBorder="1" applyAlignment="1" applyProtection="1">
      <alignment horizontal="center" vertical="center" wrapText="1"/>
      <protection hidden="1"/>
    </xf>
    <xf numFmtId="0" fontId="24" fillId="3" borderId="34" xfId="1" applyFont="1" applyFill="1" applyBorder="1" applyAlignment="1" applyProtection="1">
      <alignment vertical="center" wrapText="1"/>
      <protection hidden="1"/>
    </xf>
    <xf numFmtId="9" fontId="26" fillId="10" borderId="112" xfId="1594" applyFont="1" applyFill="1" applyBorder="1" applyAlignment="1" applyProtection="1">
      <alignment horizontal="center" vertical="center" wrapText="1"/>
      <protection hidden="1"/>
    </xf>
    <xf numFmtId="0" fontId="24" fillId="3" borderId="1" xfId="1" applyFont="1" applyFill="1" applyBorder="1" applyAlignment="1" applyProtection="1">
      <alignment horizontal="center" vertical="center" wrapText="1"/>
      <protection hidden="1"/>
    </xf>
    <xf numFmtId="0" fontId="19" fillId="3" borderId="5" xfId="1" applyFont="1" applyFill="1" applyBorder="1" applyAlignment="1" applyProtection="1">
      <alignment horizontal="center" vertical="center" wrapText="1"/>
      <protection hidden="1"/>
    </xf>
    <xf numFmtId="9" fontId="16" fillId="10" borderId="112" xfId="1594" applyFont="1" applyFill="1" applyBorder="1" applyAlignment="1" applyProtection="1">
      <alignment horizontal="center" vertical="center" wrapText="1"/>
      <protection hidden="1"/>
    </xf>
    <xf numFmtId="0" fontId="19" fillId="3" borderId="7" xfId="1" applyFont="1" applyFill="1" applyBorder="1" applyAlignment="1" applyProtection="1">
      <alignment horizontal="center" vertical="center" wrapText="1"/>
      <protection hidden="1"/>
    </xf>
    <xf numFmtId="49" fontId="19" fillId="10" borderId="116" xfId="1" applyNumberFormat="1" applyFont="1" applyFill="1" applyBorder="1" applyAlignment="1" applyProtection="1">
      <alignment horizontal="center" vertical="center" wrapText="1"/>
      <protection hidden="1"/>
    </xf>
    <xf numFmtId="0" fontId="27" fillId="3" borderId="29" xfId="1" applyFont="1" applyFill="1" applyBorder="1" applyAlignment="1" applyProtection="1">
      <alignment vertical="center" wrapText="1"/>
      <protection hidden="1"/>
    </xf>
    <xf numFmtId="169" fontId="19" fillId="8" borderId="76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114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79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7" xfId="1594" applyNumberFormat="1" applyFont="1" applyFill="1" applyBorder="1" applyAlignment="1" applyProtection="1">
      <alignment horizontal="center" vertical="center" wrapText="1"/>
      <protection hidden="1"/>
    </xf>
    <xf numFmtId="169" fontId="19" fillId="8" borderId="5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35" xfId="1" applyFont="1" applyBorder="1" applyAlignment="1" applyProtection="1">
      <alignment horizontal="left" vertical="center" wrapText="1"/>
      <protection hidden="1"/>
    </xf>
    <xf numFmtId="0" fontId="19" fillId="0" borderId="8" xfId="1" applyFont="1" applyBorder="1" applyAlignment="1" applyProtection="1">
      <alignment horizontal="left" vertical="center" wrapText="1"/>
      <protection hidden="1"/>
    </xf>
    <xf numFmtId="3" fontId="19" fillId="0" borderId="7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2" xfId="1" applyFont="1" applyBorder="1" applyAlignment="1" applyProtection="1">
      <alignment horizontal="left" vertical="center" wrapText="1"/>
      <protection hidden="1"/>
    </xf>
    <xf numFmtId="3" fontId="19" fillId="0" borderId="1" xfId="1594" applyNumberFormat="1" applyFont="1" applyFill="1" applyBorder="1" applyAlignment="1" applyProtection="1">
      <alignment horizontal="center" vertical="center" wrapText="1"/>
      <protection hidden="1"/>
    </xf>
    <xf numFmtId="0" fontId="19" fillId="0" borderId="81" xfId="1" applyFont="1" applyBorder="1" applyAlignment="1" applyProtection="1">
      <alignment horizontal="left" vertical="center" wrapText="1"/>
      <protection hidden="1"/>
    </xf>
    <xf numFmtId="3" fontId="19" fillId="0" borderId="36" xfId="1594" applyNumberFormat="1" applyFont="1" applyFill="1" applyBorder="1" applyAlignment="1" applyProtection="1">
      <alignment horizontal="center" vertical="center" wrapText="1"/>
      <protection hidden="1"/>
    </xf>
    <xf numFmtId="9" fontId="24" fillId="8" borderId="36" xfId="1594" applyFont="1" applyFill="1" applyBorder="1" applyAlignment="1" applyProtection="1">
      <alignment horizontal="center" vertical="center" wrapText="1"/>
      <protection hidden="1"/>
    </xf>
    <xf numFmtId="9" fontId="19" fillId="10" borderId="20" xfId="1594" applyFont="1" applyFill="1" applyBorder="1" applyAlignment="1" applyProtection="1">
      <alignment horizontal="center" vertical="center" wrapText="1"/>
      <protection hidden="1"/>
    </xf>
    <xf numFmtId="3" fontId="24" fillId="0" borderId="1" xfId="1593" applyNumberFormat="1" applyFont="1" applyFill="1" applyBorder="1" applyAlignment="1" applyProtection="1">
      <alignment horizontal="center" vertical="center" wrapText="1"/>
      <protection hidden="1"/>
    </xf>
    <xf numFmtId="49" fontId="19" fillId="10" borderId="20" xfId="1" applyNumberFormat="1" applyFont="1" applyFill="1" applyBorder="1" applyAlignment="1" applyProtection="1">
      <alignment horizontal="center" vertical="center" wrapText="1"/>
      <protection hidden="1"/>
    </xf>
    <xf numFmtId="0" fontId="57" fillId="3" borderId="0" xfId="1592" applyFont="1" applyFill="1" applyBorder="1" applyAlignment="1">
      <alignment horizontal="right"/>
    </xf>
    <xf numFmtId="9" fontId="40" fillId="9" borderId="0" xfId="1594" applyFont="1" applyFill="1" applyBorder="1" applyAlignment="1" applyProtection="1">
      <alignment horizontal="center" vertical="center" wrapText="1"/>
      <protection hidden="1"/>
    </xf>
    <xf numFmtId="168" fontId="19" fillId="4" borderId="0" xfId="1" applyNumberFormat="1" applyFont="1" applyFill="1" applyAlignment="1" applyProtection="1">
      <alignment horizontal="center" vertical="center" wrapText="1"/>
      <protection hidden="1"/>
    </xf>
    <xf numFmtId="168" fontId="32" fillId="5" borderId="0" xfId="1" applyNumberFormat="1" applyFont="1" applyFill="1" applyAlignment="1" applyProtection="1">
      <alignment horizontal="center" vertical="center" wrapText="1"/>
      <protection hidden="1"/>
    </xf>
    <xf numFmtId="3" fontId="19" fillId="5" borderId="0" xfId="1" applyNumberFormat="1" applyFont="1" applyFill="1" applyAlignment="1" applyProtection="1">
      <alignment horizontal="center" vertical="center" wrapText="1"/>
      <protection hidden="1"/>
    </xf>
    <xf numFmtId="3" fontId="19" fillId="9" borderId="0" xfId="1" applyNumberFormat="1" applyFont="1" applyFill="1" applyAlignment="1" applyProtection="1">
      <alignment horizontal="center" vertical="center" wrapText="1"/>
      <protection hidden="1"/>
    </xf>
    <xf numFmtId="3" fontId="19" fillId="4" borderId="0" xfId="1593" applyNumberFormat="1" applyFont="1" applyFill="1" applyBorder="1" applyAlignment="1" applyProtection="1">
      <alignment horizontal="center" vertical="center" wrapText="1"/>
      <protection hidden="1"/>
    </xf>
    <xf numFmtId="9" fontId="19" fillId="4" borderId="0" xfId="1594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>
      <alignment horizontal="center" vertical="center" textRotation="90" wrapText="1"/>
    </xf>
    <xf numFmtId="0" fontId="22" fillId="0" borderId="0" xfId="0" applyFont="1" applyAlignment="1">
      <alignment vertical="center"/>
    </xf>
    <xf numFmtId="0" fontId="24" fillId="3" borderId="35" xfId="1" applyFont="1" applyFill="1" applyBorder="1" applyAlignment="1" applyProtection="1">
      <alignment horizontal="center" vertical="center" wrapText="1"/>
      <protection hidden="1"/>
    </xf>
    <xf numFmtId="0" fontId="69" fillId="0" borderId="0" xfId="0" applyFont="1"/>
    <xf numFmtId="170" fontId="69" fillId="0" borderId="0" xfId="1593" applyNumberFormat="1" applyFont="1"/>
    <xf numFmtId="0" fontId="69" fillId="0" borderId="0" xfId="0" applyFont="1" applyAlignment="1">
      <alignment horizontal="center"/>
    </xf>
    <xf numFmtId="10" fontId="69" fillId="0" borderId="0" xfId="0" applyNumberFormat="1" applyFont="1" applyAlignment="1">
      <alignment horizontal="center"/>
    </xf>
    <xf numFmtId="170" fontId="69" fillId="0" borderId="0" xfId="1593" applyNumberFormat="1" applyFont="1" applyAlignment="1">
      <alignment horizontal="center"/>
    </xf>
    <xf numFmtId="0" fontId="70" fillId="2" borderId="0" xfId="0" applyFont="1" applyFill="1" applyAlignment="1">
      <alignment horizontal="center"/>
    </xf>
    <xf numFmtId="0" fontId="70" fillId="2" borderId="0" xfId="0" applyFont="1" applyFill="1" applyAlignment="1">
      <alignment horizontal="left"/>
    </xf>
    <xf numFmtId="170" fontId="69" fillId="10" borderId="0" xfId="1593" applyNumberFormat="1" applyFont="1" applyFill="1"/>
    <xf numFmtId="0" fontId="69" fillId="10" borderId="0" xfId="0" applyFont="1" applyFill="1"/>
    <xf numFmtId="0" fontId="70" fillId="0" borderId="0" xfId="0" applyFont="1"/>
    <xf numFmtId="170" fontId="70" fillId="0" borderId="0" xfId="1593" applyNumberFormat="1" applyFont="1"/>
    <xf numFmtId="0" fontId="70" fillId="0" borderId="0" xfId="0" applyFont="1" applyAlignment="1">
      <alignment horizontal="center"/>
    </xf>
    <xf numFmtId="10" fontId="70" fillId="0" borderId="0" xfId="0" applyNumberFormat="1" applyFont="1" applyAlignment="1">
      <alignment horizontal="center"/>
    </xf>
    <xf numFmtId="10" fontId="70" fillId="26" borderId="0" xfId="0" applyNumberFormat="1" applyFont="1" applyFill="1" applyAlignment="1">
      <alignment horizontal="center"/>
    </xf>
    <xf numFmtId="170" fontId="70" fillId="0" borderId="0" xfId="1593" applyNumberFormat="1" applyFont="1" applyAlignment="1">
      <alignment horizontal="center"/>
    </xf>
    <xf numFmtId="10" fontId="70" fillId="26" borderId="0" xfId="1594" applyNumberFormat="1" applyFont="1" applyFill="1" applyAlignment="1">
      <alignment horizontal="center"/>
    </xf>
    <xf numFmtId="170" fontId="70" fillId="10" borderId="0" xfId="1593" applyNumberFormat="1" applyFont="1" applyFill="1"/>
    <xf numFmtId="10" fontId="70" fillId="26" borderId="0" xfId="1594" applyNumberFormat="1" applyFont="1" applyFill="1"/>
    <xf numFmtId="9" fontId="70" fillId="0" borderId="0" xfId="1594" applyFont="1" applyAlignment="1">
      <alignment horizontal="center"/>
    </xf>
    <xf numFmtId="9" fontId="70" fillId="0" borderId="0" xfId="0" applyNumberFormat="1" applyFont="1" applyAlignment="1">
      <alignment horizontal="center"/>
    </xf>
    <xf numFmtId="170" fontId="70" fillId="10" borderId="0" xfId="1593" applyNumberFormat="1" applyFont="1" applyFill="1" applyAlignment="1">
      <alignment horizontal="center"/>
    </xf>
    <xf numFmtId="0" fontId="0" fillId="0" borderId="0" xfId="0" applyAlignment="1">
      <alignment vertical="center"/>
    </xf>
    <xf numFmtId="3" fontId="24" fillId="0" borderId="42" xfId="1" applyNumberFormat="1" applyFont="1" applyBorder="1" applyAlignment="1" applyProtection="1">
      <alignment horizontal="center" vertical="center" wrapText="1"/>
      <protection hidden="1"/>
    </xf>
    <xf numFmtId="0" fontId="19" fillId="10" borderId="47" xfId="1" applyFont="1" applyFill="1" applyBorder="1" applyAlignment="1" applyProtection="1">
      <alignment horizontal="center" vertical="center" wrapText="1"/>
      <protection hidden="1"/>
    </xf>
    <xf numFmtId="0" fontId="19" fillId="10" borderId="88" xfId="1" applyFont="1" applyFill="1" applyBorder="1" applyAlignment="1" applyProtection="1">
      <alignment horizontal="center" vertical="center" wrapText="1"/>
      <protection hidden="1"/>
    </xf>
    <xf numFmtId="0" fontId="19" fillId="10" borderId="82" xfId="1" applyFont="1" applyFill="1" applyBorder="1" applyAlignment="1" applyProtection="1">
      <alignment horizontal="center" vertical="center" wrapText="1"/>
      <protection hidden="1"/>
    </xf>
    <xf numFmtId="0" fontId="19" fillId="10" borderId="87" xfId="1" applyFont="1" applyFill="1" applyBorder="1" applyAlignment="1" applyProtection="1">
      <alignment horizontal="center" vertical="center" wrapText="1"/>
      <protection hidden="1"/>
    </xf>
    <xf numFmtId="0" fontId="24" fillId="3" borderId="34" xfId="1" applyFont="1" applyFill="1" applyBorder="1" applyAlignment="1" applyProtection="1">
      <alignment horizontal="center" vertical="center" wrapText="1"/>
      <protection hidden="1"/>
    </xf>
    <xf numFmtId="0" fontId="24" fillId="10" borderId="16" xfId="1" applyFont="1" applyFill="1" applyBorder="1" applyAlignment="1" applyProtection="1">
      <alignment horizontal="center" vertical="center" wrapText="1"/>
      <protection hidden="1"/>
    </xf>
    <xf numFmtId="0" fontId="19" fillId="0" borderId="26" xfId="1" applyFont="1" applyBorder="1" applyAlignment="1" applyProtection="1">
      <alignment horizontal="center" vertical="center" wrapText="1"/>
      <protection hidden="1"/>
    </xf>
    <xf numFmtId="0" fontId="19" fillId="0" borderId="38" xfId="1" quotePrefix="1" applyFont="1" applyBorder="1" applyAlignment="1" applyProtection="1">
      <alignment horizontal="left" vertical="center" wrapText="1"/>
      <protection hidden="1"/>
    </xf>
    <xf numFmtId="0" fontId="19" fillId="0" borderId="56" xfId="1" quotePrefix="1" applyFont="1" applyBorder="1" applyAlignment="1" applyProtection="1">
      <alignment horizontal="left" vertical="center" wrapText="1"/>
      <protection hidden="1"/>
    </xf>
    <xf numFmtId="0" fontId="19" fillId="0" borderId="20" xfId="1" quotePrefix="1" applyFont="1" applyBorder="1" applyAlignment="1" applyProtection="1">
      <alignment horizontal="left" vertical="center" wrapText="1"/>
      <protection hidden="1"/>
    </xf>
    <xf numFmtId="0" fontId="27" fillId="0" borderId="25" xfId="1" applyFont="1" applyBorder="1" applyAlignment="1" applyProtection="1">
      <alignment horizontal="center" vertical="center" wrapText="1"/>
      <protection hidden="1"/>
    </xf>
    <xf numFmtId="0" fontId="27" fillId="0" borderId="35" xfId="1" applyFont="1" applyBorder="1" applyAlignment="1" applyProtection="1">
      <alignment horizontal="center" vertical="center" wrapText="1"/>
      <protection hidden="1"/>
    </xf>
    <xf numFmtId="0" fontId="16" fillId="10" borderId="24" xfId="1592" applyFont="1" applyFill="1" applyBorder="1" applyAlignment="1" applyProtection="1">
      <alignment vertical="center" wrapText="1"/>
      <protection hidden="1"/>
    </xf>
    <xf numFmtId="0" fontId="24" fillId="3" borderId="0" xfId="1" applyFont="1" applyFill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center" vertical="center" wrapText="1"/>
    </xf>
    <xf numFmtId="0" fontId="17" fillId="3" borderId="0" xfId="1592" applyFill="1"/>
    <xf numFmtId="0" fontId="22" fillId="3" borderId="0" xfId="0" applyFont="1" applyFill="1" applyAlignment="1">
      <alignment vertical="center"/>
    </xf>
    <xf numFmtId="9" fontId="22" fillId="0" borderId="0" xfId="1594" applyFont="1" applyAlignment="1">
      <alignment vertical="center"/>
    </xf>
    <xf numFmtId="0" fontId="17" fillId="3" borderId="0" xfId="1592" applyFill="1" applyAlignment="1">
      <alignment vertical="center"/>
    </xf>
    <xf numFmtId="0" fontId="22" fillId="3" borderId="7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9" fillId="10" borderId="20" xfId="1" applyFont="1" applyFill="1" applyBorder="1" applyAlignment="1" applyProtection="1">
      <alignment horizontal="center" vertical="center" wrapText="1"/>
      <protection hidden="1"/>
    </xf>
    <xf numFmtId="0" fontId="16" fillId="10" borderId="22" xfId="1" applyFont="1" applyFill="1" applyBorder="1" applyAlignment="1" applyProtection="1">
      <alignment horizontal="center" vertical="center" wrapText="1"/>
      <protection hidden="1"/>
    </xf>
    <xf numFmtId="9" fontId="16" fillId="10" borderId="117" xfId="1594" applyFont="1" applyFill="1" applyBorder="1" applyAlignment="1" applyProtection="1">
      <alignment horizontal="center" vertical="center" wrapText="1"/>
      <protection hidden="1"/>
    </xf>
    <xf numFmtId="49" fontId="19" fillId="10" borderId="118" xfId="1" applyNumberFormat="1" applyFont="1" applyFill="1" applyBorder="1" applyAlignment="1" applyProtection="1">
      <alignment horizontal="center" vertical="center" wrapText="1"/>
      <protection hidden="1"/>
    </xf>
    <xf numFmtId="0" fontId="27" fillId="3" borderId="35" xfId="1" applyFont="1" applyFill="1" applyBorder="1" applyAlignment="1" applyProtection="1">
      <alignment vertical="center" wrapText="1"/>
      <protection hidden="1"/>
    </xf>
    <xf numFmtId="0" fontId="26" fillId="3" borderId="0" xfId="1" applyFont="1" applyFill="1" applyAlignment="1" applyProtection="1">
      <alignment horizontal="center" vertical="center" wrapText="1"/>
      <protection hidden="1"/>
    </xf>
    <xf numFmtId="0" fontId="19" fillId="0" borderId="83" xfId="1" quotePrefix="1" applyFont="1" applyBorder="1" applyAlignment="1" applyProtection="1">
      <alignment horizontal="center" vertical="center" wrapText="1"/>
      <protection hidden="1"/>
    </xf>
    <xf numFmtId="0" fontId="24" fillId="10" borderId="11" xfId="1" applyFont="1" applyFill="1" applyBorder="1" applyAlignment="1" applyProtection="1">
      <alignment horizontal="center" vertical="center" wrapText="1"/>
      <protection hidden="1"/>
    </xf>
    <xf numFmtId="0" fontId="19" fillId="0" borderId="18" xfId="1" applyFont="1" applyBorder="1" applyAlignment="1" applyProtection="1">
      <alignment horizontal="center" vertical="center" wrapText="1"/>
      <protection hidden="1"/>
    </xf>
    <xf numFmtId="0" fontId="19" fillId="0" borderId="19" xfId="1" applyFont="1" applyBorder="1" applyAlignment="1" applyProtection="1">
      <alignment horizontal="center" vertical="center" wrapText="1"/>
      <protection hidden="1"/>
    </xf>
    <xf numFmtId="0" fontId="19" fillId="0" borderId="86" xfId="1" applyFont="1" applyBorder="1" applyAlignment="1" applyProtection="1">
      <alignment horizontal="center" vertical="center" wrapText="1"/>
      <protection hidden="1"/>
    </xf>
    <xf numFmtId="0" fontId="19" fillId="0" borderId="20" xfId="1" applyFont="1" applyBorder="1" applyAlignment="1" applyProtection="1">
      <alignment horizontal="center" vertical="center" wrapText="1"/>
      <protection hidden="1"/>
    </xf>
    <xf numFmtId="0" fontId="19" fillId="0" borderId="55" xfId="1" applyFont="1" applyBorder="1" applyAlignment="1" applyProtection="1">
      <alignment horizontal="center" vertical="center" wrapText="1"/>
      <protection hidden="1"/>
    </xf>
    <xf numFmtId="0" fontId="19" fillId="0" borderId="12" xfId="1" applyFont="1" applyBorder="1" applyAlignment="1" applyProtection="1">
      <alignment horizontal="center" vertical="center" wrapText="1"/>
      <protection hidden="1"/>
    </xf>
    <xf numFmtId="0" fontId="19" fillId="0" borderId="38" xfId="1" applyFont="1" applyBorder="1" applyAlignment="1" applyProtection="1">
      <alignment horizontal="center" vertical="center" wrapText="1"/>
      <protection hidden="1"/>
    </xf>
    <xf numFmtId="0" fontId="24" fillId="10" borderId="87" xfId="1" applyFont="1" applyFill="1" applyBorder="1" applyAlignment="1" applyProtection="1">
      <alignment horizontal="center" vertical="center" wrapText="1"/>
      <protection hidden="1"/>
    </xf>
    <xf numFmtId="0" fontId="27" fillId="3" borderId="88" xfId="1" applyFont="1" applyFill="1" applyBorder="1" applyAlignment="1" applyProtection="1">
      <alignment horizontal="center" vertical="center" wrapText="1"/>
      <protection hidden="1"/>
    </xf>
    <xf numFmtId="0" fontId="27" fillId="3" borderId="80" xfId="1" applyFont="1" applyFill="1" applyBorder="1" applyAlignment="1" applyProtection="1">
      <alignment horizontal="center" vertical="center" wrapText="1"/>
      <protection hidden="1"/>
    </xf>
    <xf numFmtId="0" fontId="27" fillId="3" borderId="86" xfId="1" applyFont="1" applyFill="1" applyBorder="1" applyAlignment="1" applyProtection="1">
      <alignment horizontal="center" vertical="center" wrapText="1"/>
      <protection hidden="1"/>
    </xf>
    <xf numFmtId="0" fontId="19" fillId="3" borderId="7" xfId="1" applyFont="1" applyFill="1" applyBorder="1" applyAlignment="1" applyProtection="1">
      <alignment horizontal="left" vertical="center" wrapText="1"/>
      <protection hidden="1"/>
    </xf>
    <xf numFmtId="0" fontId="19" fillId="3" borderId="1" xfId="1" applyFont="1" applyFill="1" applyBorder="1" applyAlignment="1" applyProtection="1">
      <alignment horizontal="left" vertical="center" wrapText="1"/>
      <protection hidden="1"/>
    </xf>
    <xf numFmtId="0" fontId="19" fillId="3" borderId="5" xfId="1" applyFont="1" applyFill="1" applyBorder="1" applyAlignment="1" applyProtection="1">
      <alignment horizontal="left" vertical="center" wrapText="1"/>
      <protection hidden="1"/>
    </xf>
    <xf numFmtId="0" fontId="19" fillId="0" borderId="38" xfId="1" quotePrefix="1" applyFont="1" applyBorder="1" applyAlignment="1" applyProtection="1">
      <alignment horizontal="center" vertical="center" wrapText="1"/>
      <protection hidden="1"/>
    </xf>
    <xf numFmtId="0" fontId="19" fillId="0" borderId="1" xfId="1" quotePrefix="1" applyFont="1" applyBorder="1" applyAlignment="1" applyProtection="1">
      <alignment horizontal="center" vertical="center" wrapText="1"/>
      <protection hidden="1"/>
    </xf>
    <xf numFmtId="0" fontId="19" fillId="10" borderId="84" xfId="1" applyFont="1" applyFill="1" applyBorder="1" applyAlignment="1" applyProtection="1">
      <alignment horizontal="center" vertical="center" wrapText="1"/>
      <protection hidden="1"/>
    </xf>
    <xf numFmtId="0" fontId="19" fillId="0" borderId="7" xfId="1" quotePrefix="1" applyFont="1" applyBorder="1" applyAlignment="1" applyProtection="1">
      <alignment horizontal="center" vertical="center" wrapText="1"/>
      <protection hidden="1"/>
    </xf>
    <xf numFmtId="0" fontId="19" fillId="0" borderId="5" xfId="1" quotePrefix="1" applyFont="1" applyBorder="1" applyAlignment="1" applyProtection="1">
      <alignment horizontal="center" vertical="center" wrapText="1"/>
      <protection hidden="1"/>
    </xf>
    <xf numFmtId="0" fontId="19" fillId="10" borderId="56" xfId="1" applyFont="1" applyFill="1" applyBorder="1" applyAlignment="1" applyProtection="1">
      <alignment horizontal="center" vertical="center" wrapText="1"/>
      <protection hidden="1"/>
    </xf>
    <xf numFmtId="0" fontId="19" fillId="0" borderId="56" xfId="1" quotePrefix="1" applyFont="1" applyBorder="1" applyAlignment="1" applyProtection="1">
      <alignment horizontal="center" vertical="center" wrapText="1"/>
      <protection hidden="1"/>
    </xf>
    <xf numFmtId="0" fontId="19" fillId="10" borderId="83" xfId="1" applyFont="1" applyFill="1" applyBorder="1" applyAlignment="1" applyProtection="1">
      <alignment horizontal="center" vertical="center" wrapText="1"/>
      <protection hidden="1"/>
    </xf>
    <xf numFmtId="3" fontId="19" fillId="10" borderId="22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20" xfId="1594" applyFont="1" applyFill="1" applyBorder="1" applyAlignment="1" applyProtection="1">
      <alignment horizontal="center" vertical="center" wrapText="1"/>
      <protection hidden="1"/>
    </xf>
    <xf numFmtId="9" fontId="19" fillId="10" borderId="47" xfId="1" applyNumberFormat="1" applyFont="1" applyFill="1" applyBorder="1" applyAlignment="1" applyProtection="1">
      <alignment horizontal="center" vertical="center" wrapText="1"/>
      <protection hidden="1"/>
    </xf>
    <xf numFmtId="9" fontId="19" fillId="8" borderId="121" xfId="1594" applyFont="1" applyFill="1" applyBorder="1" applyAlignment="1" applyProtection="1">
      <alignment horizontal="center" vertical="center" wrapText="1"/>
      <protection hidden="1"/>
    </xf>
    <xf numFmtId="0" fontId="27" fillId="10" borderId="34" xfId="1" applyFont="1" applyFill="1" applyBorder="1" applyAlignment="1" applyProtection="1">
      <alignment horizontal="center" vertical="center" wrapText="1"/>
      <protection hidden="1"/>
    </xf>
    <xf numFmtId="3" fontId="19" fillId="10" borderId="0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15" xfId="1594" applyFont="1" applyFill="1" applyBorder="1" applyAlignment="1" applyProtection="1">
      <alignment horizontal="center" vertical="center" wrapText="1"/>
      <protection hidden="1"/>
    </xf>
    <xf numFmtId="9" fontId="19" fillId="10" borderId="83" xfId="1" applyNumberFormat="1" applyFont="1" applyFill="1" applyBorder="1" applyAlignment="1" applyProtection="1">
      <alignment horizontal="center" vertical="center" wrapText="1"/>
      <protection hidden="1"/>
    </xf>
    <xf numFmtId="10" fontId="19" fillId="8" borderId="121" xfId="1594" applyNumberFormat="1" applyFont="1" applyFill="1" applyBorder="1" applyAlignment="1" applyProtection="1">
      <alignment horizontal="center" vertical="center" wrapText="1"/>
      <protection hidden="1"/>
    </xf>
    <xf numFmtId="0" fontId="19" fillId="10" borderId="0" xfId="1" applyFont="1" applyFill="1" applyAlignment="1" applyProtection="1">
      <alignment horizontal="center" vertical="center" wrapText="1"/>
      <protection hidden="1"/>
    </xf>
    <xf numFmtId="0" fontId="19" fillId="10" borderId="38" xfId="1" applyFont="1" applyFill="1" applyBorder="1" applyAlignment="1" applyProtection="1">
      <alignment horizontal="center" vertical="center" wrapText="1"/>
      <protection hidden="1"/>
    </xf>
    <xf numFmtId="2" fontId="19" fillId="0" borderId="7" xfId="0" applyNumberFormat="1" applyFont="1" applyBorder="1" applyAlignment="1">
      <alignment horizontal="center" vertical="center" wrapText="1"/>
    </xf>
    <xf numFmtId="0" fontId="19" fillId="0" borderId="47" xfId="1" applyFont="1" applyBorder="1" applyAlignment="1" applyProtection="1">
      <alignment horizontal="center" vertical="center" wrapText="1"/>
      <protection hidden="1"/>
    </xf>
    <xf numFmtId="3" fontId="19" fillId="0" borderId="122" xfId="1593" applyNumberFormat="1" applyFont="1" applyFill="1" applyBorder="1" applyAlignment="1" applyProtection="1">
      <alignment horizontal="center" vertical="center" wrapText="1"/>
      <protection hidden="1"/>
    </xf>
    <xf numFmtId="9" fontId="19" fillId="8" borderId="120" xfId="1594" applyFont="1" applyFill="1" applyBorder="1" applyAlignment="1" applyProtection="1">
      <alignment horizontal="center" vertical="center" wrapText="1"/>
      <protection hidden="1"/>
    </xf>
    <xf numFmtId="2" fontId="19" fillId="0" borderId="5" xfId="0" applyNumberFormat="1" applyFont="1" applyBorder="1" applyAlignment="1">
      <alignment horizontal="center" vertical="center" wrapText="1"/>
    </xf>
    <xf numFmtId="3" fontId="19" fillId="10" borderId="46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107" xfId="1594" applyFont="1" applyFill="1" applyBorder="1" applyAlignment="1" applyProtection="1">
      <alignment horizontal="center" vertical="center" wrapText="1"/>
      <protection hidden="1"/>
    </xf>
    <xf numFmtId="9" fontId="19" fillId="10" borderId="84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56" xfId="1" applyNumberFormat="1" applyFont="1" applyFill="1" applyBorder="1" applyAlignment="1" applyProtection="1">
      <alignment horizontal="center" vertical="center" wrapText="1"/>
      <protection hidden="1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9" fontId="76" fillId="0" borderId="11" xfId="1920" applyFont="1" applyFill="1" applyBorder="1" applyAlignment="1">
      <alignment horizontal="center"/>
    </xf>
    <xf numFmtId="0" fontId="77" fillId="27" borderId="0" xfId="0" applyFont="1" applyFill="1" applyAlignment="1">
      <alignment horizontal="center" vertical="center"/>
    </xf>
    <xf numFmtId="170" fontId="70" fillId="28" borderId="0" xfId="1593" applyNumberFormat="1" applyFont="1" applyFill="1"/>
    <xf numFmtId="0" fontId="16" fillId="10" borderId="45" xfId="1592" applyFont="1" applyFill="1" applyBorder="1" applyAlignment="1" applyProtection="1">
      <alignment vertical="center" wrapText="1"/>
      <protection hidden="1"/>
    </xf>
    <xf numFmtId="0" fontId="17" fillId="10" borderId="0" xfId="1592" applyFill="1" applyBorder="1" applyAlignment="1" applyProtection="1">
      <alignment vertical="center" wrapText="1"/>
      <protection hidden="1"/>
    </xf>
    <xf numFmtId="3" fontId="58" fillId="3" borderId="0" xfId="1" applyNumberFormat="1" applyFont="1" applyFill="1" applyAlignment="1" applyProtection="1">
      <alignment vertical="center" wrapText="1"/>
      <protection hidden="1"/>
    </xf>
    <xf numFmtId="0" fontId="19" fillId="3" borderId="60" xfId="0" applyFont="1" applyFill="1" applyBorder="1"/>
    <xf numFmtId="0" fontId="72" fillId="3" borderId="0" xfId="0" applyFont="1" applyFill="1"/>
    <xf numFmtId="0" fontId="78" fillId="0" borderId="0" xfId="0" applyFont="1"/>
    <xf numFmtId="0" fontId="19" fillId="0" borderId="36" xfId="1" quotePrefix="1" applyFont="1" applyBorder="1" applyAlignment="1" applyProtection="1">
      <alignment horizontal="center" vertical="center" wrapText="1"/>
      <protection hidden="1"/>
    </xf>
    <xf numFmtId="0" fontId="19" fillId="0" borderId="37" xfId="1" quotePrefix="1" applyFont="1" applyBorder="1" applyAlignment="1" applyProtection="1">
      <alignment horizontal="center" vertical="center" wrapText="1"/>
      <protection hidden="1"/>
    </xf>
    <xf numFmtId="10" fontId="19" fillId="8" borderId="124" xfId="1594" applyNumberFormat="1" applyFont="1" applyFill="1" applyBorder="1" applyAlignment="1" applyProtection="1">
      <alignment horizontal="center" vertical="center" wrapText="1"/>
      <protection hidden="1"/>
    </xf>
    <xf numFmtId="0" fontId="26" fillId="10" borderId="47" xfId="1" applyFont="1" applyFill="1" applyBorder="1" applyAlignment="1" applyProtection="1">
      <alignment horizontal="center" vertical="center" wrapText="1"/>
      <protection hidden="1"/>
    </xf>
    <xf numFmtId="170" fontId="19" fillId="10" borderId="47" xfId="1593" applyNumberFormat="1" applyFont="1" applyFill="1" applyBorder="1" applyAlignment="1" applyProtection="1">
      <alignment horizontal="center" vertical="center" wrapText="1"/>
      <protection hidden="1"/>
    </xf>
    <xf numFmtId="170" fontId="19" fillId="0" borderId="31" xfId="1593" applyNumberFormat="1" applyFont="1" applyFill="1" applyBorder="1" applyAlignment="1" applyProtection="1">
      <alignment horizontal="center" vertical="center" wrapText="1"/>
      <protection hidden="1"/>
    </xf>
    <xf numFmtId="10" fontId="19" fillId="8" borderId="7" xfId="1594" applyNumberFormat="1" applyFont="1" applyFill="1" applyBorder="1" applyAlignment="1" applyProtection="1">
      <alignment horizontal="center" vertical="center" wrapText="1"/>
      <protection hidden="1"/>
    </xf>
    <xf numFmtId="0" fontId="19" fillId="3" borderId="84" xfId="1" applyFont="1" applyFill="1" applyBorder="1" applyAlignment="1" applyProtection="1">
      <alignment horizontal="center" vertical="center" wrapText="1"/>
      <protection hidden="1"/>
    </xf>
    <xf numFmtId="0" fontId="29" fillId="0" borderId="14" xfId="1" applyFont="1" applyBorder="1" applyAlignment="1" applyProtection="1">
      <alignment horizontal="center" vertical="center" wrapText="1"/>
      <protection hidden="1"/>
    </xf>
    <xf numFmtId="0" fontId="19" fillId="0" borderId="82" xfId="1" quotePrefix="1" applyFont="1" applyBorder="1" applyAlignment="1" applyProtection="1">
      <alignment horizontal="center" vertical="center" wrapText="1"/>
      <protection hidden="1"/>
    </xf>
    <xf numFmtId="0" fontId="19" fillId="3" borderId="82" xfId="1" applyFont="1" applyFill="1" applyBorder="1" applyAlignment="1" applyProtection="1">
      <alignment horizontal="center" vertical="center" wrapText="1"/>
      <protection hidden="1"/>
    </xf>
    <xf numFmtId="170" fontId="19" fillId="0" borderId="82" xfId="1593" applyNumberFormat="1" applyFont="1" applyFill="1" applyBorder="1" applyAlignment="1" applyProtection="1">
      <alignment horizontal="center" vertical="center" wrapText="1"/>
      <protection hidden="1"/>
    </xf>
    <xf numFmtId="10" fontId="19" fillId="8" borderId="15" xfId="1594" applyNumberFormat="1" applyFont="1" applyFill="1" applyBorder="1" applyAlignment="1" applyProtection="1">
      <alignment horizontal="center" vertical="center" wrapText="1"/>
      <protection hidden="1"/>
    </xf>
    <xf numFmtId="168" fontId="19" fillId="0" borderId="82" xfId="1" applyNumberFormat="1" applyFont="1" applyBorder="1" applyAlignment="1" applyProtection="1">
      <alignment horizontal="center" vertical="center" wrapText="1"/>
      <protection hidden="1"/>
    </xf>
    <xf numFmtId="170" fontId="19" fillId="10" borderId="84" xfId="1593" applyNumberFormat="1" applyFont="1" applyFill="1" applyBorder="1" applyAlignment="1" applyProtection="1">
      <alignment horizontal="center" vertical="center" wrapText="1"/>
      <protection hidden="1"/>
    </xf>
    <xf numFmtId="9" fontId="19" fillId="10" borderId="56" xfId="1594" applyFont="1" applyFill="1" applyBorder="1" applyAlignment="1" applyProtection="1">
      <alignment horizontal="center" vertical="center" wrapText="1"/>
      <protection hidden="1"/>
    </xf>
    <xf numFmtId="0" fontId="29" fillId="0" borderId="14" xfId="1" applyFont="1" applyBorder="1" applyAlignment="1" applyProtection="1">
      <alignment vertical="center" wrapText="1"/>
      <protection hidden="1"/>
    </xf>
    <xf numFmtId="0" fontId="19" fillId="0" borderId="15" xfId="1" quotePrefix="1" applyFont="1" applyBorder="1" applyAlignment="1" applyProtection="1">
      <alignment horizontal="center" vertical="center" wrapText="1"/>
      <protection hidden="1"/>
    </xf>
    <xf numFmtId="0" fontId="19" fillId="3" borderId="15" xfId="1" applyFont="1" applyFill="1" applyBorder="1" applyAlignment="1" applyProtection="1">
      <alignment horizontal="center" vertical="center" wrapText="1"/>
      <protection hidden="1"/>
    </xf>
    <xf numFmtId="169" fontId="19" fillId="8" borderId="15" xfId="1594" applyNumberFormat="1" applyFont="1" applyFill="1" applyBorder="1" applyAlignment="1" applyProtection="1">
      <alignment horizontal="center" vertical="center" wrapText="1"/>
      <protection hidden="1"/>
    </xf>
    <xf numFmtId="0" fontId="17" fillId="3" borderId="0" xfId="1592" quotePrefix="1" applyFill="1"/>
    <xf numFmtId="0" fontId="17" fillId="3" borderId="46" xfId="1592" quotePrefix="1" applyFill="1" applyBorder="1" applyAlignment="1"/>
    <xf numFmtId="0" fontId="79" fillId="0" borderId="0" xfId="0" applyFont="1"/>
    <xf numFmtId="0" fontId="80" fillId="0" borderId="0" xfId="0" applyFont="1"/>
    <xf numFmtId="0" fontId="19" fillId="3" borderId="24" xfId="1" applyFont="1" applyFill="1" applyBorder="1" applyAlignment="1" applyProtection="1">
      <alignment horizontal="left" vertical="center" wrapText="1"/>
      <protection hidden="1"/>
    </xf>
    <xf numFmtId="0" fontId="16" fillId="3" borderId="41" xfId="1" applyFont="1" applyFill="1" applyBorder="1" applyAlignment="1" applyProtection="1">
      <alignment horizontal="left" vertical="center" wrapText="1"/>
      <protection hidden="1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/>
    <xf numFmtId="0" fontId="17" fillId="3" borderId="1" xfId="1592" applyFill="1" applyBorder="1"/>
    <xf numFmtId="0" fontId="19" fillId="0" borderId="0" xfId="1" applyFont="1" applyAlignment="1" applyProtection="1">
      <alignment horizontal="center" vertical="center" wrapText="1"/>
      <protection hidden="1"/>
    </xf>
    <xf numFmtId="169" fontId="19" fillId="0" borderId="0" xfId="1594" applyNumberFormat="1" applyFont="1" applyFill="1" applyBorder="1" applyAlignment="1" applyProtection="1">
      <alignment horizontal="center" vertical="center" wrapText="1"/>
      <protection hidden="1"/>
    </xf>
    <xf numFmtId="9" fontId="22" fillId="0" borderId="0" xfId="1594" applyFont="1" applyFill="1" applyBorder="1"/>
    <xf numFmtId="9" fontId="19" fillId="0" borderId="0" xfId="1594" applyFont="1" applyFill="1" applyBorder="1"/>
    <xf numFmtId="0" fontId="18" fillId="0" borderId="0" xfId="6" applyFont="1" applyAlignment="1">
      <alignment horizontal="left"/>
    </xf>
    <xf numFmtId="0" fontId="18" fillId="0" borderId="24" xfId="6" applyFont="1" applyBorder="1" applyAlignment="1">
      <alignment horizontal="left"/>
    </xf>
    <xf numFmtId="9" fontId="24" fillId="8" borderId="1" xfId="1594" applyFont="1" applyFill="1" applyBorder="1" applyAlignment="1" applyProtection="1">
      <alignment horizontal="center" vertical="center" wrapText="1"/>
      <protection hidden="1"/>
    </xf>
    <xf numFmtId="170" fontId="70" fillId="2" borderId="0" xfId="1593" applyNumberFormat="1" applyFont="1" applyFill="1" applyAlignment="1">
      <alignment horizontal="center"/>
    </xf>
    <xf numFmtId="170" fontId="70" fillId="2" borderId="0" xfId="1593" applyNumberFormat="1" applyFont="1" applyFill="1"/>
    <xf numFmtId="0" fontId="27" fillId="3" borderId="21" xfId="1" applyFont="1" applyFill="1" applyBorder="1" applyAlignment="1" applyProtection="1">
      <alignment vertical="center" wrapText="1"/>
      <protection hidden="1"/>
    </xf>
    <xf numFmtId="0" fontId="24" fillId="3" borderId="27" xfId="1" applyFont="1" applyFill="1" applyBorder="1" applyAlignment="1" applyProtection="1">
      <alignment horizontal="center" vertical="center" wrapText="1"/>
      <protection hidden="1"/>
    </xf>
    <xf numFmtId="0" fontId="24" fillId="3" borderId="28" xfId="1" applyFont="1" applyFill="1" applyBorder="1" applyAlignment="1" applyProtection="1">
      <alignment horizontal="center" vertical="center" wrapText="1"/>
      <protection hidden="1"/>
    </xf>
    <xf numFmtId="0" fontId="22" fillId="3" borderId="37" xfId="0" applyFont="1" applyFill="1" applyBorder="1" applyAlignment="1">
      <alignment horizontal="center" vertical="center" wrapText="1"/>
    </xf>
    <xf numFmtId="0" fontId="19" fillId="10" borderId="22" xfId="1" applyFont="1" applyFill="1" applyBorder="1" applyAlignment="1" applyProtection="1">
      <alignment horizontal="center" vertical="center" wrapText="1"/>
      <protection hidden="1"/>
    </xf>
    <xf numFmtId="9" fontId="19" fillId="10" borderId="117" xfId="1594" applyFont="1" applyFill="1" applyBorder="1" applyAlignment="1" applyProtection="1">
      <alignment horizontal="center" vertical="center" wrapText="1"/>
      <protection hidden="1"/>
    </xf>
    <xf numFmtId="0" fontId="67" fillId="0" borderId="0" xfId="1" applyFont="1" applyAlignment="1" applyProtection="1">
      <alignment horizontal="left" vertical="center"/>
      <protection hidden="1"/>
    </xf>
    <xf numFmtId="0" fontId="19" fillId="0" borderId="0" xfId="1" quotePrefix="1" applyFont="1" applyAlignment="1" applyProtection="1">
      <alignment horizontal="center" vertical="center" wrapText="1"/>
      <protection hidden="1"/>
    </xf>
    <xf numFmtId="0" fontId="26" fillId="0" borderId="0" xfId="1" applyFont="1" applyAlignment="1" applyProtection="1">
      <alignment horizontal="center" vertical="center" wrapText="1"/>
      <protection hidden="1"/>
    </xf>
    <xf numFmtId="10" fontId="19" fillId="0" borderId="0" xfId="1594" applyNumberFormat="1" applyFont="1" applyFill="1" applyBorder="1" applyAlignment="1" applyProtection="1">
      <alignment horizontal="center" vertical="center" wrapText="1"/>
      <protection hidden="1"/>
    </xf>
    <xf numFmtId="49" fontId="19" fillId="10" borderId="87" xfId="1" applyNumberFormat="1" applyFont="1" applyFill="1" applyBorder="1" applyAlignment="1" applyProtection="1">
      <alignment horizontal="center" vertical="center" wrapText="1"/>
      <protection hidden="1"/>
    </xf>
    <xf numFmtId="170" fontId="19" fillId="0" borderId="0" xfId="1593" applyNumberFormat="1" applyFont="1" applyFill="1" applyBorder="1" applyAlignment="1" applyProtection="1">
      <alignment horizontal="center" vertical="center" wrapText="1"/>
      <protection hidden="1"/>
    </xf>
    <xf numFmtId="0" fontId="83" fillId="30" borderId="34" xfId="1" applyFont="1" applyFill="1" applyBorder="1" applyAlignment="1" applyProtection="1">
      <alignment horizontal="center" vertical="center" wrapText="1"/>
      <protection hidden="1"/>
    </xf>
    <xf numFmtId="0" fontId="24" fillId="0" borderId="34" xfId="1" applyFont="1" applyBorder="1" applyAlignment="1" applyProtection="1">
      <alignment horizontal="center" vertical="center" wrapText="1"/>
      <protection hidden="1"/>
    </xf>
    <xf numFmtId="170" fontId="70" fillId="2" borderId="0" xfId="1593" applyNumberFormat="1" applyFont="1" applyFill="1" applyAlignment="1">
      <alignment horizontal="left"/>
    </xf>
    <xf numFmtId="0" fontId="70" fillId="31" borderId="0" xfId="0" applyFont="1" applyFill="1" applyAlignment="1">
      <alignment horizontal="left"/>
    </xf>
    <xf numFmtId="170" fontId="70" fillId="31" borderId="0" xfId="1593" applyNumberFormat="1" applyFont="1" applyFill="1" applyAlignment="1">
      <alignment horizontal="left"/>
    </xf>
    <xf numFmtId="0" fontId="84" fillId="32" borderId="14" xfId="1" applyFont="1" applyFill="1" applyBorder="1" applyAlignment="1" applyProtection="1">
      <alignment horizontal="center" vertical="center" wrapText="1"/>
      <protection hidden="1"/>
    </xf>
    <xf numFmtId="0" fontId="70" fillId="10" borderId="0" xfId="0" applyFont="1" applyFill="1" applyAlignment="1">
      <alignment horizontal="center"/>
    </xf>
    <xf numFmtId="0" fontId="69" fillId="10" borderId="0" xfId="0" applyFont="1" applyFill="1" applyAlignment="1">
      <alignment horizontal="center"/>
    </xf>
    <xf numFmtId="0" fontId="70" fillId="26" borderId="0" xfId="0" applyFont="1" applyFill="1"/>
    <xf numFmtId="10" fontId="70" fillId="10" borderId="0" xfId="0" applyNumberFormat="1" applyFont="1" applyFill="1" applyAlignment="1">
      <alignment horizontal="center"/>
    </xf>
    <xf numFmtId="10" fontId="70" fillId="10" borderId="0" xfId="0" applyNumberFormat="1" applyFont="1" applyFill="1"/>
    <xf numFmtId="170" fontId="70" fillId="0" borderId="0" xfId="1593" applyNumberFormat="1" applyFont="1" applyFill="1" applyAlignment="1">
      <alignment horizontal="center"/>
    </xf>
    <xf numFmtId="170" fontId="70" fillId="0" borderId="0" xfId="1593" applyNumberFormat="1" applyFont="1" applyFill="1"/>
    <xf numFmtId="170" fontId="70" fillId="5" borderId="0" xfId="1593" applyNumberFormat="1" applyFont="1" applyFill="1"/>
    <xf numFmtId="0" fontId="70" fillId="5" borderId="0" xfId="0" applyFont="1" applyFill="1"/>
    <xf numFmtId="9" fontId="70" fillId="5" borderId="0" xfId="1594" applyFont="1" applyFill="1"/>
    <xf numFmtId="10" fontId="69" fillId="0" borderId="0" xfId="1594" applyNumberFormat="1" applyFont="1" applyAlignment="1">
      <alignment horizontal="center"/>
    </xf>
    <xf numFmtId="10" fontId="69" fillId="26" borderId="0" xfId="1594" applyNumberFormat="1" applyFont="1" applyFill="1" applyAlignment="1">
      <alignment horizontal="center"/>
    </xf>
    <xf numFmtId="10" fontId="69" fillId="26" borderId="0" xfId="1594" applyNumberFormat="1" applyFont="1" applyFill="1"/>
    <xf numFmtId="10" fontId="69" fillId="26" borderId="0" xfId="0" applyNumberFormat="1" applyFont="1" applyFill="1" applyAlignment="1">
      <alignment horizontal="center"/>
    </xf>
    <xf numFmtId="0" fontId="70" fillId="29" borderId="0" xfId="0" applyFont="1" applyFill="1" applyAlignment="1">
      <alignment horizontal="center"/>
    </xf>
    <xf numFmtId="170" fontId="70" fillId="29" borderId="0" xfId="1593" applyNumberFormat="1" applyFont="1" applyFill="1" applyAlignment="1">
      <alignment horizontal="center"/>
    </xf>
    <xf numFmtId="0" fontId="69" fillId="29" borderId="0" xfId="0" applyFont="1" applyFill="1"/>
    <xf numFmtId="9" fontId="70" fillId="26" borderId="0" xfId="1594" applyFont="1" applyFill="1" applyAlignment="1">
      <alignment horizontal="center"/>
    </xf>
    <xf numFmtId="0" fontId="69" fillId="26" borderId="0" xfId="0" applyFont="1" applyFill="1"/>
    <xf numFmtId="10" fontId="70" fillId="26" borderId="0" xfId="0" applyNumberFormat="1" applyFont="1" applyFill="1"/>
    <xf numFmtId="170" fontId="69" fillId="28" borderId="0" xfId="1593" applyNumberFormat="1" applyFont="1" applyFill="1"/>
    <xf numFmtId="0" fontId="69" fillId="33" borderId="0" xfId="0" applyFont="1" applyFill="1"/>
    <xf numFmtId="0" fontId="69" fillId="33" borderId="0" xfId="0" applyFont="1" applyFill="1" applyAlignment="1">
      <alignment horizontal="center"/>
    </xf>
    <xf numFmtId="170" fontId="69" fillId="33" borderId="0" xfId="1593" applyNumberFormat="1" applyFont="1" applyFill="1"/>
    <xf numFmtId="0" fontId="0" fillId="33" borderId="0" xfId="0" applyFill="1"/>
    <xf numFmtId="0" fontId="70" fillId="33" borderId="0" xfId="0" applyFont="1" applyFill="1"/>
    <xf numFmtId="0" fontId="30" fillId="3" borderId="0" xfId="1592" applyFont="1" applyFill="1" applyBorder="1" applyAlignment="1" applyProtection="1">
      <alignment horizontal="right" vertical="center"/>
      <protection hidden="1"/>
    </xf>
    <xf numFmtId="49" fontId="66" fillId="10" borderId="13" xfId="1" applyNumberFormat="1" applyFont="1" applyFill="1" applyBorder="1" applyAlignment="1" applyProtection="1">
      <alignment horizontal="center" vertical="center" wrapText="1"/>
      <protection hidden="1"/>
    </xf>
    <xf numFmtId="0" fontId="31" fillId="3" borderId="0" xfId="1592" applyFont="1" applyFill="1" applyBorder="1" applyAlignment="1" applyProtection="1">
      <alignment horizontal="right" vertical="center"/>
      <protection hidden="1"/>
    </xf>
    <xf numFmtId="0" fontId="52" fillId="3" borderId="0" xfId="1592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Alignment="1" applyProtection="1">
      <alignment horizontal="left"/>
      <protection hidden="1"/>
    </xf>
    <xf numFmtId="49" fontId="3" fillId="3" borderId="0" xfId="0" applyNumberFormat="1" applyFont="1" applyFill="1" applyAlignment="1" applyProtection="1">
      <alignment horizontal="left"/>
      <protection hidden="1"/>
    </xf>
    <xf numFmtId="0" fontId="69" fillId="10" borderId="0" xfId="0" applyFont="1" applyFill="1" applyAlignment="1">
      <alignment horizontal="center"/>
    </xf>
    <xf numFmtId="170" fontId="69" fillId="26" borderId="0" xfId="1593" applyNumberFormat="1" applyFont="1" applyFill="1" applyAlignment="1">
      <alignment horizontal="center"/>
    </xf>
    <xf numFmtId="0" fontId="70" fillId="10" borderId="0" xfId="0" applyFont="1" applyFill="1" applyAlignment="1">
      <alignment horizontal="center"/>
    </xf>
    <xf numFmtId="170" fontId="70" fillId="26" borderId="0" xfId="1593" applyNumberFormat="1" applyFont="1" applyFill="1" applyAlignment="1">
      <alignment horizontal="center"/>
    </xf>
    <xf numFmtId="170" fontId="70" fillId="2" borderId="0" xfId="1593" applyNumberFormat="1" applyFont="1" applyFill="1" applyAlignment="1">
      <alignment horizontal="center" vertical="center"/>
    </xf>
    <xf numFmtId="0" fontId="22" fillId="3" borderId="32" xfId="0" applyFont="1" applyFill="1" applyBorder="1" applyAlignment="1">
      <alignment horizontal="center"/>
    </xf>
    <xf numFmtId="0" fontId="22" fillId="3" borderId="12" xfId="0" applyFont="1" applyFill="1" applyBorder="1" applyAlignment="1">
      <alignment horizontal="center"/>
    </xf>
    <xf numFmtId="0" fontId="19" fillId="0" borderId="88" xfId="1" quotePrefix="1" applyFont="1" applyBorder="1" applyAlignment="1" applyProtection="1">
      <alignment horizontal="left" vertical="center" wrapText="1"/>
      <protection hidden="1"/>
    </xf>
    <xf numFmtId="0" fontId="19" fillId="0" borderId="80" xfId="1" quotePrefix="1" applyFont="1" applyBorder="1" applyAlignment="1" applyProtection="1">
      <alignment horizontal="left" vertical="center" wrapText="1"/>
      <protection hidden="1"/>
    </xf>
    <xf numFmtId="0" fontId="19" fillId="0" borderId="86" xfId="1" quotePrefix="1" applyFont="1" applyBorder="1" applyAlignment="1" applyProtection="1">
      <alignment horizontal="left" vertical="center" wrapText="1"/>
      <protection hidden="1"/>
    </xf>
    <xf numFmtId="0" fontId="19" fillId="3" borderId="20" xfId="1" applyFont="1" applyFill="1" applyBorder="1" applyAlignment="1" applyProtection="1">
      <alignment horizontal="center" vertical="center" textRotation="90" wrapText="1"/>
      <protection hidden="1"/>
    </xf>
    <xf numFmtId="0" fontId="19" fillId="3" borderId="38" xfId="1" applyFont="1" applyFill="1" applyBorder="1" applyAlignment="1" applyProtection="1">
      <alignment horizontal="center" vertical="center" textRotation="90" wrapText="1"/>
      <protection hidden="1"/>
    </xf>
    <xf numFmtId="0" fontId="19" fillId="3" borderId="56" xfId="1" applyFont="1" applyFill="1" applyBorder="1" applyAlignment="1" applyProtection="1">
      <alignment horizontal="center" vertical="center" textRotation="90" wrapText="1"/>
      <protection hidden="1"/>
    </xf>
    <xf numFmtId="0" fontId="52" fillId="3" borderId="0" xfId="1592" applyFont="1" applyFill="1" applyBorder="1" applyAlignment="1" applyProtection="1">
      <alignment horizontal="right" vertical="center"/>
      <protection hidden="1"/>
    </xf>
    <xf numFmtId="0" fontId="27" fillId="10" borderId="24" xfId="1" applyFont="1" applyFill="1" applyBorder="1" applyAlignment="1" applyProtection="1">
      <alignment horizontal="center" vertical="center" wrapText="1"/>
      <protection hidden="1"/>
    </xf>
    <xf numFmtId="0" fontId="27" fillId="10" borderId="13" xfId="1" applyFont="1" applyFill="1" applyBorder="1" applyAlignment="1" applyProtection="1">
      <alignment horizontal="center" vertical="center" wrapText="1"/>
      <protection hidden="1"/>
    </xf>
    <xf numFmtId="0" fontId="19" fillId="10" borderId="47" xfId="1" applyFont="1" applyFill="1" applyBorder="1" applyAlignment="1" applyProtection="1">
      <alignment horizontal="center" vertical="center" wrapText="1"/>
      <protection hidden="1"/>
    </xf>
    <xf numFmtId="0" fontId="19" fillId="10" borderId="88" xfId="1" applyFont="1" applyFill="1" applyBorder="1" applyAlignment="1" applyProtection="1">
      <alignment horizontal="center" vertical="center" wrapText="1"/>
      <protection hidden="1"/>
    </xf>
    <xf numFmtId="0" fontId="19" fillId="10" borderId="82" xfId="1" applyFont="1" applyFill="1" applyBorder="1" applyAlignment="1" applyProtection="1">
      <alignment horizontal="center" vertical="center" wrapText="1"/>
      <protection hidden="1"/>
    </xf>
    <xf numFmtId="0" fontId="19" fillId="10" borderId="87" xfId="1" applyFont="1" applyFill="1" applyBorder="1" applyAlignment="1" applyProtection="1">
      <alignment horizontal="center" vertical="center" wrapText="1"/>
      <protection hidden="1"/>
    </xf>
    <xf numFmtId="0" fontId="17" fillId="10" borderId="24" xfId="1592" applyFill="1" applyBorder="1" applyAlignment="1" applyProtection="1">
      <alignment horizontal="left" vertical="center" wrapText="1"/>
      <protection hidden="1"/>
    </xf>
    <xf numFmtId="0" fontId="17" fillId="10" borderId="13" xfId="1592" applyFill="1" applyBorder="1" applyAlignment="1" applyProtection="1">
      <alignment horizontal="left" vertical="center" wrapText="1"/>
      <protection hidden="1"/>
    </xf>
    <xf numFmtId="0" fontId="19" fillId="0" borderId="20" xfId="1" quotePrefix="1" applyFont="1" applyBorder="1" applyAlignment="1" applyProtection="1">
      <alignment horizontal="left" vertical="center" wrapText="1"/>
      <protection hidden="1"/>
    </xf>
    <xf numFmtId="0" fontId="19" fillId="0" borderId="38" xfId="1" quotePrefix="1" applyFont="1" applyBorder="1" applyAlignment="1" applyProtection="1">
      <alignment horizontal="left" vertical="center" wrapText="1"/>
      <protection hidden="1"/>
    </xf>
    <xf numFmtId="0" fontId="19" fillId="0" borderId="56" xfId="1" quotePrefix="1" applyFont="1" applyBorder="1" applyAlignment="1" applyProtection="1">
      <alignment horizontal="left" vertical="center" wrapText="1"/>
      <protection hidden="1"/>
    </xf>
    <xf numFmtId="0" fontId="19" fillId="3" borderId="7" xfId="1" applyFont="1" applyFill="1" applyBorder="1" applyAlignment="1" applyProtection="1">
      <alignment horizontal="center" vertical="center" textRotation="90" wrapText="1"/>
      <protection hidden="1"/>
    </xf>
    <xf numFmtId="0" fontId="19" fillId="3" borderId="1" xfId="1" applyFont="1" applyFill="1" applyBorder="1" applyAlignment="1" applyProtection="1">
      <alignment horizontal="center" vertical="center" textRotation="90" wrapText="1"/>
      <protection hidden="1"/>
    </xf>
    <xf numFmtId="0" fontId="19" fillId="3" borderId="5" xfId="1" applyFont="1" applyFill="1" applyBorder="1" applyAlignment="1" applyProtection="1">
      <alignment horizontal="center" vertical="center" textRotation="90" wrapText="1"/>
      <protection hidden="1"/>
    </xf>
    <xf numFmtId="0" fontId="19" fillId="3" borderId="36" xfId="1" applyFont="1" applyFill="1" applyBorder="1" applyAlignment="1" applyProtection="1">
      <alignment horizontal="center" vertical="center" textRotation="90" wrapText="1"/>
      <protection hidden="1"/>
    </xf>
    <xf numFmtId="0" fontId="17" fillId="10" borderId="24" xfId="1592" applyFill="1" applyBorder="1" applyAlignment="1" applyProtection="1">
      <alignment horizontal="center" vertical="center" wrapText="1"/>
      <protection hidden="1"/>
    </xf>
    <xf numFmtId="0" fontId="17" fillId="10" borderId="13" xfId="1592" applyFill="1" applyBorder="1" applyAlignment="1" applyProtection="1">
      <alignment horizontal="center" vertical="center" wrapText="1"/>
      <protection hidden="1"/>
    </xf>
    <xf numFmtId="0" fontId="26" fillId="10" borderId="82" xfId="1" applyFont="1" applyFill="1" applyBorder="1" applyAlignment="1" applyProtection="1">
      <alignment horizontal="center" vertical="center" wrapText="1"/>
      <protection hidden="1"/>
    </xf>
    <xf numFmtId="0" fontId="26" fillId="10" borderId="87" xfId="1" applyFont="1" applyFill="1" applyBorder="1" applyAlignment="1" applyProtection="1">
      <alignment horizontal="center" vertical="center" wrapText="1"/>
      <protection hidden="1"/>
    </xf>
    <xf numFmtId="0" fontId="19" fillId="3" borderId="37" xfId="1" applyFont="1" applyFill="1" applyBorder="1" applyAlignment="1" applyProtection="1">
      <alignment horizontal="center" vertical="center" textRotation="90" wrapText="1"/>
      <protection hidden="1"/>
    </xf>
    <xf numFmtId="0" fontId="17" fillId="10" borderId="45" xfId="1592" applyFill="1" applyBorder="1" applyAlignment="1" applyProtection="1">
      <alignment horizontal="center" vertical="center" wrapText="1"/>
      <protection hidden="1"/>
    </xf>
    <xf numFmtId="0" fontId="17" fillId="10" borderId="46" xfId="1592" applyFill="1" applyBorder="1" applyAlignment="1" applyProtection="1">
      <alignment horizontal="center" vertical="center" wrapText="1"/>
      <protection hidden="1"/>
    </xf>
    <xf numFmtId="0" fontId="22" fillId="0" borderId="0" xfId="0" applyFont="1"/>
    <xf numFmtId="0" fontId="17" fillId="10" borderId="24" xfId="1592" applyFill="1" applyBorder="1" applyAlignment="1" applyProtection="1">
      <alignment horizontal="center" vertical="center"/>
      <protection hidden="1"/>
    </xf>
    <xf numFmtId="0" fontId="17" fillId="10" borderId="13" xfId="1592" applyFill="1" applyBorder="1" applyAlignment="1" applyProtection="1">
      <alignment horizontal="center" vertical="center"/>
      <protection hidden="1"/>
    </xf>
    <xf numFmtId="0" fontId="17" fillId="10" borderId="123" xfId="1592" applyFill="1" applyBorder="1" applyAlignment="1" applyProtection="1">
      <alignment horizontal="center" vertical="center"/>
      <protection hidden="1"/>
    </xf>
    <xf numFmtId="0" fontId="24" fillId="3" borderId="34" xfId="1" applyFont="1" applyFill="1" applyBorder="1" applyAlignment="1" applyProtection="1">
      <alignment horizontal="center" vertical="center" wrapText="1"/>
      <protection hidden="1"/>
    </xf>
    <xf numFmtId="0" fontId="19" fillId="2" borderId="1" xfId="1" applyFont="1" applyFill="1" applyBorder="1" applyAlignment="1" applyProtection="1">
      <alignment horizontal="center" vertical="center" wrapText="1"/>
      <protection hidden="1"/>
    </xf>
    <xf numFmtId="0" fontId="19" fillId="0" borderId="83" xfId="1" quotePrefix="1" applyFont="1" applyBorder="1" applyAlignment="1" applyProtection="1">
      <alignment horizontal="left" vertical="center" wrapText="1"/>
      <protection hidden="1"/>
    </xf>
    <xf numFmtId="0" fontId="19" fillId="0" borderId="84" xfId="1" quotePrefix="1" applyFont="1" applyBorder="1" applyAlignment="1" applyProtection="1">
      <alignment horizontal="left" vertical="center" wrapText="1"/>
      <protection hidden="1"/>
    </xf>
    <xf numFmtId="0" fontId="19" fillId="2" borderId="12" xfId="1" applyFont="1" applyFill="1" applyBorder="1" applyAlignment="1" applyProtection="1">
      <alignment horizontal="center" vertical="center" wrapText="1"/>
      <protection hidden="1"/>
    </xf>
    <xf numFmtId="0" fontId="26" fillId="10" borderId="47" xfId="1" applyFont="1" applyFill="1" applyBorder="1" applyAlignment="1" applyProtection="1">
      <alignment horizontal="center" vertical="center" wrapText="1"/>
      <protection hidden="1"/>
    </xf>
    <xf numFmtId="0" fontId="26" fillId="10" borderId="88" xfId="1" applyFont="1" applyFill="1" applyBorder="1" applyAlignment="1" applyProtection="1">
      <alignment horizontal="center" vertical="center" wrapText="1"/>
      <protection hidden="1"/>
    </xf>
    <xf numFmtId="0" fontId="19" fillId="0" borderId="26" xfId="1" quotePrefix="1" applyFont="1" applyBorder="1" applyAlignment="1" applyProtection="1">
      <alignment horizontal="left" vertical="center" wrapText="1"/>
      <protection hidden="1"/>
    </xf>
    <xf numFmtId="0" fontId="19" fillId="0" borderId="12" xfId="1" quotePrefix="1" applyFont="1" applyBorder="1" applyAlignment="1" applyProtection="1">
      <alignment horizontal="left" vertical="center" wrapText="1"/>
      <protection hidden="1"/>
    </xf>
    <xf numFmtId="0" fontId="19" fillId="0" borderId="10" xfId="1" quotePrefix="1" applyFont="1" applyBorder="1" applyAlignment="1" applyProtection="1">
      <alignment horizontal="left" vertical="center" wrapText="1"/>
      <protection hidden="1"/>
    </xf>
    <xf numFmtId="0" fontId="24" fillId="3" borderId="25" xfId="1" applyFont="1" applyFill="1" applyBorder="1" applyAlignment="1" applyProtection="1">
      <alignment horizontal="center" vertical="center" wrapText="1"/>
      <protection hidden="1"/>
    </xf>
    <xf numFmtId="0" fontId="24" fillId="3" borderId="35" xfId="1" applyFont="1" applyFill="1" applyBorder="1" applyAlignment="1" applyProtection="1">
      <alignment horizontal="center" vertical="center" wrapText="1"/>
      <protection hidden="1"/>
    </xf>
    <xf numFmtId="0" fontId="19" fillId="2" borderId="5" xfId="1" applyFont="1" applyFill="1" applyBorder="1" applyAlignment="1" applyProtection="1">
      <alignment horizontal="center" vertical="center" wrapText="1"/>
      <protection hidden="1"/>
    </xf>
    <xf numFmtId="0" fontId="19" fillId="0" borderId="55" xfId="1" quotePrefix="1" applyFont="1" applyBorder="1" applyAlignment="1" applyProtection="1">
      <alignment horizontal="left" vertical="center" wrapText="1"/>
      <protection hidden="1"/>
    </xf>
    <xf numFmtId="0" fontId="19" fillId="3" borderId="55" xfId="1" applyFont="1" applyFill="1" applyBorder="1" applyAlignment="1" applyProtection="1">
      <alignment horizontal="center" vertical="center" textRotation="90" wrapText="1"/>
      <protection hidden="1"/>
    </xf>
    <xf numFmtId="0" fontId="19" fillId="3" borderId="12" xfId="1" applyFont="1" applyFill="1" applyBorder="1" applyAlignment="1" applyProtection="1">
      <alignment horizontal="center" vertical="center" textRotation="90" wrapText="1"/>
      <protection hidden="1"/>
    </xf>
    <xf numFmtId="0" fontId="19" fillId="3" borderId="40" xfId="1" applyFont="1" applyFill="1" applyBorder="1" applyAlignment="1" applyProtection="1">
      <alignment horizontal="center" vertical="center" textRotation="90" wrapText="1"/>
      <protection hidden="1"/>
    </xf>
    <xf numFmtId="0" fontId="17" fillId="10" borderId="24" xfId="1592" quotePrefix="1" applyFill="1" applyBorder="1" applyAlignment="1" applyProtection="1">
      <alignment horizontal="center" vertical="center" wrapText="1"/>
      <protection hidden="1"/>
    </xf>
    <xf numFmtId="0" fontId="17" fillId="10" borderId="13" xfId="1592" quotePrefix="1" applyFill="1" applyBorder="1" applyAlignment="1" applyProtection="1">
      <alignment horizontal="center" vertical="center" wrapText="1"/>
      <protection hidden="1"/>
    </xf>
    <xf numFmtId="0" fontId="26" fillId="10" borderId="84" xfId="1" applyFont="1" applyFill="1" applyBorder="1" applyAlignment="1" applyProtection="1">
      <alignment horizontal="center" vertical="center" wrapText="1"/>
      <protection hidden="1"/>
    </xf>
    <xf numFmtId="0" fontId="26" fillId="10" borderId="86" xfId="1" applyFont="1" applyFill="1" applyBorder="1" applyAlignment="1" applyProtection="1">
      <alignment horizontal="center" vertical="center" wrapText="1"/>
      <protection hidden="1"/>
    </xf>
    <xf numFmtId="0" fontId="19" fillId="0" borderId="22" xfId="1" quotePrefix="1" applyFont="1" applyBorder="1" applyAlignment="1" applyProtection="1">
      <alignment horizontal="left" vertical="center" wrapText="1"/>
      <protection hidden="1"/>
    </xf>
    <xf numFmtId="0" fontId="19" fillId="0" borderId="0" xfId="1" quotePrefix="1" applyFont="1" applyAlignment="1" applyProtection="1">
      <alignment horizontal="left" vertical="center" wrapText="1"/>
      <protection hidden="1"/>
    </xf>
    <xf numFmtId="0" fontId="19" fillId="0" borderId="46" xfId="1" quotePrefix="1" applyFont="1" applyBorder="1" applyAlignment="1" applyProtection="1">
      <alignment horizontal="left" vertical="center" wrapText="1"/>
      <protection hidden="1"/>
    </xf>
    <xf numFmtId="0" fontId="27" fillId="0" borderId="24" xfId="1" applyFont="1" applyBorder="1" applyAlignment="1" applyProtection="1">
      <alignment horizontal="center" vertical="center" wrapText="1"/>
      <protection hidden="1"/>
    </xf>
    <xf numFmtId="0" fontId="27" fillId="0" borderId="13" xfId="1" applyFont="1" applyBorder="1" applyAlignment="1" applyProtection="1">
      <alignment horizontal="center" vertical="center" wrapText="1"/>
      <protection hidden="1"/>
    </xf>
    <xf numFmtId="0" fontId="62" fillId="0" borderId="24" xfId="1" applyFont="1" applyBorder="1" applyAlignment="1" applyProtection="1">
      <alignment horizontal="center" vertical="center"/>
      <protection hidden="1"/>
    </xf>
    <xf numFmtId="0" fontId="62" fillId="0" borderId="13" xfId="1" applyFont="1" applyBorder="1" applyAlignment="1" applyProtection="1">
      <alignment horizontal="center" vertical="center"/>
      <protection hidden="1"/>
    </xf>
    <xf numFmtId="0" fontId="19" fillId="0" borderId="7" xfId="1" applyFont="1" applyBorder="1" applyAlignment="1" applyProtection="1">
      <alignment horizontal="center" vertical="center" textRotation="90" wrapText="1"/>
      <protection hidden="1"/>
    </xf>
    <xf numFmtId="0" fontId="19" fillId="0" borderId="1" xfId="1" applyFont="1" applyBorder="1" applyAlignment="1" applyProtection="1">
      <alignment horizontal="center" vertical="center" textRotation="90" wrapText="1"/>
      <protection hidden="1"/>
    </xf>
    <xf numFmtId="0" fontId="19" fillId="0" borderId="5" xfId="1" applyFont="1" applyBorder="1" applyAlignment="1" applyProtection="1">
      <alignment horizontal="center" vertical="center" textRotation="90" wrapText="1"/>
      <protection hidden="1"/>
    </xf>
    <xf numFmtId="0" fontId="75" fillId="10" borderId="13" xfId="1" applyFont="1" applyFill="1" applyBorder="1" applyAlignment="1" applyProtection="1">
      <alignment horizontal="left" vertical="center" wrapText="1"/>
      <protection hidden="1"/>
    </xf>
    <xf numFmtId="0" fontId="24" fillId="5" borderId="24" xfId="1" applyFont="1" applyFill="1" applyBorder="1" applyAlignment="1" applyProtection="1">
      <alignment horizontal="center" vertical="center" wrapText="1"/>
      <protection hidden="1"/>
    </xf>
    <xf numFmtId="0" fontId="24" fillId="5" borderId="13" xfId="1" applyFont="1" applyFill="1" applyBorder="1" applyAlignment="1" applyProtection="1">
      <alignment horizontal="center" vertical="center" wrapText="1"/>
      <protection hidden="1"/>
    </xf>
    <xf numFmtId="0" fontId="24" fillId="5" borderId="30" xfId="1" applyFont="1" applyFill="1" applyBorder="1" applyAlignment="1" applyProtection="1">
      <alignment horizontal="center" vertical="center" wrapText="1"/>
      <protection hidden="1"/>
    </xf>
    <xf numFmtId="0" fontId="24" fillId="0" borderId="24" xfId="1" applyFont="1" applyBorder="1" applyAlignment="1" applyProtection="1">
      <alignment horizontal="center" vertical="center" wrapText="1"/>
      <protection hidden="1"/>
    </xf>
    <xf numFmtId="0" fontId="24" fillId="0" borderId="13" xfId="1" applyFont="1" applyBorder="1" applyAlignment="1" applyProtection="1">
      <alignment horizontal="center" vertical="center" wrapText="1"/>
      <protection hidden="1"/>
    </xf>
    <xf numFmtId="0" fontId="52" fillId="3" borderId="0" xfId="1592" applyFont="1" applyFill="1" applyBorder="1" applyAlignment="1" applyProtection="1">
      <alignment horizontal="left" vertical="center"/>
      <protection hidden="1"/>
    </xf>
    <xf numFmtId="0" fontId="24" fillId="10" borderId="16" xfId="1" applyFont="1" applyFill="1" applyBorder="1" applyAlignment="1" applyProtection="1">
      <alignment horizontal="center" vertical="center" wrapText="1"/>
      <protection hidden="1"/>
    </xf>
    <xf numFmtId="0" fontId="24" fillId="10" borderId="23" xfId="1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right"/>
    </xf>
    <xf numFmtId="0" fontId="27" fillId="0" borderId="27" xfId="1" applyFont="1" applyBorder="1" applyAlignment="1" applyProtection="1">
      <alignment horizontal="center" vertical="center" wrapText="1"/>
      <protection hidden="1"/>
    </xf>
    <xf numFmtId="0" fontId="27" fillId="0" borderId="28" xfId="1" applyFont="1" applyBorder="1" applyAlignment="1" applyProtection="1">
      <alignment horizontal="center" vertical="center" wrapText="1"/>
      <protection hidden="1"/>
    </xf>
    <xf numFmtId="0" fontId="19" fillId="0" borderId="34" xfId="1" applyFont="1" applyBorder="1" applyAlignment="1" applyProtection="1">
      <alignment horizontal="center" vertical="center" textRotation="90" wrapText="1"/>
      <protection hidden="1"/>
    </xf>
    <xf numFmtId="0" fontId="19" fillId="0" borderId="35" xfId="1" applyFont="1" applyBorder="1" applyAlignment="1" applyProtection="1">
      <alignment horizontal="center" vertical="center" textRotation="90" wrapText="1"/>
      <protection hidden="1"/>
    </xf>
    <xf numFmtId="0" fontId="27" fillId="0" borderId="21" xfId="1" applyFont="1" applyBorder="1" applyAlignment="1" applyProtection="1">
      <alignment horizontal="center" vertical="center" wrapText="1"/>
      <protection hidden="1"/>
    </xf>
    <xf numFmtId="0" fontId="19" fillId="0" borderId="21" xfId="1" applyFont="1" applyBorder="1" applyAlignment="1" applyProtection="1">
      <alignment horizontal="center" vertical="center" textRotation="90" wrapText="1"/>
      <protection hidden="1"/>
    </xf>
    <xf numFmtId="0" fontId="19" fillId="0" borderId="27" xfId="1" applyFont="1" applyBorder="1" applyAlignment="1" applyProtection="1">
      <alignment horizontal="center" vertical="center" textRotation="90" wrapText="1"/>
      <protection hidden="1"/>
    </xf>
    <xf numFmtId="0" fontId="19" fillId="0" borderId="28" xfId="1" applyFont="1" applyBorder="1" applyAlignment="1" applyProtection="1">
      <alignment horizontal="center" vertical="center" textRotation="90" wrapText="1"/>
      <protection hidden="1"/>
    </xf>
    <xf numFmtId="0" fontId="22" fillId="0" borderId="21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7" fillId="3" borderId="24" xfId="1" applyFont="1" applyFill="1" applyBorder="1" applyAlignment="1" applyProtection="1">
      <alignment horizontal="center" vertical="center" wrapText="1"/>
      <protection hidden="1"/>
    </xf>
    <xf numFmtId="0" fontId="27" fillId="3" borderId="13" xfId="1" applyFont="1" applyFill="1" applyBorder="1" applyAlignment="1" applyProtection="1">
      <alignment horizontal="center" vertical="center" wrapText="1"/>
      <protection hidden="1"/>
    </xf>
    <xf numFmtId="0" fontId="27" fillId="3" borderId="16" xfId="1" applyFont="1" applyFill="1" applyBorder="1" applyAlignment="1" applyProtection="1">
      <alignment horizontal="center" vertical="center" wrapText="1"/>
      <protection hidden="1"/>
    </xf>
    <xf numFmtId="0" fontId="27" fillId="3" borderId="22" xfId="1" applyFont="1" applyFill="1" applyBorder="1" applyAlignment="1" applyProtection="1">
      <alignment horizontal="center" vertical="center" wrapText="1"/>
      <protection hidden="1"/>
    </xf>
    <xf numFmtId="0" fontId="19" fillId="0" borderId="20" xfId="1" applyFont="1" applyBorder="1" applyAlignment="1" applyProtection="1">
      <alignment horizontal="center" vertical="center" wrapText="1"/>
      <protection hidden="1"/>
    </xf>
    <xf numFmtId="0" fontId="19" fillId="0" borderId="56" xfId="1" applyFont="1" applyBorder="1" applyAlignment="1" applyProtection="1">
      <alignment horizontal="center" vertical="center" wrapText="1"/>
      <protection hidden="1"/>
    </xf>
    <xf numFmtId="0" fontId="19" fillId="0" borderId="38" xfId="1" applyFont="1" applyBorder="1" applyAlignment="1" applyProtection="1">
      <alignment horizontal="center" vertical="center" wrapText="1"/>
      <protection hidden="1"/>
    </xf>
    <xf numFmtId="0" fontId="63" fillId="0" borderId="0" xfId="1592" applyFont="1" applyFill="1" applyBorder="1" applyAlignment="1" applyProtection="1">
      <alignment horizontal="right" vertical="center"/>
      <protection hidden="1"/>
    </xf>
    <xf numFmtId="0" fontId="52" fillId="0" borderId="0" xfId="1592" applyFont="1" applyFill="1" applyBorder="1" applyAlignment="1" applyProtection="1">
      <alignment horizontal="right" vertical="center"/>
      <protection hidden="1"/>
    </xf>
    <xf numFmtId="0" fontId="22" fillId="3" borderId="0" xfId="0" applyFont="1" applyFill="1" applyAlignment="1">
      <alignment horizontal="center"/>
    </xf>
    <xf numFmtId="0" fontId="27" fillId="0" borderId="30" xfId="1" applyFont="1" applyBorder="1" applyAlignment="1" applyProtection="1">
      <alignment horizontal="center" vertical="center" wrapText="1"/>
      <protection hidden="1"/>
    </xf>
    <xf numFmtId="0" fontId="27" fillId="0" borderId="45" xfId="1" applyFont="1" applyBorder="1" applyAlignment="1" applyProtection="1">
      <alignment horizontal="center" vertical="center" wrapText="1"/>
      <protection hidden="1"/>
    </xf>
    <xf numFmtId="0" fontId="27" fillId="0" borderId="46" xfId="1" applyFont="1" applyBorder="1" applyAlignment="1" applyProtection="1">
      <alignment horizontal="center" vertical="center" wrapText="1"/>
      <protection hidden="1"/>
    </xf>
    <xf numFmtId="0" fontId="19" fillId="10" borderId="20" xfId="1" applyFont="1" applyFill="1" applyBorder="1" applyAlignment="1" applyProtection="1">
      <alignment horizontal="center" vertical="center" wrapText="1"/>
      <protection hidden="1"/>
    </xf>
    <xf numFmtId="0" fontId="27" fillId="3" borderId="34" xfId="1" applyFont="1" applyFill="1" applyBorder="1" applyAlignment="1" applyProtection="1">
      <alignment horizontal="center" vertical="center" wrapText="1"/>
      <protection hidden="1"/>
    </xf>
    <xf numFmtId="0" fontId="27" fillId="3" borderId="35" xfId="1" applyFont="1" applyFill="1" applyBorder="1" applyAlignment="1" applyProtection="1">
      <alignment horizontal="center" vertical="center" wrapText="1"/>
      <protection hidden="1"/>
    </xf>
    <xf numFmtId="0" fontId="19" fillId="10" borderId="15" xfId="1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Alignment="1">
      <alignment horizontal="left" vertical="center" wrapText="1"/>
    </xf>
    <xf numFmtId="0" fontId="19" fillId="0" borderId="39" xfId="1" applyFont="1" applyBorder="1" applyAlignment="1" applyProtection="1">
      <alignment horizontal="center" vertical="center" textRotation="90" wrapText="1"/>
      <protection hidden="1"/>
    </xf>
    <xf numFmtId="0" fontId="26" fillId="10" borderId="24" xfId="1" applyFont="1" applyFill="1" applyBorder="1" applyAlignment="1" applyProtection="1">
      <alignment horizontal="center" vertical="center" wrapText="1"/>
      <protection hidden="1"/>
    </xf>
    <xf numFmtId="0" fontId="26" fillId="10" borderId="30" xfId="1" applyFont="1" applyFill="1" applyBorder="1" applyAlignment="1" applyProtection="1">
      <alignment horizontal="center" vertical="center" wrapText="1"/>
      <protection hidden="1"/>
    </xf>
    <xf numFmtId="0" fontId="19" fillId="0" borderId="89" xfId="1" applyFont="1" applyBorder="1" applyAlignment="1" applyProtection="1">
      <alignment horizontal="center" vertical="center" textRotation="90" wrapText="1"/>
      <protection hidden="1"/>
    </xf>
    <xf numFmtId="0" fontId="19" fillId="0" borderId="90" xfId="1" applyFont="1" applyBorder="1" applyAlignment="1" applyProtection="1">
      <alignment horizontal="center" vertical="center" textRotation="90" wrapText="1"/>
      <protection hidden="1"/>
    </xf>
    <xf numFmtId="0" fontId="27" fillId="0" borderId="0" xfId="1" applyFont="1" applyAlignment="1" applyProtection="1">
      <alignment horizontal="center" vertical="center" wrapText="1"/>
      <protection hidden="1"/>
    </xf>
    <xf numFmtId="0" fontId="19" fillId="0" borderId="25" xfId="1" applyFont="1" applyBorder="1" applyAlignment="1" applyProtection="1">
      <alignment horizontal="center" vertical="center" textRotation="90" wrapText="1"/>
      <protection hidden="1"/>
    </xf>
    <xf numFmtId="0" fontId="29" fillId="0" borderId="25" xfId="1" applyFont="1" applyBorder="1" applyAlignment="1" applyProtection="1">
      <alignment horizontal="center" vertical="center" wrapText="1"/>
      <protection hidden="1"/>
    </xf>
    <xf numFmtId="0" fontId="29" fillId="0" borderId="34" xfId="1" applyFont="1" applyBorder="1" applyAlignment="1" applyProtection="1">
      <alignment horizontal="center" vertical="center" wrapText="1"/>
      <protection hidden="1"/>
    </xf>
    <xf numFmtId="0" fontId="29" fillId="0" borderId="35" xfId="1" applyFont="1" applyBorder="1" applyAlignment="1" applyProtection="1">
      <alignment horizontal="center" vertical="center" wrapText="1"/>
      <protection hidden="1"/>
    </xf>
    <xf numFmtId="0" fontId="17" fillId="3" borderId="13" xfId="1592" applyFill="1" applyBorder="1" applyAlignment="1" applyProtection="1">
      <alignment horizontal="left" vertical="center" wrapText="1"/>
      <protection hidden="1"/>
    </xf>
    <xf numFmtId="0" fontId="27" fillId="0" borderId="16" xfId="1" applyFont="1" applyBorder="1" applyAlignment="1" applyProtection="1">
      <alignment horizontal="center" vertical="center" wrapText="1"/>
      <protection hidden="1"/>
    </xf>
    <xf numFmtId="0" fontId="27" fillId="0" borderId="25" xfId="1" applyFont="1" applyBorder="1" applyAlignment="1" applyProtection="1">
      <alignment horizontal="center" vertical="center" wrapText="1"/>
      <protection hidden="1"/>
    </xf>
    <xf numFmtId="0" fontId="27" fillId="0" borderId="35" xfId="1" applyFont="1" applyBorder="1" applyAlignment="1" applyProtection="1">
      <alignment horizontal="center" vertical="center" wrapText="1"/>
      <protection hidden="1"/>
    </xf>
    <xf numFmtId="0" fontId="26" fillId="10" borderId="83" xfId="1" applyFont="1" applyFill="1" applyBorder="1" applyAlignment="1" applyProtection="1">
      <alignment horizontal="center" vertical="center" wrapText="1"/>
      <protection hidden="1"/>
    </xf>
    <xf numFmtId="0" fontId="26" fillId="10" borderId="80" xfId="1" applyFont="1" applyFill="1" applyBorder="1" applyAlignment="1" applyProtection="1">
      <alignment horizontal="center" vertical="center" wrapText="1"/>
      <protection hidden="1"/>
    </xf>
    <xf numFmtId="0" fontId="19" fillId="0" borderId="31" xfId="1" applyFont="1" applyBorder="1" applyAlignment="1" applyProtection="1">
      <alignment horizontal="center" vertical="center" wrapText="1"/>
      <protection hidden="1"/>
    </xf>
    <xf numFmtId="0" fontId="19" fillId="0" borderId="26" xfId="1" applyFont="1" applyBorder="1" applyAlignment="1" applyProtection="1">
      <alignment horizontal="center" vertical="center" wrapText="1"/>
      <protection hidden="1"/>
    </xf>
    <xf numFmtId="0" fontId="27" fillId="0" borderId="34" xfId="1" applyFont="1" applyBorder="1" applyAlignment="1" applyProtection="1">
      <alignment horizontal="center" vertical="center" wrapText="1"/>
      <protection hidden="1"/>
    </xf>
    <xf numFmtId="0" fontId="19" fillId="0" borderId="47" xfId="1" quotePrefix="1" applyFont="1" applyBorder="1" applyAlignment="1" applyProtection="1">
      <alignment horizontal="left" vertical="center" wrapText="1"/>
      <protection hidden="1"/>
    </xf>
    <xf numFmtId="0" fontId="27" fillId="0" borderId="16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19" fillId="0" borderId="20" xfId="1" applyFont="1" applyBorder="1" applyAlignment="1" applyProtection="1">
      <alignment horizontal="left" vertical="center" wrapText="1"/>
      <protection hidden="1"/>
    </xf>
    <xf numFmtId="0" fontId="19" fillId="0" borderId="38" xfId="1" applyFont="1" applyBorder="1" applyAlignment="1" applyProtection="1">
      <alignment horizontal="left" vertical="center" wrapText="1"/>
      <protection hidden="1"/>
    </xf>
    <xf numFmtId="0" fontId="19" fillId="0" borderId="56" xfId="1" applyFont="1" applyBorder="1" applyAlignment="1" applyProtection="1">
      <alignment horizontal="left" vertical="center" wrapText="1"/>
      <protection hidden="1"/>
    </xf>
    <xf numFmtId="0" fontId="26" fillId="0" borderId="38" xfId="1" applyFont="1" applyBorder="1" applyAlignment="1" applyProtection="1">
      <alignment horizontal="center" vertical="center" textRotation="90" wrapText="1"/>
      <protection hidden="1"/>
    </xf>
    <xf numFmtId="0" fontId="26" fillId="0" borderId="36" xfId="1" applyFont="1" applyBorder="1" applyAlignment="1" applyProtection="1">
      <alignment horizontal="center" vertical="center" textRotation="90" wrapText="1"/>
      <protection hidden="1"/>
    </xf>
    <xf numFmtId="0" fontId="19" fillId="0" borderId="20" xfId="1" applyFont="1" applyBorder="1" applyAlignment="1" applyProtection="1">
      <alignment horizontal="center" vertical="center" textRotation="90" wrapText="1"/>
      <protection hidden="1"/>
    </xf>
    <xf numFmtId="0" fontId="19" fillId="0" borderId="38" xfId="1" applyFont="1" applyBorder="1" applyAlignment="1" applyProtection="1">
      <alignment horizontal="center" vertical="center" textRotation="90" wrapText="1"/>
      <protection hidden="1"/>
    </xf>
    <xf numFmtId="0" fontId="19" fillId="0" borderId="56" xfId="1" applyFont="1" applyBorder="1" applyAlignment="1" applyProtection="1">
      <alignment horizontal="center" vertical="center" textRotation="90" wrapText="1"/>
      <protection hidden="1"/>
    </xf>
    <xf numFmtId="0" fontId="19" fillId="0" borderId="47" xfId="1" applyFont="1" applyBorder="1" applyAlignment="1" applyProtection="1">
      <alignment horizontal="center" vertical="center" textRotation="90" wrapText="1"/>
      <protection hidden="1"/>
    </xf>
    <xf numFmtId="0" fontId="19" fillId="0" borderId="83" xfId="1" applyFont="1" applyBorder="1" applyAlignment="1" applyProtection="1">
      <alignment horizontal="center" vertical="center" textRotation="90" wrapText="1"/>
      <protection hidden="1"/>
    </xf>
    <xf numFmtId="0" fontId="19" fillId="0" borderId="84" xfId="1" applyFont="1" applyBorder="1" applyAlignment="1" applyProtection="1">
      <alignment horizontal="center" vertical="center" textRotation="90" wrapText="1"/>
      <protection hidden="1"/>
    </xf>
    <xf numFmtId="0" fontId="19" fillId="0" borderId="42" xfId="1" applyFont="1" applyBorder="1" applyAlignment="1" applyProtection="1">
      <alignment horizontal="center" vertical="center" textRotation="90" wrapText="1"/>
      <protection hidden="1"/>
    </xf>
    <xf numFmtId="0" fontId="19" fillId="0" borderId="37" xfId="1" applyFont="1" applyBorder="1" applyAlignment="1" applyProtection="1">
      <alignment horizontal="center" vertical="center" textRotation="90" wrapText="1"/>
      <protection hidden="1"/>
    </xf>
    <xf numFmtId="0" fontId="27" fillId="0" borderId="22" xfId="1" applyFont="1" applyBorder="1" applyAlignment="1" applyProtection="1">
      <alignment horizontal="center" vertical="center" wrapText="1"/>
      <protection hidden="1"/>
    </xf>
    <xf numFmtId="0" fontId="17" fillId="3" borderId="24" xfId="1592" applyFill="1" applyBorder="1" applyAlignment="1" applyProtection="1">
      <alignment horizontal="left" vertical="center" wrapText="1"/>
      <protection hidden="1"/>
    </xf>
    <xf numFmtId="0" fontId="27" fillId="3" borderId="13" xfId="1" applyFont="1" applyFill="1" applyBorder="1" applyAlignment="1" applyProtection="1">
      <alignment horizontal="left" vertical="center" wrapText="1"/>
      <protection hidden="1"/>
    </xf>
    <xf numFmtId="0" fontId="24" fillId="0" borderId="34" xfId="1" applyFont="1" applyBorder="1" applyAlignment="1" applyProtection="1">
      <alignment horizontal="center" vertical="center" wrapText="1"/>
      <protection hidden="1"/>
    </xf>
    <xf numFmtId="0" fontId="3" fillId="0" borderId="25" xfId="1" applyFont="1" applyBorder="1" applyAlignment="1" applyProtection="1">
      <alignment horizontal="center" vertical="center" wrapText="1"/>
      <protection hidden="1"/>
    </xf>
    <xf numFmtId="0" fontId="3" fillId="0" borderId="34" xfId="1" applyFont="1" applyBorder="1" applyAlignment="1" applyProtection="1">
      <alignment horizontal="center" vertical="center" wrapText="1"/>
      <protection hidden="1"/>
    </xf>
    <xf numFmtId="0" fontId="3" fillId="0" borderId="35" xfId="1" applyFont="1" applyBorder="1" applyAlignment="1" applyProtection="1">
      <alignment horizontal="center" vertical="center" wrapText="1"/>
      <protection hidden="1"/>
    </xf>
    <xf numFmtId="0" fontId="26" fillId="0" borderId="20" xfId="1" applyFont="1" applyBorder="1" applyAlignment="1" applyProtection="1">
      <alignment horizontal="center" vertical="center" textRotation="90" wrapText="1"/>
      <protection hidden="1"/>
    </xf>
    <xf numFmtId="0" fontId="24" fillId="0" borderId="16" xfId="1" applyFont="1" applyBorder="1" applyAlignment="1" applyProtection="1">
      <alignment horizontal="center" vertical="center" wrapText="1"/>
      <protection hidden="1"/>
    </xf>
    <xf numFmtId="0" fontId="24" fillId="0" borderId="29" xfId="1" applyFont="1" applyBorder="1" applyAlignment="1" applyProtection="1">
      <alignment horizontal="center" vertical="center" wrapText="1"/>
      <protection hidden="1"/>
    </xf>
    <xf numFmtId="0" fontId="24" fillId="0" borderId="45" xfId="1" applyFont="1" applyBorder="1" applyAlignment="1" applyProtection="1">
      <alignment horizontal="center" vertical="center" wrapText="1"/>
      <protection hidden="1"/>
    </xf>
    <xf numFmtId="2" fontId="19" fillId="0" borderId="20" xfId="0" applyNumberFormat="1" applyFont="1" applyBorder="1" applyAlignment="1">
      <alignment horizontal="left" vertical="center" wrapText="1"/>
    </xf>
    <xf numFmtId="2" fontId="19" fillId="0" borderId="56" xfId="0" applyNumberFormat="1" applyFont="1" applyBorder="1" applyAlignment="1">
      <alignment horizontal="left" vertical="center" wrapText="1"/>
    </xf>
    <xf numFmtId="0" fontId="19" fillId="0" borderId="41" xfId="1" applyFont="1" applyBorder="1" applyAlignment="1" applyProtection="1">
      <alignment horizontal="center" vertical="center" textRotation="90" wrapText="1"/>
      <protection hidden="1"/>
    </xf>
    <xf numFmtId="0" fontId="19" fillId="0" borderId="7" xfId="1" quotePrefix="1" applyFont="1" applyBorder="1" applyAlignment="1" applyProtection="1">
      <alignment horizontal="left" vertical="center" wrapText="1"/>
      <protection hidden="1"/>
    </xf>
    <xf numFmtId="0" fontId="19" fillId="0" borderId="1" xfId="1" quotePrefix="1" applyFont="1" applyBorder="1" applyAlignment="1" applyProtection="1">
      <alignment horizontal="left" vertical="center" wrapText="1"/>
      <protection hidden="1"/>
    </xf>
    <xf numFmtId="0" fontId="19" fillId="0" borderId="37" xfId="1" quotePrefix="1" applyFont="1" applyBorder="1" applyAlignment="1" applyProtection="1">
      <alignment horizontal="left" vertical="center" wrapText="1"/>
      <protection hidden="1"/>
    </xf>
    <xf numFmtId="0" fontId="19" fillId="0" borderId="5" xfId="1" quotePrefix="1" applyFont="1" applyBorder="1" applyAlignment="1" applyProtection="1">
      <alignment horizontal="left" vertical="center" wrapText="1"/>
      <protection hidden="1"/>
    </xf>
    <xf numFmtId="3" fontId="24" fillId="0" borderId="58" xfId="1" applyNumberFormat="1" applyFont="1" applyBorder="1" applyAlignment="1" applyProtection="1">
      <alignment horizontal="center" vertical="center" wrapText="1"/>
      <protection hidden="1"/>
    </xf>
    <xf numFmtId="3" fontId="19" fillId="0" borderId="57" xfId="1" applyNumberFormat="1" applyFont="1" applyBorder="1" applyAlignment="1" applyProtection="1">
      <alignment horizontal="center" vertical="center" wrapText="1"/>
      <protection hidden="1"/>
    </xf>
    <xf numFmtId="3" fontId="19" fillId="0" borderId="62" xfId="1" applyNumberFormat="1" applyFont="1" applyBorder="1" applyAlignment="1" applyProtection="1">
      <alignment horizontal="center" vertical="center" wrapText="1"/>
      <protection hidden="1"/>
    </xf>
    <xf numFmtId="49" fontId="19" fillId="10" borderId="13" xfId="1" applyNumberFormat="1" applyFont="1" applyFill="1" applyBorder="1" applyAlignment="1" applyProtection="1">
      <alignment horizontal="center" vertical="center" wrapText="1"/>
      <protection hidden="1"/>
    </xf>
    <xf numFmtId="3" fontId="19" fillId="0" borderId="46" xfId="1" applyNumberFormat="1" applyFont="1" applyBorder="1" applyAlignment="1" applyProtection="1">
      <alignment horizontal="center" vertical="center" wrapText="1"/>
      <protection hidden="1"/>
    </xf>
    <xf numFmtId="3" fontId="24" fillId="0" borderId="60" xfId="1" applyNumberFormat="1" applyFont="1" applyBorder="1" applyAlignment="1" applyProtection="1">
      <alignment horizontal="center" vertical="center" wrapText="1"/>
      <protection hidden="1"/>
    </xf>
    <xf numFmtId="3" fontId="19" fillId="0" borderId="55" xfId="1" applyNumberFormat="1" applyFont="1" applyBorder="1" applyAlignment="1" applyProtection="1">
      <alignment horizontal="center" vertical="center" wrapText="1"/>
      <protection hidden="1"/>
    </xf>
    <xf numFmtId="3" fontId="19" fillId="0" borderId="12" xfId="1" applyNumberFormat="1" applyFont="1" applyBorder="1" applyAlignment="1" applyProtection="1">
      <alignment horizontal="center" vertical="center" wrapText="1"/>
      <protection hidden="1"/>
    </xf>
    <xf numFmtId="3" fontId="24" fillId="0" borderId="12" xfId="1" applyNumberFormat="1" applyFont="1" applyBorder="1" applyAlignment="1" applyProtection="1">
      <alignment horizontal="center" vertical="center" wrapText="1"/>
      <protection hidden="1"/>
    </xf>
    <xf numFmtId="3" fontId="19" fillId="0" borderId="40" xfId="1" applyNumberFormat="1" applyFont="1" applyBorder="1" applyAlignment="1" applyProtection="1">
      <alignment horizontal="center" vertical="center" wrapText="1"/>
      <protection hidden="1"/>
    </xf>
    <xf numFmtId="3" fontId="19" fillId="0" borderId="26" xfId="1" applyNumberFormat="1" applyFont="1" applyBorder="1" applyAlignment="1" applyProtection="1">
      <alignment horizontal="center" vertical="center" wrapText="1"/>
      <protection hidden="1"/>
    </xf>
    <xf numFmtId="3" fontId="19" fillId="0" borderId="10" xfId="1" applyNumberFormat="1" applyFont="1" applyBorder="1" applyAlignment="1" applyProtection="1">
      <alignment horizontal="center" vertical="center" wrapText="1"/>
      <protection hidden="1"/>
    </xf>
    <xf numFmtId="3" fontId="19" fillId="0" borderId="0" xfId="1" applyNumberFormat="1" applyFont="1" applyBorder="1" applyAlignment="1" applyProtection="1">
      <alignment horizontal="center" vertical="center" wrapText="1"/>
      <protection hidden="1"/>
    </xf>
    <xf numFmtId="167" fontId="19" fillId="10" borderId="88" xfId="1" applyNumberFormat="1" applyFont="1" applyFill="1" applyBorder="1" applyAlignment="1" applyProtection="1">
      <alignment horizontal="center" vertical="center" wrapText="1"/>
      <protection hidden="1"/>
    </xf>
    <xf numFmtId="49" fontId="19" fillId="10" borderId="113" xfId="1" applyNumberFormat="1" applyFont="1" applyFill="1" applyBorder="1" applyAlignment="1" applyProtection="1">
      <alignment horizontal="center" vertical="center" wrapText="1"/>
      <protection hidden="1"/>
    </xf>
    <xf numFmtId="3" fontId="19" fillId="0" borderId="48" xfId="1" applyNumberFormat="1" applyFont="1" applyBorder="1" applyAlignment="1" applyProtection="1">
      <alignment horizontal="center" vertical="center" wrapText="1"/>
      <protection hidden="1"/>
    </xf>
    <xf numFmtId="3" fontId="19" fillId="0" borderId="119" xfId="1" applyNumberFormat="1" applyFont="1" applyBorder="1" applyAlignment="1" applyProtection="1">
      <alignment horizontal="center" vertical="center" wrapText="1"/>
      <protection hidden="1"/>
    </xf>
    <xf numFmtId="3" fontId="24" fillId="0" borderId="44" xfId="1" applyNumberFormat="1" applyFont="1" applyBorder="1" applyAlignment="1" applyProtection="1">
      <alignment horizontal="center" vertical="center" wrapText="1"/>
      <protection hidden="1"/>
    </xf>
    <xf numFmtId="3" fontId="19" fillId="0" borderId="61" xfId="1" applyNumberFormat="1" applyFont="1" applyBorder="1" applyAlignment="1" applyProtection="1">
      <alignment horizontal="center" vertical="center" wrapText="1"/>
      <protection hidden="1"/>
    </xf>
    <xf numFmtId="168" fontId="19" fillId="0" borderId="126" xfId="1" applyNumberFormat="1" applyFont="1" applyBorder="1" applyAlignment="1" applyProtection="1">
      <alignment horizontal="center" vertical="center" wrapText="1"/>
      <protection hidden="1"/>
    </xf>
    <xf numFmtId="168" fontId="19" fillId="0" borderId="127" xfId="1" applyNumberFormat="1" applyFont="1" applyBorder="1" applyAlignment="1" applyProtection="1">
      <alignment horizontal="center" vertical="center" wrapText="1"/>
      <protection hidden="1"/>
    </xf>
    <xf numFmtId="168" fontId="24" fillId="0" borderId="128" xfId="1" applyNumberFormat="1" applyFont="1" applyBorder="1" applyAlignment="1" applyProtection="1">
      <alignment horizontal="center" vertical="center" wrapText="1"/>
      <protection hidden="1"/>
    </xf>
    <xf numFmtId="168" fontId="19" fillId="0" borderId="129" xfId="1" applyNumberFormat="1" applyFont="1" applyBorder="1" applyAlignment="1" applyProtection="1">
      <alignment horizontal="center" vertical="center" wrapText="1"/>
      <protection hidden="1"/>
    </xf>
    <xf numFmtId="0" fontId="22" fillId="0" borderId="130" xfId="0" applyFont="1" applyBorder="1"/>
    <xf numFmtId="0" fontId="19" fillId="3" borderId="0" xfId="0" applyFont="1" applyFill="1" applyBorder="1" applyAlignment="1">
      <alignment horizontal="right"/>
    </xf>
    <xf numFmtId="3" fontId="19" fillId="0" borderId="13" xfId="1" applyNumberFormat="1" applyFont="1" applyBorder="1" applyAlignment="1" applyProtection="1">
      <alignment horizontal="center" vertical="center" wrapText="1"/>
      <protection hidden="1"/>
    </xf>
    <xf numFmtId="49" fontId="19" fillId="10" borderId="46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125" xfId="1" applyNumberFormat="1" applyFont="1" applyFill="1" applyBorder="1" applyAlignment="1" applyProtection="1">
      <alignment horizontal="center" vertical="center" wrapText="1"/>
      <protection hidden="1"/>
    </xf>
    <xf numFmtId="9" fontId="19" fillId="10" borderId="131" xfId="1" applyNumberFormat="1" applyFont="1" applyFill="1" applyBorder="1" applyAlignment="1" applyProtection="1">
      <alignment horizontal="center" vertical="center" wrapText="1"/>
      <protection hidden="1"/>
    </xf>
    <xf numFmtId="168" fontId="19" fillId="0" borderId="125" xfId="1" applyNumberFormat="1" applyFont="1" applyBorder="1" applyAlignment="1" applyProtection="1">
      <alignment horizontal="center" vertical="center" wrapText="1"/>
      <protection hidden="1"/>
    </xf>
    <xf numFmtId="3" fontId="19" fillId="0" borderId="22" xfId="1" applyNumberFormat="1" applyFont="1" applyBorder="1" applyAlignment="1" applyProtection="1">
      <alignment horizontal="center" vertical="center" wrapText="1"/>
      <protection hidden="1"/>
    </xf>
    <xf numFmtId="49" fontId="19" fillId="10" borderId="132" xfId="1" applyNumberFormat="1" applyFont="1" applyFill="1" applyBorder="1" applyAlignment="1" applyProtection="1">
      <alignment horizontal="center" vertical="center" wrapText="1"/>
      <protection hidden="1"/>
    </xf>
    <xf numFmtId="3" fontId="19" fillId="0" borderId="133" xfId="1" applyNumberFormat="1" applyFont="1" applyBorder="1" applyAlignment="1" applyProtection="1">
      <alignment horizontal="center" vertical="center" wrapText="1"/>
      <protection hidden="1"/>
    </xf>
    <xf numFmtId="49" fontId="19" fillId="10" borderId="134" xfId="1" applyNumberFormat="1" applyFont="1" applyFill="1" applyBorder="1" applyAlignment="1" applyProtection="1">
      <alignment horizontal="center" vertical="center" wrapText="1"/>
      <protection hidden="1"/>
    </xf>
    <xf numFmtId="3" fontId="19" fillId="0" borderId="135" xfId="1" applyNumberFormat="1" applyFont="1" applyBorder="1" applyAlignment="1" applyProtection="1">
      <alignment horizontal="center" vertical="center" wrapText="1"/>
      <protection hidden="1"/>
    </xf>
    <xf numFmtId="49" fontId="19" fillId="10" borderId="86" xfId="1" applyNumberFormat="1" applyFont="1" applyFill="1" applyBorder="1" applyAlignment="1" applyProtection="1">
      <alignment horizontal="center" vertical="center" wrapText="1"/>
      <protection hidden="1"/>
    </xf>
    <xf numFmtId="168" fontId="19" fillId="0" borderId="136" xfId="1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horizontal="center" vertical="center" wrapText="1"/>
      <protection hidden="1"/>
    </xf>
    <xf numFmtId="168" fontId="19" fillId="0" borderId="37" xfId="1" applyNumberFormat="1" applyFont="1" applyBorder="1" applyAlignment="1" applyProtection="1">
      <alignment horizontal="center" vertical="center" wrapText="1"/>
      <protection hidden="1"/>
    </xf>
    <xf numFmtId="9" fontId="19" fillId="10" borderId="38" xfId="1" applyNumberFormat="1" applyFont="1" applyFill="1" applyBorder="1" applyAlignment="1" applyProtection="1">
      <alignment horizontal="center" vertical="center" wrapText="1"/>
      <protection hidden="1"/>
    </xf>
    <xf numFmtId="3" fontId="19" fillId="10" borderId="24" xfId="1593" applyNumberFormat="1" applyFont="1" applyFill="1" applyBorder="1" applyAlignment="1" applyProtection="1">
      <alignment horizontal="center" vertical="center" wrapText="1"/>
      <protection hidden="1"/>
    </xf>
    <xf numFmtId="49" fontId="19" fillId="10" borderId="97" xfId="1" applyNumberFormat="1" applyFont="1" applyFill="1" applyBorder="1" applyAlignment="1" applyProtection="1">
      <alignment horizontal="center" vertical="center" wrapText="1"/>
      <protection hidden="1"/>
    </xf>
    <xf numFmtId="168" fontId="19" fillId="0" borderId="38" xfId="1" applyNumberFormat="1" applyFont="1" applyBorder="1" applyAlignment="1" applyProtection="1">
      <alignment horizontal="center" vertical="center" wrapText="1"/>
      <protection hidden="1"/>
    </xf>
    <xf numFmtId="0" fontId="27" fillId="0" borderId="29" xfId="1" applyFont="1" applyBorder="1" applyAlignment="1" applyProtection="1">
      <alignment horizontal="center" vertical="center" wrapText="1"/>
      <protection hidden="1"/>
    </xf>
    <xf numFmtId="0" fontId="19" fillId="0" borderId="41" xfId="1" applyFont="1" applyBorder="1" applyAlignment="1" applyProtection="1">
      <alignment horizontal="center" vertical="center" wrapText="1"/>
      <protection hidden="1"/>
    </xf>
    <xf numFmtId="0" fontId="19" fillId="0" borderId="40" xfId="1" applyFont="1" applyBorder="1" applyAlignment="1" applyProtection="1">
      <alignment horizontal="center" vertical="center" wrapText="1"/>
      <protection hidden="1"/>
    </xf>
    <xf numFmtId="9" fontId="19" fillId="8" borderId="124" xfId="1594" applyFont="1" applyFill="1" applyBorder="1" applyAlignment="1" applyProtection="1">
      <alignment horizontal="center" vertical="center" wrapText="1"/>
      <protection hidden="1"/>
    </xf>
  </cellXfs>
  <cellStyles count="7207">
    <cellStyle name="20% - Акцент1 2" xfId="2963" xr:uid="{00000000-0005-0000-0000-000000000000}"/>
    <cellStyle name="20% - Акцент1 3" xfId="2964" xr:uid="{00000000-0005-0000-0000-000001000000}"/>
    <cellStyle name="20% - Акцент2 2" xfId="2965" xr:uid="{00000000-0005-0000-0000-000002000000}"/>
    <cellStyle name="20% - Акцент2 3" xfId="2966" xr:uid="{00000000-0005-0000-0000-000003000000}"/>
    <cellStyle name="20% - Акцент3 2" xfId="2967" xr:uid="{00000000-0005-0000-0000-000004000000}"/>
    <cellStyle name="20% - Акцент3 3" xfId="2968" xr:uid="{00000000-0005-0000-0000-000005000000}"/>
    <cellStyle name="20% - Акцент4 2" xfId="2969" xr:uid="{00000000-0005-0000-0000-000006000000}"/>
    <cellStyle name="20% - Акцент4 3" xfId="2970" xr:uid="{00000000-0005-0000-0000-000007000000}"/>
    <cellStyle name="20% - Акцент5 2" xfId="2971" xr:uid="{00000000-0005-0000-0000-000008000000}"/>
    <cellStyle name="20% - Акцент5 3" xfId="2972" xr:uid="{00000000-0005-0000-0000-000009000000}"/>
    <cellStyle name="20% - Акцент6 2" xfId="2973" xr:uid="{00000000-0005-0000-0000-00000A000000}"/>
    <cellStyle name="20% - Акцент6 3" xfId="2974" xr:uid="{00000000-0005-0000-0000-00000B000000}"/>
    <cellStyle name="40% - Акцент1 2" xfId="2975" xr:uid="{00000000-0005-0000-0000-00000C000000}"/>
    <cellStyle name="40% - Акцент1 3" xfId="2976" xr:uid="{00000000-0005-0000-0000-00000D000000}"/>
    <cellStyle name="40% - Акцент2 2" xfId="2977" xr:uid="{00000000-0005-0000-0000-00000E000000}"/>
    <cellStyle name="40% - Акцент2 3" xfId="2978" xr:uid="{00000000-0005-0000-0000-00000F000000}"/>
    <cellStyle name="40% - Акцент3 2" xfId="2979" xr:uid="{00000000-0005-0000-0000-000010000000}"/>
    <cellStyle name="40% - Акцент3 3" xfId="2980" xr:uid="{00000000-0005-0000-0000-000011000000}"/>
    <cellStyle name="40% - Акцент4 2" xfId="2981" xr:uid="{00000000-0005-0000-0000-000012000000}"/>
    <cellStyle name="40% - Акцент4 3" xfId="2982" xr:uid="{00000000-0005-0000-0000-000013000000}"/>
    <cellStyle name="40% - Акцент5 2" xfId="2983" xr:uid="{00000000-0005-0000-0000-000014000000}"/>
    <cellStyle name="40% - Акцент5 3" xfId="2984" xr:uid="{00000000-0005-0000-0000-000015000000}"/>
    <cellStyle name="40% - Акцент6 2" xfId="2985" xr:uid="{00000000-0005-0000-0000-000016000000}"/>
    <cellStyle name="40% - Акцент6 3" xfId="2986" xr:uid="{00000000-0005-0000-0000-000017000000}"/>
    <cellStyle name="Excel Built-in Normal" xfId="1679" xr:uid="{00000000-0005-0000-0000-000018000000}"/>
    <cellStyle name="Hyperlink 2" xfId="2987" xr:uid="{00000000-0005-0000-0000-000019000000}"/>
    <cellStyle name="Normal 2" xfId="2988" xr:uid="{00000000-0005-0000-0000-00001A000000}"/>
    <cellStyle name="Normal 3" xfId="2989" xr:uid="{00000000-0005-0000-0000-00001B000000}"/>
    <cellStyle name="Normal 4" xfId="2990" xr:uid="{00000000-0005-0000-0000-00001C000000}"/>
    <cellStyle name="Normal 5" xfId="2991" xr:uid="{00000000-0005-0000-0000-00001D000000}"/>
    <cellStyle name="Normal_Book2" xfId="2992" xr:uid="{00000000-0005-0000-0000-00001E000000}"/>
    <cellStyle name="Percent 2" xfId="2993" xr:uid="{00000000-0005-0000-0000-00001F000000}"/>
    <cellStyle name="Percent 3" xfId="2994" xr:uid="{00000000-0005-0000-0000-000020000000}"/>
    <cellStyle name="Гиперссылка" xfId="1592" builtinId="8"/>
    <cellStyle name="Гиперссылка 2" xfId="3" xr:uid="{00000000-0005-0000-0000-000022000000}"/>
    <cellStyle name="Гиперссылка 3" xfId="4" xr:uid="{00000000-0005-0000-0000-000023000000}"/>
    <cellStyle name="Гиперссылка 3 2" xfId="258" xr:uid="{00000000-0005-0000-0000-000024000000}"/>
    <cellStyle name="Гиперссылка 4" xfId="2995" xr:uid="{00000000-0005-0000-0000-000025000000}"/>
    <cellStyle name="Денежный 2" xfId="5" xr:uid="{00000000-0005-0000-0000-000026000000}"/>
    <cellStyle name="Денежный 2 2" xfId="270" xr:uid="{00000000-0005-0000-0000-000027000000}"/>
    <cellStyle name="Денежный 3" xfId="2996" xr:uid="{00000000-0005-0000-0000-000028000000}"/>
    <cellStyle name="Обычный" xfId="0" builtinId="0"/>
    <cellStyle name="Обычный 10" xfId="6" xr:uid="{00000000-0005-0000-0000-00002A000000}"/>
    <cellStyle name="Обычный 10 2" xfId="7" xr:uid="{00000000-0005-0000-0000-00002B000000}"/>
    <cellStyle name="Обычный 10 2 10" xfId="2997" xr:uid="{00000000-0005-0000-0000-00002C000000}"/>
    <cellStyle name="Обычный 10 2 10 2" xfId="2998" xr:uid="{00000000-0005-0000-0000-00002D000000}"/>
    <cellStyle name="Обычный 10 2 10 2 2" xfId="2999" xr:uid="{00000000-0005-0000-0000-00002E000000}"/>
    <cellStyle name="Обычный 10 2 11" xfId="3000" xr:uid="{00000000-0005-0000-0000-00002F000000}"/>
    <cellStyle name="Обычный 10 2 11 2" xfId="3001" xr:uid="{00000000-0005-0000-0000-000030000000}"/>
    <cellStyle name="Обычный 10 2 12" xfId="3002" xr:uid="{00000000-0005-0000-0000-000031000000}"/>
    <cellStyle name="Обычный 10 2 12 2" xfId="3003" xr:uid="{00000000-0005-0000-0000-000032000000}"/>
    <cellStyle name="Обычный 10 2 12 3" xfId="3004" xr:uid="{00000000-0005-0000-0000-000033000000}"/>
    <cellStyle name="Обычный 10 2 13" xfId="3005" xr:uid="{00000000-0005-0000-0000-000034000000}"/>
    <cellStyle name="Обычный 10 2 14" xfId="3006" xr:uid="{00000000-0005-0000-0000-000035000000}"/>
    <cellStyle name="Обычный 10 2 15" xfId="3007" xr:uid="{00000000-0005-0000-0000-000036000000}"/>
    <cellStyle name="Обычный 10 2 16" xfId="2067" xr:uid="{00000000-0005-0000-0000-000037000000}"/>
    <cellStyle name="Обычный 10 2 2" xfId="271" xr:uid="{00000000-0005-0000-0000-000038000000}"/>
    <cellStyle name="Обычный 10 2 2 2" xfId="548" xr:uid="{00000000-0005-0000-0000-000039000000}"/>
    <cellStyle name="Обычный 10 2 2 2 2" xfId="663" xr:uid="{00000000-0005-0000-0000-00003A000000}"/>
    <cellStyle name="Обычный 10 2 2 2 2 2" xfId="6547" xr:uid="{00000000-0005-0000-0000-00003B000000}"/>
    <cellStyle name="Обычный 10 2 2 2 3" xfId="2457" xr:uid="{00000000-0005-0000-0000-00003C000000}"/>
    <cellStyle name="Обычный 10 2 2 3" xfId="664" xr:uid="{00000000-0005-0000-0000-00003D000000}"/>
    <cellStyle name="Обычный 10 2 2 3 2" xfId="1703" xr:uid="{00000000-0005-0000-0000-00003E000000}"/>
    <cellStyle name="Обычный 10 2 2 3 2 2" xfId="6548" xr:uid="{00000000-0005-0000-0000-00003F000000}"/>
    <cellStyle name="Обычный 10 2 2 3 3" xfId="2654" xr:uid="{00000000-0005-0000-0000-000040000000}"/>
    <cellStyle name="Обычный 10 2 2 4" xfId="665" xr:uid="{00000000-0005-0000-0000-000041000000}"/>
    <cellStyle name="Обычный 10 2 2 4 2" xfId="6546" xr:uid="{00000000-0005-0000-0000-000042000000}"/>
    <cellStyle name="Обычный 10 2 2 5" xfId="2068" xr:uid="{00000000-0005-0000-0000-000043000000}"/>
    <cellStyle name="Обычный 10 2 3" xfId="388" xr:uid="{00000000-0005-0000-0000-000044000000}"/>
    <cellStyle name="Обычный 10 2 3 2" xfId="666" xr:uid="{00000000-0005-0000-0000-000045000000}"/>
    <cellStyle name="Обычный 10 2 3 2 2" xfId="3009" xr:uid="{00000000-0005-0000-0000-000046000000}"/>
    <cellStyle name="Обычный 10 2 3 2 3" xfId="3008" xr:uid="{00000000-0005-0000-0000-000047000000}"/>
    <cellStyle name="Обычный 10 2 3 3" xfId="3010" xr:uid="{00000000-0005-0000-0000-000048000000}"/>
    <cellStyle name="Обычный 10 2 3 4" xfId="2352" xr:uid="{00000000-0005-0000-0000-000049000000}"/>
    <cellStyle name="Обычный 10 2 4" xfId="667" xr:uid="{00000000-0005-0000-0000-00004A000000}"/>
    <cellStyle name="Обычный 10 2 4 2" xfId="1704" xr:uid="{00000000-0005-0000-0000-00004B000000}"/>
    <cellStyle name="Обычный 10 2 4 2 2" xfId="3011" xr:uid="{00000000-0005-0000-0000-00004C000000}"/>
    <cellStyle name="Обычный 10 2 4 3" xfId="2655" xr:uid="{00000000-0005-0000-0000-00004D000000}"/>
    <cellStyle name="Обычный 10 2 5" xfId="668" xr:uid="{00000000-0005-0000-0000-00004E000000}"/>
    <cellStyle name="Обычный 10 2 5 2" xfId="3013" xr:uid="{00000000-0005-0000-0000-00004F000000}"/>
    <cellStyle name="Обычный 10 2 5 3" xfId="3012" xr:uid="{00000000-0005-0000-0000-000050000000}"/>
    <cellStyle name="Обычный 10 2 6" xfId="3014" xr:uid="{00000000-0005-0000-0000-000051000000}"/>
    <cellStyle name="Обычный 10 2 6 2" xfId="3015" xr:uid="{00000000-0005-0000-0000-000052000000}"/>
    <cellStyle name="Обычный 10 2 7" xfId="3016" xr:uid="{00000000-0005-0000-0000-000053000000}"/>
    <cellStyle name="Обычный 10 2 7 2" xfId="3017" xr:uid="{00000000-0005-0000-0000-000054000000}"/>
    <cellStyle name="Обычный 10 2 7 2 2" xfId="3018" xr:uid="{00000000-0005-0000-0000-000055000000}"/>
    <cellStyle name="Обычный 10 2 7 3" xfId="3019" xr:uid="{00000000-0005-0000-0000-000056000000}"/>
    <cellStyle name="Обычный 10 2 8" xfId="3020" xr:uid="{00000000-0005-0000-0000-000057000000}"/>
    <cellStyle name="Обычный 10 2 8 2" xfId="3021" xr:uid="{00000000-0005-0000-0000-000058000000}"/>
    <cellStyle name="Обычный 10 2 9" xfId="3022" xr:uid="{00000000-0005-0000-0000-000059000000}"/>
    <cellStyle name="Обычный 10 2 9 2" xfId="3023" xr:uid="{00000000-0005-0000-0000-00005A000000}"/>
    <cellStyle name="Обычный 10 3" xfId="8" xr:uid="{00000000-0005-0000-0000-00005B000000}"/>
    <cellStyle name="Обычный 10 3 2" xfId="1702" xr:uid="{00000000-0005-0000-0000-00005C000000}"/>
    <cellStyle name="Обычный 10 3 3" xfId="3024" xr:uid="{00000000-0005-0000-0000-00005D000000}"/>
    <cellStyle name="Обычный 10 4" xfId="3025" xr:uid="{00000000-0005-0000-0000-00005E000000}"/>
    <cellStyle name="Обычный 10 4 2" xfId="3026" xr:uid="{00000000-0005-0000-0000-00005F000000}"/>
    <cellStyle name="Обычный 10 5" xfId="3027" xr:uid="{00000000-0005-0000-0000-000060000000}"/>
    <cellStyle name="Обычный 10 6" xfId="3028" xr:uid="{00000000-0005-0000-0000-000061000000}"/>
    <cellStyle name="Обычный 10 7" xfId="3029" xr:uid="{00000000-0005-0000-0000-000062000000}"/>
    <cellStyle name="Обычный 11" xfId="9" xr:uid="{00000000-0005-0000-0000-000063000000}"/>
    <cellStyle name="Обычный 11 2" xfId="10" xr:uid="{00000000-0005-0000-0000-000064000000}"/>
    <cellStyle name="Обычный 11 2 2" xfId="669" xr:uid="{00000000-0005-0000-0000-000065000000}"/>
    <cellStyle name="Обычный 11 2 2 2" xfId="1706" xr:uid="{00000000-0005-0000-0000-000066000000}"/>
    <cellStyle name="Обычный 11 2 2 3" xfId="1705" xr:uid="{00000000-0005-0000-0000-000067000000}"/>
    <cellStyle name="Обычный 11 2 3" xfId="670" xr:uid="{00000000-0005-0000-0000-000068000000}"/>
    <cellStyle name="Обычный 11 3" xfId="3030" xr:uid="{00000000-0005-0000-0000-000069000000}"/>
    <cellStyle name="Обычный 11 4" xfId="3031" xr:uid="{00000000-0005-0000-0000-00006A000000}"/>
    <cellStyle name="Обычный 12" xfId="11" xr:uid="{00000000-0005-0000-0000-00006B000000}"/>
    <cellStyle name="Обычный 12 2" xfId="12" xr:uid="{00000000-0005-0000-0000-00006C000000}"/>
    <cellStyle name="Обычный 12 2 2" xfId="3032" xr:uid="{00000000-0005-0000-0000-00006D000000}"/>
    <cellStyle name="Обычный 12 2 3" xfId="3033" xr:uid="{00000000-0005-0000-0000-00006E000000}"/>
    <cellStyle name="Обычный 12 2 4" xfId="3034" xr:uid="{00000000-0005-0000-0000-00006F000000}"/>
    <cellStyle name="Обычный 12 2 5" xfId="3035" xr:uid="{00000000-0005-0000-0000-000070000000}"/>
    <cellStyle name="Обычный 12 3" xfId="3036" xr:uid="{00000000-0005-0000-0000-000071000000}"/>
    <cellStyle name="Обычный 12 4" xfId="3037" xr:uid="{00000000-0005-0000-0000-000072000000}"/>
    <cellStyle name="Обычный 13" xfId="13" xr:uid="{00000000-0005-0000-0000-000073000000}"/>
    <cellStyle name="Обычный 13 2" xfId="3038" xr:uid="{00000000-0005-0000-0000-000074000000}"/>
    <cellStyle name="Обычный 13 3" xfId="3039" xr:uid="{00000000-0005-0000-0000-000075000000}"/>
    <cellStyle name="Обычный 13 3 2" xfId="3040" xr:uid="{00000000-0005-0000-0000-000076000000}"/>
    <cellStyle name="Обычный 13 4" xfId="3041" xr:uid="{00000000-0005-0000-0000-000077000000}"/>
    <cellStyle name="Обычный 13 4 2" xfId="3042" xr:uid="{00000000-0005-0000-0000-000078000000}"/>
    <cellStyle name="Обычный 13 5" xfId="3043" xr:uid="{00000000-0005-0000-0000-000079000000}"/>
    <cellStyle name="Обычный 13 5 2" xfId="3044" xr:uid="{00000000-0005-0000-0000-00007A000000}"/>
    <cellStyle name="Обычный 13 6" xfId="3045" xr:uid="{00000000-0005-0000-0000-00007B000000}"/>
    <cellStyle name="Обычный 13 6 2" xfId="3046" xr:uid="{00000000-0005-0000-0000-00007C000000}"/>
    <cellStyle name="Обычный 13 7" xfId="3047" xr:uid="{00000000-0005-0000-0000-00007D000000}"/>
    <cellStyle name="Обычный 14" xfId="14" xr:uid="{00000000-0005-0000-0000-00007E000000}"/>
    <cellStyle name="Обычный 14 2" xfId="15" xr:uid="{00000000-0005-0000-0000-00007F000000}"/>
    <cellStyle name="Обычный 14 2 2" xfId="390" xr:uid="{00000000-0005-0000-0000-000080000000}"/>
    <cellStyle name="Обычный 14 2 2 2" xfId="671" xr:uid="{00000000-0005-0000-0000-000081000000}"/>
    <cellStyle name="Обычный 14 2 2 2 2" xfId="6550" xr:uid="{00000000-0005-0000-0000-000082000000}"/>
    <cellStyle name="Обычный 14 2 2 3" xfId="2458" xr:uid="{00000000-0005-0000-0000-000083000000}"/>
    <cellStyle name="Обычный 14 2 3" xfId="672" xr:uid="{00000000-0005-0000-0000-000084000000}"/>
    <cellStyle name="Обычный 14 2 3 2" xfId="1707" xr:uid="{00000000-0005-0000-0000-000085000000}"/>
    <cellStyle name="Обычный 14 2 3 2 2" xfId="6551" xr:uid="{00000000-0005-0000-0000-000086000000}"/>
    <cellStyle name="Обычный 14 2 3 3" xfId="2656" xr:uid="{00000000-0005-0000-0000-000087000000}"/>
    <cellStyle name="Обычный 14 2 4" xfId="673" xr:uid="{00000000-0005-0000-0000-000088000000}"/>
    <cellStyle name="Обычный 14 2 4 2" xfId="3048" xr:uid="{00000000-0005-0000-0000-000089000000}"/>
    <cellStyle name="Обычный 14 2 5" xfId="3049" xr:uid="{00000000-0005-0000-0000-00008A000000}"/>
    <cellStyle name="Обычный 14 2 6" xfId="2070" xr:uid="{00000000-0005-0000-0000-00008B000000}"/>
    <cellStyle name="Обычный 14 3" xfId="389" xr:uid="{00000000-0005-0000-0000-00008C000000}"/>
    <cellStyle name="Обычный 14 3 2" xfId="674" xr:uid="{00000000-0005-0000-0000-00008D000000}"/>
    <cellStyle name="Обычный 14 3 2 2" xfId="6552" xr:uid="{00000000-0005-0000-0000-00008E000000}"/>
    <cellStyle name="Обычный 14 3 3" xfId="2353" xr:uid="{00000000-0005-0000-0000-00008F000000}"/>
    <cellStyle name="Обычный 14 4" xfId="675" xr:uid="{00000000-0005-0000-0000-000090000000}"/>
    <cellStyle name="Обычный 14 4 2" xfId="1708" xr:uid="{00000000-0005-0000-0000-000091000000}"/>
    <cellStyle name="Обычный 14 4 2 2" xfId="6553" xr:uid="{00000000-0005-0000-0000-000092000000}"/>
    <cellStyle name="Обычный 14 4 3" xfId="2657" xr:uid="{00000000-0005-0000-0000-000093000000}"/>
    <cellStyle name="Обычный 14 5" xfId="676" xr:uid="{00000000-0005-0000-0000-000094000000}"/>
    <cellStyle name="Обычный 14 5 2" xfId="6549" xr:uid="{00000000-0005-0000-0000-000095000000}"/>
    <cellStyle name="Обычный 14 6" xfId="2069" xr:uid="{00000000-0005-0000-0000-000096000000}"/>
    <cellStyle name="Обычный 15" xfId="16" xr:uid="{00000000-0005-0000-0000-000097000000}"/>
    <cellStyle name="Обычный 15 2" xfId="17" xr:uid="{00000000-0005-0000-0000-000098000000}"/>
    <cellStyle name="Обычный 15 3" xfId="18" xr:uid="{00000000-0005-0000-0000-000099000000}"/>
    <cellStyle name="Обычный 15 3 2" xfId="272" xr:uid="{00000000-0005-0000-0000-00009A000000}"/>
    <cellStyle name="Обычный 15 3 2 2" xfId="549" xr:uid="{00000000-0005-0000-0000-00009B000000}"/>
    <cellStyle name="Обычный 15 3 2 2 2" xfId="677" xr:uid="{00000000-0005-0000-0000-00009C000000}"/>
    <cellStyle name="Обычный 15 3 2 2 2 2" xfId="6557" xr:uid="{00000000-0005-0000-0000-00009D000000}"/>
    <cellStyle name="Обычный 15 3 2 2 3" xfId="2460" xr:uid="{00000000-0005-0000-0000-00009E000000}"/>
    <cellStyle name="Обычный 15 3 2 3" xfId="678" xr:uid="{00000000-0005-0000-0000-00009F000000}"/>
    <cellStyle name="Обычный 15 3 2 3 2" xfId="1709" xr:uid="{00000000-0005-0000-0000-0000A0000000}"/>
    <cellStyle name="Обычный 15 3 2 3 2 2" xfId="6558" xr:uid="{00000000-0005-0000-0000-0000A1000000}"/>
    <cellStyle name="Обычный 15 3 2 3 3" xfId="2658" xr:uid="{00000000-0005-0000-0000-0000A2000000}"/>
    <cellStyle name="Обычный 15 3 2 4" xfId="679" xr:uid="{00000000-0005-0000-0000-0000A3000000}"/>
    <cellStyle name="Обычный 15 3 2 4 2" xfId="6556" xr:uid="{00000000-0005-0000-0000-0000A4000000}"/>
    <cellStyle name="Обычный 15 3 2 5" xfId="2073" xr:uid="{00000000-0005-0000-0000-0000A5000000}"/>
    <cellStyle name="Обычный 15 3 3" xfId="392" xr:uid="{00000000-0005-0000-0000-0000A6000000}"/>
    <cellStyle name="Обычный 15 3 3 2" xfId="680" xr:uid="{00000000-0005-0000-0000-0000A7000000}"/>
    <cellStyle name="Обычный 15 3 3 2 2" xfId="6559" xr:uid="{00000000-0005-0000-0000-0000A8000000}"/>
    <cellStyle name="Обычный 15 3 3 3" xfId="2459" xr:uid="{00000000-0005-0000-0000-0000A9000000}"/>
    <cellStyle name="Обычный 15 3 4" xfId="681" xr:uid="{00000000-0005-0000-0000-0000AA000000}"/>
    <cellStyle name="Обычный 15 3 4 2" xfId="1710" xr:uid="{00000000-0005-0000-0000-0000AB000000}"/>
    <cellStyle name="Обычный 15 3 4 2 2" xfId="6560" xr:uid="{00000000-0005-0000-0000-0000AC000000}"/>
    <cellStyle name="Обычный 15 3 4 3" xfId="2659" xr:uid="{00000000-0005-0000-0000-0000AD000000}"/>
    <cellStyle name="Обычный 15 3 5" xfId="682" xr:uid="{00000000-0005-0000-0000-0000AE000000}"/>
    <cellStyle name="Обычный 15 3 5 2" xfId="6555" xr:uid="{00000000-0005-0000-0000-0000AF000000}"/>
    <cellStyle name="Обычный 15 3 6" xfId="2072" xr:uid="{00000000-0005-0000-0000-0000B0000000}"/>
    <cellStyle name="Обычный 15 4" xfId="391" xr:uid="{00000000-0005-0000-0000-0000B1000000}"/>
    <cellStyle name="Обычный 15 4 2" xfId="683" xr:uid="{00000000-0005-0000-0000-0000B2000000}"/>
    <cellStyle name="Обычный 15 4 2 2" xfId="6561" xr:uid="{00000000-0005-0000-0000-0000B3000000}"/>
    <cellStyle name="Обычный 15 4 3" xfId="2354" xr:uid="{00000000-0005-0000-0000-0000B4000000}"/>
    <cellStyle name="Обычный 15 5" xfId="684" xr:uid="{00000000-0005-0000-0000-0000B5000000}"/>
    <cellStyle name="Обычный 15 5 2" xfId="1711" xr:uid="{00000000-0005-0000-0000-0000B6000000}"/>
    <cellStyle name="Обычный 15 5 2 2" xfId="6562" xr:uid="{00000000-0005-0000-0000-0000B7000000}"/>
    <cellStyle name="Обычный 15 5 3" xfId="2660" xr:uid="{00000000-0005-0000-0000-0000B8000000}"/>
    <cellStyle name="Обычный 15 6" xfId="685" xr:uid="{00000000-0005-0000-0000-0000B9000000}"/>
    <cellStyle name="Обычный 15 6 2" xfId="6554" xr:uid="{00000000-0005-0000-0000-0000BA000000}"/>
    <cellStyle name="Обычный 15 7" xfId="2071" xr:uid="{00000000-0005-0000-0000-0000BB000000}"/>
    <cellStyle name="Обычный 16" xfId="19" xr:uid="{00000000-0005-0000-0000-0000BC000000}"/>
    <cellStyle name="Обычный 16 2" xfId="20" xr:uid="{00000000-0005-0000-0000-0000BD000000}"/>
    <cellStyle name="Обычный 16 2 2" xfId="273" xr:uid="{00000000-0005-0000-0000-0000BE000000}"/>
    <cellStyle name="Обычный 16 2 2 2" xfId="376" xr:uid="{00000000-0005-0000-0000-0000BF000000}"/>
    <cellStyle name="Обычный 16 2 2 2 2" xfId="651" xr:uid="{00000000-0005-0000-0000-0000C0000000}"/>
    <cellStyle name="Обычный 16 2 2 2 2 2" xfId="686" xr:uid="{00000000-0005-0000-0000-0000C1000000}"/>
    <cellStyle name="Обычный 16 2 2 2 2 2 2" xfId="6567" xr:uid="{00000000-0005-0000-0000-0000C2000000}"/>
    <cellStyle name="Обычный 16 2 2 2 2 3" xfId="2463" xr:uid="{00000000-0005-0000-0000-0000C3000000}"/>
    <cellStyle name="Обычный 16 2 2 2 3" xfId="687" xr:uid="{00000000-0005-0000-0000-0000C4000000}"/>
    <cellStyle name="Обычный 16 2 2 2 3 2" xfId="1712" xr:uid="{00000000-0005-0000-0000-0000C5000000}"/>
    <cellStyle name="Обычный 16 2 2 2 3 2 2" xfId="6568" xr:uid="{00000000-0005-0000-0000-0000C6000000}"/>
    <cellStyle name="Обычный 16 2 2 2 3 3" xfId="2661" xr:uid="{00000000-0005-0000-0000-0000C7000000}"/>
    <cellStyle name="Обычный 16 2 2 2 4" xfId="688" xr:uid="{00000000-0005-0000-0000-0000C8000000}"/>
    <cellStyle name="Обычный 16 2 2 2 4 2" xfId="6566" xr:uid="{00000000-0005-0000-0000-0000C9000000}"/>
    <cellStyle name="Обычный 16 2 2 2 5" xfId="2077" xr:uid="{00000000-0005-0000-0000-0000CA000000}"/>
    <cellStyle name="Обычный 16 2 2 3" xfId="550" xr:uid="{00000000-0005-0000-0000-0000CB000000}"/>
    <cellStyle name="Обычный 16 2 2 3 2" xfId="689" xr:uid="{00000000-0005-0000-0000-0000CC000000}"/>
    <cellStyle name="Обычный 16 2 2 3 2 2" xfId="6569" xr:uid="{00000000-0005-0000-0000-0000CD000000}"/>
    <cellStyle name="Обычный 16 2 2 3 3" xfId="2462" xr:uid="{00000000-0005-0000-0000-0000CE000000}"/>
    <cellStyle name="Обычный 16 2 2 4" xfId="690" xr:uid="{00000000-0005-0000-0000-0000CF000000}"/>
    <cellStyle name="Обычный 16 2 2 4 2" xfId="1713" xr:uid="{00000000-0005-0000-0000-0000D0000000}"/>
    <cellStyle name="Обычный 16 2 2 4 2 2" xfId="6570" xr:uid="{00000000-0005-0000-0000-0000D1000000}"/>
    <cellStyle name="Обычный 16 2 2 4 3" xfId="2662" xr:uid="{00000000-0005-0000-0000-0000D2000000}"/>
    <cellStyle name="Обычный 16 2 2 5" xfId="691" xr:uid="{00000000-0005-0000-0000-0000D3000000}"/>
    <cellStyle name="Обычный 16 2 2 5 2" xfId="6565" xr:uid="{00000000-0005-0000-0000-0000D4000000}"/>
    <cellStyle name="Обычный 16 2 2 6" xfId="2076" xr:uid="{00000000-0005-0000-0000-0000D5000000}"/>
    <cellStyle name="Обычный 16 2 3" xfId="394" xr:uid="{00000000-0005-0000-0000-0000D6000000}"/>
    <cellStyle name="Обычный 16 2 3 2" xfId="692" xr:uid="{00000000-0005-0000-0000-0000D7000000}"/>
    <cellStyle name="Обычный 16 2 3 2 2" xfId="6571" xr:uid="{00000000-0005-0000-0000-0000D8000000}"/>
    <cellStyle name="Обычный 16 2 3 3" xfId="2461" xr:uid="{00000000-0005-0000-0000-0000D9000000}"/>
    <cellStyle name="Обычный 16 2 4" xfId="693" xr:uid="{00000000-0005-0000-0000-0000DA000000}"/>
    <cellStyle name="Обычный 16 2 4 2" xfId="1714" xr:uid="{00000000-0005-0000-0000-0000DB000000}"/>
    <cellStyle name="Обычный 16 2 4 2 2" xfId="6572" xr:uid="{00000000-0005-0000-0000-0000DC000000}"/>
    <cellStyle name="Обычный 16 2 4 3" xfId="2663" xr:uid="{00000000-0005-0000-0000-0000DD000000}"/>
    <cellStyle name="Обычный 16 2 5" xfId="694" xr:uid="{00000000-0005-0000-0000-0000DE000000}"/>
    <cellStyle name="Обычный 16 2 5 2" xfId="6564" xr:uid="{00000000-0005-0000-0000-0000DF000000}"/>
    <cellStyle name="Обычный 16 2 6" xfId="2075" xr:uid="{00000000-0005-0000-0000-0000E0000000}"/>
    <cellStyle name="Обычный 16 3" xfId="21" xr:uid="{00000000-0005-0000-0000-0000E1000000}"/>
    <cellStyle name="Обычный 16 3 2" xfId="377" xr:uid="{00000000-0005-0000-0000-0000E2000000}"/>
    <cellStyle name="Обычный 16 3 2 2" xfId="652" xr:uid="{00000000-0005-0000-0000-0000E3000000}"/>
    <cellStyle name="Обычный 16 3 2 2 2" xfId="695" xr:uid="{00000000-0005-0000-0000-0000E4000000}"/>
    <cellStyle name="Обычный 16 3 2 2 2 2" xfId="6575" xr:uid="{00000000-0005-0000-0000-0000E5000000}"/>
    <cellStyle name="Обычный 16 3 2 2 3" xfId="2465" xr:uid="{00000000-0005-0000-0000-0000E6000000}"/>
    <cellStyle name="Обычный 16 3 2 3" xfId="696" xr:uid="{00000000-0005-0000-0000-0000E7000000}"/>
    <cellStyle name="Обычный 16 3 2 3 2" xfId="1715" xr:uid="{00000000-0005-0000-0000-0000E8000000}"/>
    <cellStyle name="Обычный 16 3 2 3 2 2" xfId="6576" xr:uid="{00000000-0005-0000-0000-0000E9000000}"/>
    <cellStyle name="Обычный 16 3 2 3 3" xfId="2664" xr:uid="{00000000-0005-0000-0000-0000EA000000}"/>
    <cellStyle name="Обычный 16 3 2 4" xfId="697" xr:uid="{00000000-0005-0000-0000-0000EB000000}"/>
    <cellStyle name="Обычный 16 3 2 4 2" xfId="6574" xr:uid="{00000000-0005-0000-0000-0000EC000000}"/>
    <cellStyle name="Обычный 16 3 2 5" xfId="2078" xr:uid="{00000000-0005-0000-0000-0000ED000000}"/>
    <cellStyle name="Обычный 16 3 3" xfId="395" xr:uid="{00000000-0005-0000-0000-0000EE000000}"/>
    <cellStyle name="Обычный 16 3 3 2" xfId="698" xr:uid="{00000000-0005-0000-0000-0000EF000000}"/>
    <cellStyle name="Обычный 16 3 3 2 2" xfId="6577" xr:uid="{00000000-0005-0000-0000-0000F0000000}"/>
    <cellStyle name="Обычный 16 3 3 3" xfId="2464" xr:uid="{00000000-0005-0000-0000-0000F1000000}"/>
    <cellStyle name="Обычный 16 3 4" xfId="699" xr:uid="{00000000-0005-0000-0000-0000F2000000}"/>
    <cellStyle name="Обычный 16 3 4 2" xfId="1716" xr:uid="{00000000-0005-0000-0000-0000F3000000}"/>
    <cellStyle name="Обычный 16 3 4 2 2" xfId="6578" xr:uid="{00000000-0005-0000-0000-0000F4000000}"/>
    <cellStyle name="Обычный 16 3 4 3" xfId="2665" xr:uid="{00000000-0005-0000-0000-0000F5000000}"/>
    <cellStyle name="Обычный 16 3 5" xfId="700" xr:uid="{00000000-0005-0000-0000-0000F6000000}"/>
    <cellStyle name="Обычный 16 3 5 2" xfId="6573" xr:uid="{00000000-0005-0000-0000-0000F7000000}"/>
    <cellStyle name="Обычный 16 3 6" xfId="1682" xr:uid="{00000000-0005-0000-0000-0000F8000000}"/>
    <cellStyle name="Обычный 16 4" xfId="22" xr:uid="{00000000-0005-0000-0000-0000F9000000}"/>
    <cellStyle name="Обычный 16 4 2" xfId="396" xr:uid="{00000000-0005-0000-0000-0000FA000000}"/>
    <cellStyle name="Обычный 16 4 2 2" xfId="701" xr:uid="{00000000-0005-0000-0000-0000FB000000}"/>
    <cellStyle name="Обычный 16 4 2 2 2" xfId="6580" xr:uid="{00000000-0005-0000-0000-0000FC000000}"/>
    <cellStyle name="Обычный 16 4 2 3" xfId="2466" xr:uid="{00000000-0005-0000-0000-0000FD000000}"/>
    <cellStyle name="Обычный 16 4 3" xfId="702" xr:uid="{00000000-0005-0000-0000-0000FE000000}"/>
    <cellStyle name="Обычный 16 4 3 2" xfId="1717" xr:uid="{00000000-0005-0000-0000-0000FF000000}"/>
    <cellStyle name="Обычный 16 4 3 2 2" xfId="6581" xr:uid="{00000000-0005-0000-0000-000000010000}"/>
    <cellStyle name="Обычный 16 4 3 3" xfId="2666" xr:uid="{00000000-0005-0000-0000-000001010000}"/>
    <cellStyle name="Обычный 16 4 4" xfId="703" xr:uid="{00000000-0005-0000-0000-000002010000}"/>
    <cellStyle name="Обычный 16 4 4 2" xfId="6579" xr:uid="{00000000-0005-0000-0000-000003010000}"/>
    <cellStyle name="Обычный 16 4 5" xfId="2079" xr:uid="{00000000-0005-0000-0000-000004010000}"/>
    <cellStyle name="Обычный 16 5" xfId="274" xr:uid="{00000000-0005-0000-0000-000005010000}"/>
    <cellStyle name="Обычный 16 5 2" xfId="275" xr:uid="{00000000-0005-0000-0000-000006010000}"/>
    <cellStyle name="Обычный 16 5 2 2" xfId="552" xr:uid="{00000000-0005-0000-0000-000007010000}"/>
    <cellStyle name="Обычный 16 5 2 2 2" xfId="704" xr:uid="{00000000-0005-0000-0000-000008010000}"/>
    <cellStyle name="Обычный 16 5 2 2 2 2" xfId="705" xr:uid="{00000000-0005-0000-0000-000009010000}"/>
    <cellStyle name="Обычный 16 5 2 2 2 2 2" xfId="706" xr:uid="{00000000-0005-0000-0000-00000A010000}"/>
    <cellStyle name="Обычный 16 5 2 2 2 2 2 2" xfId="1718" xr:uid="{00000000-0005-0000-0000-00000B010000}"/>
    <cellStyle name="Обычный 16 5 2 2 2 2 2 2 2" xfId="6587" xr:uid="{00000000-0005-0000-0000-00000C010000}"/>
    <cellStyle name="Обычный 16 5 2 2 2 2 2 3" xfId="2667" xr:uid="{00000000-0005-0000-0000-00000D010000}"/>
    <cellStyle name="Обычный 16 5 2 2 2 2 3" xfId="707" xr:uid="{00000000-0005-0000-0000-00000E010000}"/>
    <cellStyle name="Обычный 16 5 2 2 2 2 3 2" xfId="708" xr:uid="{00000000-0005-0000-0000-00000F010000}"/>
    <cellStyle name="Обычный 16 5 2 2 2 2 3 2 2" xfId="1720" xr:uid="{00000000-0005-0000-0000-000010010000}"/>
    <cellStyle name="Обычный 16 5 2 2 2 2 3 2 2 2" xfId="6589" xr:uid="{00000000-0005-0000-0000-000011010000}"/>
    <cellStyle name="Обычный 16 5 2 2 2 2 3 2 3" xfId="2669" xr:uid="{00000000-0005-0000-0000-000012010000}"/>
    <cellStyle name="Обычный 16 5 2 2 2 2 3 3" xfId="1719" xr:uid="{00000000-0005-0000-0000-000013010000}"/>
    <cellStyle name="Обычный 16 5 2 2 2 2 3 3 2" xfId="6588" xr:uid="{00000000-0005-0000-0000-000014010000}"/>
    <cellStyle name="Обычный 16 5 2 2 2 2 3 4" xfId="2668" xr:uid="{00000000-0005-0000-0000-000015010000}"/>
    <cellStyle name="Обычный 16 5 2 2 2 2 4" xfId="709" xr:uid="{00000000-0005-0000-0000-000016010000}"/>
    <cellStyle name="Обычный 16 5 2 2 2 2 4 2" xfId="6586" xr:uid="{00000000-0005-0000-0000-000017010000}"/>
    <cellStyle name="Обычный 16 5 2 2 2 2 5" xfId="2084" xr:uid="{00000000-0005-0000-0000-000018010000}"/>
    <cellStyle name="Обычный 16 5 2 2 2 3" xfId="710" xr:uid="{00000000-0005-0000-0000-000019010000}"/>
    <cellStyle name="Обычный 16 5 2 2 2 3 2" xfId="1721" xr:uid="{00000000-0005-0000-0000-00001A010000}"/>
    <cellStyle name="Обычный 16 5 2 2 2 3 2 2" xfId="6590" xr:uid="{00000000-0005-0000-0000-00001B010000}"/>
    <cellStyle name="Обычный 16 5 2 2 2 3 3" xfId="2670" xr:uid="{00000000-0005-0000-0000-00001C010000}"/>
    <cellStyle name="Обычный 16 5 2 2 2 4" xfId="711" xr:uid="{00000000-0005-0000-0000-00001D010000}"/>
    <cellStyle name="Обычный 16 5 2 2 2 4 2" xfId="6585" xr:uid="{00000000-0005-0000-0000-00001E010000}"/>
    <cellStyle name="Обычный 16 5 2 2 2 5" xfId="2083" xr:uid="{00000000-0005-0000-0000-00001F010000}"/>
    <cellStyle name="Обычный 16 5 2 2 3" xfId="712" xr:uid="{00000000-0005-0000-0000-000020010000}"/>
    <cellStyle name="Обычный 16 5 2 2 3 2" xfId="713" xr:uid="{00000000-0005-0000-0000-000021010000}"/>
    <cellStyle name="Обычный 16 5 2 2 3 2 2" xfId="1722" xr:uid="{00000000-0005-0000-0000-000022010000}"/>
    <cellStyle name="Обычный 16 5 2 2 3 2 2 2" xfId="6592" xr:uid="{00000000-0005-0000-0000-000023010000}"/>
    <cellStyle name="Обычный 16 5 2 2 3 2 3" xfId="2671" xr:uid="{00000000-0005-0000-0000-000024010000}"/>
    <cellStyle name="Обычный 16 5 2 2 3 3" xfId="714" xr:uid="{00000000-0005-0000-0000-000025010000}"/>
    <cellStyle name="Обычный 16 5 2 2 3 3 2" xfId="6591" xr:uid="{00000000-0005-0000-0000-000026010000}"/>
    <cellStyle name="Обычный 16 5 2 2 3 4" xfId="2085" xr:uid="{00000000-0005-0000-0000-000027010000}"/>
    <cellStyle name="Обычный 16 5 2 2 4" xfId="715" xr:uid="{00000000-0005-0000-0000-000028010000}"/>
    <cellStyle name="Обычный 16 5 2 2 4 2" xfId="1723" xr:uid="{00000000-0005-0000-0000-000029010000}"/>
    <cellStyle name="Обычный 16 5 2 2 4 2 2" xfId="6593" xr:uid="{00000000-0005-0000-0000-00002A010000}"/>
    <cellStyle name="Обычный 16 5 2 2 4 3" xfId="2672" xr:uid="{00000000-0005-0000-0000-00002B010000}"/>
    <cellStyle name="Обычный 16 5 2 2 5" xfId="716" xr:uid="{00000000-0005-0000-0000-00002C010000}"/>
    <cellStyle name="Обычный 16 5 2 2 5 2" xfId="6584" xr:uid="{00000000-0005-0000-0000-00002D010000}"/>
    <cellStyle name="Обычный 16 5 2 2 6" xfId="2082" xr:uid="{00000000-0005-0000-0000-00002E010000}"/>
    <cellStyle name="Обычный 16 5 2 3" xfId="717" xr:uid="{00000000-0005-0000-0000-00002F010000}"/>
    <cellStyle name="Обычный 16 5 2 3 2" xfId="718" xr:uid="{00000000-0005-0000-0000-000030010000}"/>
    <cellStyle name="Обычный 16 5 2 3 2 2" xfId="6594" xr:uid="{00000000-0005-0000-0000-000031010000}"/>
    <cellStyle name="Обычный 16 5 2 3 3" xfId="2468" xr:uid="{00000000-0005-0000-0000-000032010000}"/>
    <cellStyle name="Обычный 16 5 2 4" xfId="719" xr:uid="{00000000-0005-0000-0000-000033010000}"/>
    <cellStyle name="Обычный 16 5 2 4 2" xfId="1724" xr:uid="{00000000-0005-0000-0000-000034010000}"/>
    <cellStyle name="Обычный 16 5 2 4 2 2" xfId="6595" xr:uid="{00000000-0005-0000-0000-000035010000}"/>
    <cellStyle name="Обычный 16 5 2 4 3" xfId="2673" xr:uid="{00000000-0005-0000-0000-000036010000}"/>
    <cellStyle name="Обычный 16 5 2 5" xfId="720" xr:uid="{00000000-0005-0000-0000-000037010000}"/>
    <cellStyle name="Обычный 16 5 2 5 2" xfId="6583" xr:uid="{00000000-0005-0000-0000-000038010000}"/>
    <cellStyle name="Обычный 16 5 2 6" xfId="2081" xr:uid="{00000000-0005-0000-0000-000039010000}"/>
    <cellStyle name="Обычный 16 5 3" xfId="551" xr:uid="{00000000-0005-0000-0000-00003A010000}"/>
    <cellStyle name="Обычный 16 5 3 2" xfId="721" xr:uid="{00000000-0005-0000-0000-00003B010000}"/>
    <cellStyle name="Обычный 16 5 3 2 2" xfId="6596" xr:uid="{00000000-0005-0000-0000-00003C010000}"/>
    <cellStyle name="Обычный 16 5 3 3" xfId="2467" xr:uid="{00000000-0005-0000-0000-00003D010000}"/>
    <cellStyle name="Обычный 16 5 4" xfId="722" xr:uid="{00000000-0005-0000-0000-00003E010000}"/>
    <cellStyle name="Обычный 16 5 4 2" xfId="1725" xr:uid="{00000000-0005-0000-0000-00003F010000}"/>
    <cellStyle name="Обычный 16 5 4 2 2" xfId="6597" xr:uid="{00000000-0005-0000-0000-000040010000}"/>
    <cellStyle name="Обычный 16 5 4 3" xfId="2674" xr:uid="{00000000-0005-0000-0000-000041010000}"/>
    <cellStyle name="Обычный 16 5 5" xfId="723" xr:uid="{00000000-0005-0000-0000-000042010000}"/>
    <cellStyle name="Обычный 16 5 5 2" xfId="6582" xr:uid="{00000000-0005-0000-0000-000043010000}"/>
    <cellStyle name="Обычный 16 5 6" xfId="2080" xr:uid="{00000000-0005-0000-0000-000044010000}"/>
    <cellStyle name="Обычный 16 6" xfId="393" xr:uid="{00000000-0005-0000-0000-000045010000}"/>
    <cellStyle name="Обычный 16 6 2" xfId="724" xr:uid="{00000000-0005-0000-0000-000046010000}"/>
    <cellStyle name="Обычный 16 6 2 2" xfId="6598" xr:uid="{00000000-0005-0000-0000-000047010000}"/>
    <cellStyle name="Обычный 16 6 3" xfId="2355" xr:uid="{00000000-0005-0000-0000-000048010000}"/>
    <cellStyle name="Обычный 16 7" xfId="725" xr:uid="{00000000-0005-0000-0000-000049010000}"/>
    <cellStyle name="Обычный 16 7 2" xfId="1726" xr:uid="{00000000-0005-0000-0000-00004A010000}"/>
    <cellStyle name="Обычный 16 7 2 2" xfId="6599" xr:uid="{00000000-0005-0000-0000-00004B010000}"/>
    <cellStyle name="Обычный 16 7 3" xfId="2675" xr:uid="{00000000-0005-0000-0000-00004C010000}"/>
    <cellStyle name="Обычный 16 8" xfId="726" xr:uid="{00000000-0005-0000-0000-00004D010000}"/>
    <cellStyle name="Обычный 16 8 2" xfId="6563" xr:uid="{00000000-0005-0000-0000-00004E010000}"/>
    <cellStyle name="Обычный 16 9" xfId="2074" xr:uid="{00000000-0005-0000-0000-00004F010000}"/>
    <cellStyle name="Обычный 17" xfId="23" xr:uid="{00000000-0005-0000-0000-000050010000}"/>
    <cellStyle name="Обычный 17 2" xfId="276" xr:uid="{00000000-0005-0000-0000-000051010000}"/>
    <cellStyle name="Обычный 17 2 2" xfId="553" xr:uid="{00000000-0005-0000-0000-000052010000}"/>
    <cellStyle name="Обычный 17 2 2 2" xfId="727" xr:uid="{00000000-0005-0000-0000-000053010000}"/>
    <cellStyle name="Обычный 17 2 2 2 2" xfId="6601" xr:uid="{00000000-0005-0000-0000-000054010000}"/>
    <cellStyle name="Обычный 17 2 2 3" xfId="2469" xr:uid="{00000000-0005-0000-0000-000055010000}"/>
    <cellStyle name="Обычный 17 2 3" xfId="728" xr:uid="{00000000-0005-0000-0000-000056010000}"/>
    <cellStyle name="Обычный 17 2 3 2" xfId="1727" xr:uid="{00000000-0005-0000-0000-000057010000}"/>
    <cellStyle name="Обычный 17 2 3 2 2" xfId="6602" xr:uid="{00000000-0005-0000-0000-000058010000}"/>
    <cellStyle name="Обычный 17 2 3 3" xfId="2676" xr:uid="{00000000-0005-0000-0000-000059010000}"/>
    <cellStyle name="Обычный 17 2 4" xfId="729" xr:uid="{00000000-0005-0000-0000-00005A010000}"/>
    <cellStyle name="Обычный 17 2 4 2" xfId="6600" xr:uid="{00000000-0005-0000-0000-00005B010000}"/>
    <cellStyle name="Обычный 17 2 5" xfId="2087" xr:uid="{00000000-0005-0000-0000-00005C010000}"/>
    <cellStyle name="Обычный 17 3" xfId="397" xr:uid="{00000000-0005-0000-0000-00005D010000}"/>
    <cellStyle name="Обычный 17 3 2" xfId="730" xr:uid="{00000000-0005-0000-0000-00005E010000}"/>
    <cellStyle name="Обычный 17 3 2 2" xfId="3050" xr:uid="{00000000-0005-0000-0000-00005F010000}"/>
    <cellStyle name="Обычный 17 3 3" xfId="2356" xr:uid="{00000000-0005-0000-0000-000060010000}"/>
    <cellStyle name="Обычный 17 4" xfId="731" xr:uid="{00000000-0005-0000-0000-000061010000}"/>
    <cellStyle name="Обычный 17 4 2" xfId="1728" xr:uid="{00000000-0005-0000-0000-000062010000}"/>
    <cellStyle name="Обычный 17 4 2 2" xfId="3051" xr:uid="{00000000-0005-0000-0000-000063010000}"/>
    <cellStyle name="Обычный 17 4 3" xfId="2677" xr:uid="{00000000-0005-0000-0000-000064010000}"/>
    <cellStyle name="Обычный 17 5" xfId="732" xr:uid="{00000000-0005-0000-0000-000065010000}"/>
    <cellStyle name="Обычный 17 5 2" xfId="3053" xr:uid="{00000000-0005-0000-0000-000066010000}"/>
    <cellStyle name="Обычный 17 5 3" xfId="3054" xr:uid="{00000000-0005-0000-0000-000067010000}"/>
    <cellStyle name="Обычный 17 5 4" xfId="3052" xr:uid="{00000000-0005-0000-0000-000068010000}"/>
    <cellStyle name="Обычный 17 6" xfId="3055" xr:uid="{00000000-0005-0000-0000-000069010000}"/>
    <cellStyle name="Обычный 17 6 2" xfId="3056" xr:uid="{00000000-0005-0000-0000-00006A010000}"/>
    <cellStyle name="Обычный 17 7" xfId="3057" xr:uid="{00000000-0005-0000-0000-00006B010000}"/>
    <cellStyle name="Обычный 17 8" xfId="2086" xr:uid="{00000000-0005-0000-0000-00006C010000}"/>
    <cellStyle name="Обычный 18" xfId="261" xr:uid="{00000000-0005-0000-0000-00006D010000}"/>
    <cellStyle name="Обычный 18 2" xfId="277" xr:uid="{00000000-0005-0000-0000-00006E010000}"/>
    <cellStyle name="Обычный 18 2 2" xfId="278" xr:uid="{00000000-0005-0000-0000-00006F010000}"/>
    <cellStyle name="Обычный 18 2 2 2" xfId="733" xr:uid="{00000000-0005-0000-0000-000070010000}"/>
    <cellStyle name="Обычный 18 2 2 2 2" xfId="1700" xr:uid="{00000000-0005-0000-0000-000071010000}"/>
    <cellStyle name="Обычный 18 2 2 3" xfId="1729" xr:uid="{00000000-0005-0000-0000-000072010000}"/>
    <cellStyle name="Обычный 18 2 2 3 2" xfId="2678" xr:uid="{00000000-0005-0000-0000-000073010000}"/>
    <cellStyle name="Обычный 18 2 3" xfId="554" xr:uid="{00000000-0005-0000-0000-000074010000}"/>
    <cellStyle name="Обычный 18 2 3 2" xfId="734" xr:uid="{00000000-0005-0000-0000-000075010000}"/>
    <cellStyle name="Обычный 18 2 3 2 2" xfId="735" xr:uid="{00000000-0005-0000-0000-000076010000}"/>
    <cellStyle name="Обычный 18 2 3 2 2 2" xfId="736" xr:uid="{00000000-0005-0000-0000-000077010000}"/>
    <cellStyle name="Обычный 18 2 3 2 2 2 2" xfId="737" xr:uid="{00000000-0005-0000-0000-000078010000}"/>
    <cellStyle name="Обычный 18 2 3 2 2 2 2 2" xfId="1731" xr:uid="{00000000-0005-0000-0000-000079010000}"/>
    <cellStyle name="Обычный 18 2 3 2 2 2 2 2 2" xfId="6609" xr:uid="{00000000-0005-0000-0000-00007A010000}"/>
    <cellStyle name="Обычный 18 2 3 2 2 2 2 3" xfId="2680" xr:uid="{00000000-0005-0000-0000-00007B010000}"/>
    <cellStyle name="Обычный 18 2 3 2 2 2 3" xfId="1605" xr:uid="{00000000-0005-0000-0000-00007C010000}"/>
    <cellStyle name="Обычный 18 2 3 2 2 2 3 2" xfId="6608" xr:uid="{00000000-0005-0000-0000-00007D010000}"/>
    <cellStyle name="Обычный 18 2 3 2 2 2 4" xfId="1611" xr:uid="{00000000-0005-0000-0000-00007E010000}"/>
    <cellStyle name="Обычный 18 2 3 2 2 2 4 2" xfId="1685" xr:uid="{00000000-0005-0000-0000-00007F010000}"/>
    <cellStyle name="Обычный 18 2 3 2 2 2 4 5" xfId="1691" xr:uid="{00000000-0005-0000-0000-000080010000}"/>
    <cellStyle name="Обычный 18 2 3 2 2 2 5" xfId="1623" xr:uid="{00000000-0005-0000-0000-000081010000}"/>
    <cellStyle name="Обычный 18 2 3 2 2 2 5 2" xfId="1624" xr:uid="{00000000-0005-0000-0000-000082010000}"/>
    <cellStyle name="Обычный 18 2 3 2 2 2 5 2 2" xfId="1625" xr:uid="{00000000-0005-0000-0000-000083010000}"/>
    <cellStyle name="Обычный 18 2 3 2 2 2 5 2 2 2" xfId="1626" xr:uid="{00000000-0005-0000-0000-000084010000}"/>
    <cellStyle name="Обычный 18 2 3 2 2 2 5 2 2 2 3 2 2 2 8" xfId="1692" xr:uid="{00000000-0005-0000-0000-000085010000}"/>
    <cellStyle name="Обычный 18 2 3 2 2 2 6" xfId="1627" xr:uid="{00000000-0005-0000-0000-000086010000}"/>
    <cellStyle name="Обычный 18 2 3 2 2 3" xfId="738" xr:uid="{00000000-0005-0000-0000-000087010000}"/>
    <cellStyle name="Обычный 18 2 3 2 2 3 2" xfId="1732" xr:uid="{00000000-0005-0000-0000-000088010000}"/>
    <cellStyle name="Обычный 18 2 3 2 2 3 2 2" xfId="6610" xr:uid="{00000000-0005-0000-0000-000089010000}"/>
    <cellStyle name="Обычный 18 2 3 2 2 3 3" xfId="2681" xr:uid="{00000000-0005-0000-0000-00008A010000}"/>
    <cellStyle name="Обычный 18 2 3 2 2 4" xfId="1730" xr:uid="{00000000-0005-0000-0000-00008B010000}"/>
    <cellStyle name="Обычный 18 2 3 2 2 4 2" xfId="6607" xr:uid="{00000000-0005-0000-0000-00008C010000}"/>
    <cellStyle name="Обычный 18 2 3 2 2 5" xfId="2679" xr:uid="{00000000-0005-0000-0000-00008D010000}"/>
    <cellStyle name="Обычный 18 2 3 2 3" xfId="739" xr:uid="{00000000-0005-0000-0000-00008E010000}"/>
    <cellStyle name="Обычный 18 2 3 2 3 2" xfId="1733" xr:uid="{00000000-0005-0000-0000-00008F010000}"/>
    <cellStyle name="Обычный 18 2 3 2 3 2 2" xfId="6611" xr:uid="{00000000-0005-0000-0000-000090010000}"/>
    <cellStyle name="Обычный 18 2 3 2 3 3" xfId="2682" xr:uid="{00000000-0005-0000-0000-000091010000}"/>
    <cellStyle name="Обычный 18 2 3 2 4" xfId="740" xr:uid="{00000000-0005-0000-0000-000092010000}"/>
    <cellStyle name="Обычный 18 2 3 2 4 2" xfId="6606" xr:uid="{00000000-0005-0000-0000-000093010000}"/>
    <cellStyle name="Обычный 18 2 3 2 5" xfId="2091" xr:uid="{00000000-0005-0000-0000-000094010000}"/>
    <cellStyle name="Обычный 18 2 3 3" xfId="741" xr:uid="{00000000-0005-0000-0000-000095010000}"/>
    <cellStyle name="Обычный 18 2 3 3 2" xfId="1734" xr:uid="{00000000-0005-0000-0000-000096010000}"/>
    <cellStyle name="Обычный 18 2 3 3 2 2" xfId="6612" xr:uid="{00000000-0005-0000-0000-000097010000}"/>
    <cellStyle name="Обычный 18 2 3 3 3" xfId="2683" xr:uid="{00000000-0005-0000-0000-000098010000}"/>
    <cellStyle name="Обычный 18 2 3 4" xfId="742" xr:uid="{00000000-0005-0000-0000-000099010000}"/>
    <cellStyle name="Обычный 18 2 3 4 2" xfId="6605" xr:uid="{00000000-0005-0000-0000-00009A010000}"/>
    <cellStyle name="Обычный 18 2 3 5" xfId="2090" xr:uid="{00000000-0005-0000-0000-00009B010000}"/>
    <cellStyle name="Обычный 18 2 4" xfId="743" xr:uid="{00000000-0005-0000-0000-00009C010000}"/>
    <cellStyle name="Обычный 18 2 4 2" xfId="744" xr:uid="{00000000-0005-0000-0000-00009D010000}"/>
    <cellStyle name="Обычный 18 2 4 2 2" xfId="6613" xr:uid="{00000000-0005-0000-0000-00009E010000}"/>
    <cellStyle name="Обычный 18 2 4 3" xfId="2471" xr:uid="{00000000-0005-0000-0000-00009F010000}"/>
    <cellStyle name="Обычный 18 2 5" xfId="745" xr:uid="{00000000-0005-0000-0000-0000A0010000}"/>
    <cellStyle name="Обычный 18 2 5 2" xfId="1735" xr:uid="{00000000-0005-0000-0000-0000A1010000}"/>
    <cellStyle name="Обычный 18 2 5 2 2" xfId="6614" xr:uid="{00000000-0005-0000-0000-0000A2010000}"/>
    <cellStyle name="Обычный 18 2 5 3" xfId="2684" xr:uid="{00000000-0005-0000-0000-0000A3010000}"/>
    <cellStyle name="Обычный 18 2 6" xfId="746" xr:uid="{00000000-0005-0000-0000-0000A4010000}"/>
    <cellStyle name="Обычный 18 2 6 2" xfId="6604" xr:uid="{00000000-0005-0000-0000-0000A5010000}"/>
    <cellStyle name="Обычный 18 2 7" xfId="2089" xr:uid="{00000000-0005-0000-0000-0000A6010000}"/>
    <cellStyle name="Обычный 18 3" xfId="279" xr:uid="{00000000-0005-0000-0000-0000A7010000}"/>
    <cellStyle name="Обычный 18 3 2" xfId="555" xr:uid="{00000000-0005-0000-0000-0000A8010000}"/>
    <cellStyle name="Обычный 18 3 2 2" xfId="747" xr:uid="{00000000-0005-0000-0000-0000A9010000}"/>
    <cellStyle name="Обычный 18 3 2 2 2" xfId="6616" xr:uid="{00000000-0005-0000-0000-0000AA010000}"/>
    <cellStyle name="Обычный 18 3 2 3" xfId="2472" xr:uid="{00000000-0005-0000-0000-0000AB010000}"/>
    <cellStyle name="Обычный 18 3 3" xfId="748" xr:uid="{00000000-0005-0000-0000-0000AC010000}"/>
    <cellStyle name="Обычный 18 3 3 2" xfId="1736" xr:uid="{00000000-0005-0000-0000-0000AD010000}"/>
    <cellStyle name="Обычный 18 3 3 2 2" xfId="6617" xr:uid="{00000000-0005-0000-0000-0000AE010000}"/>
    <cellStyle name="Обычный 18 3 3 3" xfId="2685" xr:uid="{00000000-0005-0000-0000-0000AF010000}"/>
    <cellStyle name="Обычный 18 3 4" xfId="749" xr:uid="{00000000-0005-0000-0000-0000B0010000}"/>
    <cellStyle name="Обычный 18 3 4 2" xfId="6615" xr:uid="{00000000-0005-0000-0000-0000B1010000}"/>
    <cellStyle name="Обычный 18 3 5" xfId="2092" xr:uid="{00000000-0005-0000-0000-0000B2010000}"/>
    <cellStyle name="Обычный 18 4" xfId="280" xr:uid="{00000000-0005-0000-0000-0000B3010000}"/>
    <cellStyle name="Обычный 18 4 2" xfId="556" xr:uid="{00000000-0005-0000-0000-0000B4010000}"/>
    <cellStyle name="Обычный 18 4 2 2" xfId="750" xr:uid="{00000000-0005-0000-0000-0000B5010000}"/>
    <cellStyle name="Обычный 18 4 2 2 2" xfId="751" xr:uid="{00000000-0005-0000-0000-0000B6010000}"/>
    <cellStyle name="Обычный 18 4 2 2 2 2" xfId="1737" xr:uid="{00000000-0005-0000-0000-0000B7010000}"/>
    <cellStyle name="Обычный 18 4 2 2 2 2 2" xfId="6621" xr:uid="{00000000-0005-0000-0000-0000B8010000}"/>
    <cellStyle name="Обычный 18 4 2 2 2 3" xfId="2686" xr:uid="{00000000-0005-0000-0000-0000B9010000}"/>
    <cellStyle name="Обычный 18 4 2 2 3" xfId="752" xr:uid="{00000000-0005-0000-0000-0000BA010000}"/>
    <cellStyle name="Обычный 18 4 2 2 3 2" xfId="1738" xr:uid="{00000000-0005-0000-0000-0000BB010000}"/>
    <cellStyle name="Обычный 18 4 2 2 3 2 2" xfId="6622" xr:uid="{00000000-0005-0000-0000-0000BC010000}"/>
    <cellStyle name="Обычный 18 4 2 2 3 3" xfId="2687" xr:uid="{00000000-0005-0000-0000-0000BD010000}"/>
    <cellStyle name="Обычный 18 4 2 2 4" xfId="753" xr:uid="{00000000-0005-0000-0000-0000BE010000}"/>
    <cellStyle name="Обычный 18 4 2 2 4 2" xfId="6620" xr:uid="{00000000-0005-0000-0000-0000BF010000}"/>
    <cellStyle name="Обычный 18 4 2 2 5" xfId="2095" xr:uid="{00000000-0005-0000-0000-0000C0010000}"/>
    <cellStyle name="Обычный 18 4 2 3" xfId="754" xr:uid="{00000000-0005-0000-0000-0000C1010000}"/>
    <cellStyle name="Обычный 18 4 2 3 2" xfId="1739" xr:uid="{00000000-0005-0000-0000-0000C2010000}"/>
    <cellStyle name="Обычный 18 4 2 3 2 2" xfId="6623" xr:uid="{00000000-0005-0000-0000-0000C3010000}"/>
    <cellStyle name="Обычный 18 4 2 3 3" xfId="2688" xr:uid="{00000000-0005-0000-0000-0000C4010000}"/>
    <cellStyle name="Обычный 18 4 2 4" xfId="755" xr:uid="{00000000-0005-0000-0000-0000C5010000}"/>
    <cellStyle name="Обычный 18 4 2 4 2" xfId="6619" xr:uid="{00000000-0005-0000-0000-0000C6010000}"/>
    <cellStyle name="Обычный 18 4 2 5" xfId="2094" xr:uid="{00000000-0005-0000-0000-0000C7010000}"/>
    <cellStyle name="Обычный 18 4 3" xfId="756" xr:uid="{00000000-0005-0000-0000-0000C8010000}"/>
    <cellStyle name="Обычный 18 4 3 2" xfId="757" xr:uid="{00000000-0005-0000-0000-0000C9010000}"/>
    <cellStyle name="Обычный 18 4 3 2 2" xfId="6624" xr:uid="{00000000-0005-0000-0000-0000CA010000}"/>
    <cellStyle name="Обычный 18 4 3 3" xfId="2473" xr:uid="{00000000-0005-0000-0000-0000CB010000}"/>
    <cellStyle name="Обычный 18 4 4" xfId="758" xr:uid="{00000000-0005-0000-0000-0000CC010000}"/>
    <cellStyle name="Обычный 18 4 4 2" xfId="1740" xr:uid="{00000000-0005-0000-0000-0000CD010000}"/>
    <cellStyle name="Обычный 18 4 4 2 2" xfId="6625" xr:uid="{00000000-0005-0000-0000-0000CE010000}"/>
    <cellStyle name="Обычный 18 4 4 3" xfId="2689" xr:uid="{00000000-0005-0000-0000-0000CF010000}"/>
    <cellStyle name="Обычный 18 4 5" xfId="759" xr:uid="{00000000-0005-0000-0000-0000D0010000}"/>
    <cellStyle name="Обычный 18 4 5 2" xfId="6618" xr:uid="{00000000-0005-0000-0000-0000D1010000}"/>
    <cellStyle name="Обычный 18 4 6" xfId="2093" xr:uid="{00000000-0005-0000-0000-0000D2010000}"/>
    <cellStyle name="Обычный 18 5" xfId="541" xr:uid="{00000000-0005-0000-0000-0000D3010000}"/>
    <cellStyle name="Обычный 18 5 2" xfId="760" xr:uid="{00000000-0005-0000-0000-0000D4010000}"/>
    <cellStyle name="Обычный 18 5 2 2" xfId="6626" xr:uid="{00000000-0005-0000-0000-0000D5010000}"/>
    <cellStyle name="Обычный 18 5 3" xfId="2470" xr:uid="{00000000-0005-0000-0000-0000D6010000}"/>
    <cellStyle name="Обычный 18 6" xfId="761" xr:uid="{00000000-0005-0000-0000-0000D7010000}"/>
    <cellStyle name="Обычный 18 6 2" xfId="1741" xr:uid="{00000000-0005-0000-0000-0000D8010000}"/>
    <cellStyle name="Обычный 18 6 2 2" xfId="6627" xr:uid="{00000000-0005-0000-0000-0000D9010000}"/>
    <cellStyle name="Обычный 18 6 3" xfId="2690" xr:uid="{00000000-0005-0000-0000-0000DA010000}"/>
    <cellStyle name="Обычный 18 7" xfId="762" xr:uid="{00000000-0005-0000-0000-0000DB010000}"/>
    <cellStyle name="Обычный 18 7 2" xfId="6603" xr:uid="{00000000-0005-0000-0000-0000DC010000}"/>
    <cellStyle name="Обычный 18 8" xfId="2088" xr:uid="{00000000-0005-0000-0000-0000DD010000}"/>
    <cellStyle name="Обычный 19" xfId="2" xr:uid="{00000000-0005-0000-0000-0000DE010000}"/>
    <cellStyle name="Обычный 19 2" xfId="1690" xr:uid="{00000000-0005-0000-0000-0000DF010000}"/>
    <cellStyle name="Обычный 19 2 2" xfId="6539" xr:uid="{00000000-0005-0000-0000-0000E0010000}"/>
    <cellStyle name="Обычный 19 3" xfId="1742" xr:uid="{00000000-0005-0000-0000-0000E1010000}"/>
    <cellStyle name="Обычный 19 4" xfId="1694" xr:uid="{00000000-0005-0000-0000-0000E2010000}"/>
    <cellStyle name="Обычный 2" xfId="1" xr:uid="{00000000-0005-0000-0000-0000E3010000}"/>
    <cellStyle name="Обычный 2 10" xfId="25" xr:uid="{00000000-0005-0000-0000-0000E4010000}"/>
    <cellStyle name="Обычный 2 10 10" xfId="3058" xr:uid="{00000000-0005-0000-0000-0000E5010000}"/>
    <cellStyle name="Обычный 2 10 10 2" xfId="3059" xr:uid="{00000000-0005-0000-0000-0000E6010000}"/>
    <cellStyle name="Обычный 2 10 10 2 2" xfId="3060" xr:uid="{00000000-0005-0000-0000-0000E7010000}"/>
    <cellStyle name="Обычный 2 10 10 2 2 2" xfId="3061" xr:uid="{00000000-0005-0000-0000-0000E8010000}"/>
    <cellStyle name="Обычный 2 10 10 2 2 3" xfId="3062" xr:uid="{00000000-0005-0000-0000-0000E9010000}"/>
    <cellStyle name="Обычный 2 10 10 2 2 3 2" xfId="3063" xr:uid="{00000000-0005-0000-0000-0000EA010000}"/>
    <cellStyle name="Обычный 2 10 10 2 2 4" xfId="3064" xr:uid="{00000000-0005-0000-0000-0000EB010000}"/>
    <cellStyle name="Обычный 2 10 10 2 3" xfId="3065" xr:uid="{00000000-0005-0000-0000-0000EC010000}"/>
    <cellStyle name="Обычный 2 10 10 2 4" xfId="3066" xr:uid="{00000000-0005-0000-0000-0000ED010000}"/>
    <cellStyle name="Обычный 2 10 10 2 4 2" xfId="3067" xr:uid="{00000000-0005-0000-0000-0000EE010000}"/>
    <cellStyle name="Обычный 2 10 10 2 5" xfId="3068" xr:uid="{00000000-0005-0000-0000-0000EF010000}"/>
    <cellStyle name="Обычный 2 10 10 3" xfId="3069" xr:uid="{00000000-0005-0000-0000-0000F0010000}"/>
    <cellStyle name="Обычный 2 10 10 3 2" xfId="3070" xr:uid="{00000000-0005-0000-0000-0000F1010000}"/>
    <cellStyle name="Обычный 2 10 10 4" xfId="3071" xr:uid="{00000000-0005-0000-0000-0000F2010000}"/>
    <cellStyle name="Обычный 2 10 10 4 2" xfId="3072" xr:uid="{00000000-0005-0000-0000-0000F3010000}"/>
    <cellStyle name="Обычный 2 10 10 5" xfId="3073" xr:uid="{00000000-0005-0000-0000-0000F4010000}"/>
    <cellStyle name="Обычный 2 10 10 5 2" xfId="3074" xr:uid="{00000000-0005-0000-0000-0000F5010000}"/>
    <cellStyle name="Обычный 2 10 10 5 2 2" xfId="3075" xr:uid="{00000000-0005-0000-0000-0000F6010000}"/>
    <cellStyle name="Обычный 2 10 10 6" xfId="3076" xr:uid="{00000000-0005-0000-0000-0000F7010000}"/>
    <cellStyle name="Обычный 2 10 11" xfId="3077" xr:uid="{00000000-0005-0000-0000-0000F8010000}"/>
    <cellStyle name="Обычный 2 10 11 2" xfId="3078" xr:uid="{00000000-0005-0000-0000-0000F9010000}"/>
    <cellStyle name="Обычный 2 10 11 2 2" xfId="3079" xr:uid="{00000000-0005-0000-0000-0000FA010000}"/>
    <cellStyle name="Обычный 2 10 11 2 2 2" xfId="3080" xr:uid="{00000000-0005-0000-0000-0000FB010000}"/>
    <cellStyle name="Обычный 2 10 11 2 3" xfId="3081" xr:uid="{00000000-0005-0000-0000-0000FC010000}"/>
    <cellStyle name="Обычный 2 10 11 3" xfId="3082" xr:uid="{00000000-0005-0000-0000-0000FD010000}"/>
    <cellStyle name="Обычный 2 10 11 3 2" xfId="3083" xr:uid="{00000000-0005-0000-0000-0000FE010000}"/>
    <cellStyle name="Обычный 2 10 11 3 2 2" xfId="3084" xr:uid="{00000000-0005-0000-0000-0000FF010000}"/>
    <cellStyle name="Обычный 2 10 11 3 2 2 2" xfId="3085" xr:uid="{00000000-0005-0000-0000-000000020000}"/>
    <cellStyle name="Обычный 2 10 11 3 2 3" xfId="3086" xr:uid="{00000000-0005-0000-0000-000001020000}"/>
    <cellStyle name="Обычный 2 10 11 3 2 4" xfId="3087" xr:uid="{00000000-0005-0000-0000-000002020000}"/>
    <cellStyle name="Обычный 2 10 11 3 3" xfId="3088" xr:uid="{00000000-0005-0000-0000-000003020000}"/>
    <cellStyle name="Обычный 2 10 11 4" xfId="3089" xr:uid="{00000000-0005-0000-0000-000004020000}"/>
    <cellStyle name="Обычный 2 10 11 4 2" xfId="3090" xr:uid="{00000000-0005-0000-0000-000005020000}"/>
    <cellStyle name="Обычный 2 10 11 5" xfId="3091" xr:uid="{00000000-0005-0000-0000-000006020000}"/>
    <cellStyle name="Обычный 2 10 11 5 2" xfId="3092" xr:uid="{00000000-0005-0000-0000-000007020000}"/>
    <cellStyle name="Обычный 2 10 11 6" xfId="3093" xr:uid="{00000000-0005-0000-0000-000008020000}"/>
    <cellStyle name="Обычный 2 10 11 6 2" xfId="3094" xr:uid="{00000000-0005-0000-0000-000009020000}"/>
    <cellStyle name="Обычный 2 10 11 7" xfId="3095" xr:uid="{00000000-0005-0000-0000-00000A020000}"/>
    <cellStyle name="Обычный 2 10 12" xfId="3096" xr:uid="{00000000-0005-0000-0000-00000B020000}"/>
    <cellStyle name="Обычный 2 10 12 2" xfId="3097" xr:uid="{00000000-0005-0000-0000-00000C020000}"/>
    <cellStyle name="Обычный 2 10 12 2 2" xfId="3098" xr:uid="{00000000-0005-0000-0000-00000D020000}"/>
    <cellStyle name="Обычный 2 10 12 3" xfId="3099" xr:uid="{00000000-0005-0000-0000-00000E020000}"/>
    <cellStyle name="Обычный 2 10 12 3 2" xfId="3100" xr:uid="{00000000-0005-0000-0000-00000F020000}"/>
    <cellStyle name="Обычный 2 10 12 4" xfId="3101" xr:uid="{00000000-0005-0000-0000-000010020000}"/>
    <cellStyle name="Обычный 2 10 12 4 2" xfId="3102" xr:uid="{00000000-0005-0000-0000-000011020000}"/>
    <cellStyle name="Обычный 2 10 12 4 3" xfId="3103" xr:uid="{00000000-0005-0000-0000-000012020000}"/>
    <cellStyle name="Обычный 2 10 12 4 3 2" xfId="3104" xr:uid="{00000000-0005-0000-0000-000013020000}"/>
    <cellStyle name="Обычный 2 10 12 5" xfId="3105" xr:uid="{00000000-0005-0000-0000-000014020000}"/>
    <cellStyle name="Обычный 2 10 12 5 2" xfId="3106" xr:uid="{00000000-0005-0000-0000-000015020000}"/>
    <cellStyle name="Обычный 2 10 12 6" xfId="3107" xr:uid="{00000000-0005-0000-0000-000016020000}"/>
    <cellStyle name="Обычный 2 10 12 6 2" xfId="3108" xr:uid="{00000000-0005-0000-0000-000017020000}"/>
    <cellStyle name="Обычный 2 10 12 7" xfId="3109" xr:uid="{00000000-0005-0000-0000-000018020000}"/>
    <cellStyle name="Обычный 2 10 13" xfId="3110" xr:uid="{00000000-0005-0000-0000-000019020000}"/>
    <cellStyle name="Обычный 2 10 13 2" xfId="3111" xr:uid="{00000000-0005-0000-0000-00001A020000}"/>
    <cellStyle name="Обычный 2 10 13 2 2" xfId="3112" xr:uid="{00000000-0005-0000-0000-00001B020000}"/>
    <cellStyle name="Обычный 2 10 13 3" xfId="3113" xr:uid="{00000000-0005-0000-0000-00001C020000}"/>
    <cellStyle name="Обычный 2 10 14" xfId="3114" xr:uid="{00000000-0005-0000-0000-00001D020000}"/>
    <cellStyle name="Обычный 2 10 14 2" xfId="3115" xr:uid="{00000000-0005-0000-0000-00001E020000}"/>
    <cellStyle name="Обычный 2 10 14 2 2" xfId="3116" xr:uid="{00000000-0005-0000-0000-00001F020000}"/>
    <cellStyle name="Обычный 2 10 14 3" xfId="3117" xr:uid="{00000000-0005-0000-0000-000020020000}"/>
    <cellStyle name="Обычный 2 10 14 3 2" xfId="3118" xr:uid="{00000000-0005-0000-0000-000021020000}"/>
    <cellStyle name="Обычный 2 10 14 4" xfId="3119" xr:uid="{00000000-0005-0000-0000-000022020000}"/>
    <cellStyle name="Обычный 2 10 14 4 2" xfId="3120" xr:uid="{00000000-0005-0000-0000-000023020000}"/>
    <cellStyle name="Обычный 2 10 14 5" xfId="3121" xr:uid="{00000000-0005-0000-0000-000024020000}"/>
    <cellStyle name="Обычный 2 10 15" xfId="3122" xr:uid="{00000000-0005-0000-0000-000025020000}"/>
    <cellStyle name="Обычный 2 10 15 2" xfId="3123" xr:uid="{00000000-0005-0000-0000-000026020000}"/>
    <cellStyle name="Обычный 2 10 15 2 2" xfId="3124" xr:uid="{00000000-0005-0000-0000-000027020000}"/>
    <cellStyle name="Обычный 2 10 15 2 2 2" xfId="3125" xr:uid="{00000000-0005-0000-0000-000028020000}"/>
    <cellStyle name="Обычный 2 10 15 2 2 3" xfId="3126" xr:uid="{00000000-0005-0000-0000-000029020000}"/>
    <cellStyle name="Обычный 2 10 15 2 3" xfId="3127" xr:uid="{00000000-0005-0000-0000-00002A020000}"/>
    <cellStyle name="Обычный 2 10 15 3" xfId="3128" xr:uid="{00000000-0005-0000-0000-00002B020000}"/>
    <cellStyle name="Обычный 2 10 16" xfId="3129" xr:uid="{00000000-0005-0000-0000-00002C020000}"/>
    <cellStyle name="Обычный 2 10 16 2" xfId="3130" xr:uid="{00000000-0005-0000-0000-00002D020000}"/>
    <cellStyle name="Обычный 2 10 16 2 2" xfId="3131" xr:uid="{00000000-0005-0000-0000-00002E020000}"/>
    <cellStyle name="Обычный 2 10 16 3" xfId="3132" xr:uid="{00000000-0005-0000-0000-00002F020000}"/>
    <cellStyle name="Обычный 2 10 17" xfId="3133" xr:uid="{00000000-0005-0000-0000-000030020000}"/>
    <cellStyle name="Обычный 2 10 17 2" xfId="3134" xr:uid="{00000000-0005-0000-0000-000031020000}"/>
    <cellStyle name="Обычный 2 10 17 2 2" xfId="3135" xr:uid="{00000000-0005-0000-0000-000032020000}"/>
    <cellStyle name="Обычный 2 10 17 2 2 2" xfId="3136" xr:uid="{00000000-0005-0000-0000-000033020000}"/>
    <cellStyle name="Обычный 2 10 17 2 2 3" xfId="3137" xr:uid="{00000000-0005-0000-0000-000034020000}"/>
    <cellStyle name="Обычный 2 10 17 2 2 4" xfId="3138" xr:uid="{00000000-0005-0000-0000-000035020000}"/>
    <cellStyle name="Обычный 2 10 17 2 3" xfId="3139" xr:uid="{00000000-0005-0000-0000-000036020000}"/>
    <cellStyle name="Обычный 2 10 17 3" xfId="3140" xr:uid="{00000000-0005-0000-0000-000037020000}"/>
    <cellStyle name="Обычный 2 10 18" xfId="3141" xr:uid="{00000000-0005-0000-0000-000038020000}"/>
    <cellStyle name="Обычный 2 10 18 2" xfId="3142" xr:uid="{00000000-0005-0000-0000-000039020000}"/>
    <cellStyle name="Обычный 2 10 19" xfId="3143" xr:uid="{00000000-0005-0000-0000-00003A020000}"/>
    <cellStyle name="Обычный 2 10 19 2" xfId="3144" xr:uid="{00000000-0005-0000-0000-00003B020000}"/>
    <cellStyle name="Обычный 2 10 2" xfId="26" xr:uid="{00000000-0005-0000-0000-00003C020000}"/>
    <cellStyle name="Обычный 2 10 2 2" xfId="27" xr:uid="{00000000-0005-0000-0000-00003D020000}"/>
    <cellStyle name="Обычный 2 10 2 2 10" xfId="3145" xr:uid="{00000000-0005-0000-0000-00003E020000}"/>
    <cellStyle name="Обычный 2 10 2 2 10 2" xfId="3146" xr:uid="{00000000-0005-0000-0000-00003F020000}"/>
    <cellStyle name="Обычный 2 10 2 2 11" xfId="3147" xr:uid="{00000000-0005-0000-0000-000040020000}"/>
    <cellStyle name="Обычный 2 10 2 2 11 2" xfId="3148" xr:uid="{00000000-0005-0000-0000-000041020000}"/>
    <cellStyle name="Обычный 2 10 2 2 11 2 2" xfId="3149" xr:uid="{00000000-0005-0000-0000-000042020000}"/>
    <cellStyle name="Обычный 2 10 2 2 11 2 2 2" xfId="3150" xr:uid="{00000000-0005-0000-0000-000043020000}"/>
    <cellStyle name="Обычный 2 10 2 2 11 2 2 3" xfId="3151" xr:uid="{00000000-0005-0000-0000-000044020000}"/>
    <cellStyle name="Обычный 2 10 2 2 11 2 3" xfId="3152" xr:uid="{00000000-0005-0000-0000-000045020000}"/>
    <cellStyle name="Обычный 2 10 2 2 11 3" xfId="3153" xr:uid="{00000000-0005-0000-0000-000046020000}"/>
    <cellStyle name="Обычный 2 10 2 2 11 3 2" xfId="3154" xr:uid="{00000000-0005-0000-0000-000047020000}"/>
    <cellStyle name="Обычный 2 10 2 2 11 4" xfId="3155" xr:uid="{00000000-0005-0000-0000-000048020000}"/>
    <cellStyle name="Обычный 2 10 2 2 11 4 2" xfId="3156" xr:uid="{00000000-0005-0000-0000-000049020000}"/>
    <cellStyle name="Обычный 2 10 2 2 11 4 3" xfId="3157" xr:uid="{00000000-0005-0000-0000-00004A020000}"/>
    <cellStyle name="Обычный 2 10 2 2 11 5" xfId="3158" xr:uid="{00000000-0005-0000-0000-00004B020000}"/>
    <cellStyle name="Обычный 2 10 2 2 11 6" xfId="3159" xr:uid="{00000000-0005-0000-0000-00004C020000}"/>
    <cellStyle name="Обычный 2 10 2 2 11 7" xfId="3160" xr:uid="{00000000-0005-0000-0000-00004D020000}"/>
    <cellStyle name="Обычный 2 10 2 2 11 8" xfId="3161" xr:uid="{00000000-0005-0000-0000-00004E020000}"/>
    <cellStyle name="Обычный 2 10 2 2 12" xfId="3162" xr:uid="{00000000-0005-0000-0000-00004F020000}"/>
    <cellStyle name="Обычный 2 10 2 2 12 2" xfId="3163" xr:uid="{00000000-0005-0000-0000-000050020000}"/>
    <cellStyle name="Обычный 2 10 2 2 12 3" xfId="3164" xr:uid="{00000000-0005-0000-0000-000051020000}"/>
    <cellStyle name="Обычный 2 10 2 2 13" xfId="3165" xr:uid="{00000000-0005-0000-0000-000052020000}"/>
    <cellStyle name="Обычный 2 10 2 2 13 2" xfId="3166" xr:uid="{00000000-0005-0000-0000-000053020000}"/>
    <cellStyle name="Обычный 2 10 2 2 14" xfId="3167" xr:uid="{00000000-0005-0000-0000-000054020000}"/>
    <cellStyle name="Обычный 2 10 2 2 14 2" xfId="3168" xr:uid="{00000000-0005-0000-0000-000055020000}"/>
    <cellStyle name="Обычный 2 10 2 2 15" xfId="3169" xr:uid="{00000000-0005-0000-0000-000056020000}"/>
    <cellStyle name="Обычный 2 10 2 2 16" xfId="2097" xr:uid="{00000000-0005-0000-0000-000057020000}"/>
    <cellStyle name="Обычный 2 10 2 2 2" xfId="281" xr:uid="{00000000-0005-0000-0000-000058020000}"/>
    <cellStyle name="Обычный 2 10 2 2 2 10" xfId="3170" xr:uid="{00000000-0005-0000-0000-000059020000}"/>
    <cellStyle name="Обычный 2 10 2 2 2 11" xfId="3171" xr:uid="{00000000-0005-0000-0000-00005A020000}"/>
    <cellStyle name="Обычный 2 10 2 2 2 11 2" xfId="3172" xr:uid="{00000000-0005-0000-0000-00005B020000}"/>
    <cellStyle name="Обычный 2 10 2 2 2 12" xfId="3173" xr:uid="{00000000-0005-0000-0000-00005C020000}"/>
    <cellStyle name="Обычный 2 10 2 2 2 13" xfId="3174" xr:uid="{00000000-0005-0000-0000-00005D020000}"/>
    <cellStyle name="Обычный 2 10 2 2 2 14" xfId="2098" xr:uid="{00000000-0005-0000-0000-00005E020000}"/>
    <cellStyle name="Обычный 2 10 2 2 2 2" xfId="557" xr:uid="{00000000-0005-0000-0000-00005F020000}"/>
    <cellStyle name="Обычный 2 10 2 2 2 2 2" xfId="763" xr:uid="{00000000-0005-0000-0000-000060020000}"/>
    <cellStyle name="Обычный 2 10 2 2 2 2 2 2" xfId="3176" xr:uid="{00000000-0005-0000-0000-000061020000}"/>
    <cellStyle name="Обычный 2 10 2 2 2 2 2 2 2" xfId="3177" xr:uid="{00000000-0005-0000-0000-000062020000}"/>
    <cellStyle name="Обычный 2 10 2 2 2 2 2 2 2 2" xfId="3178" xr:uid="{00000000-0005-0000-0000-000063020000}"/>
    <cellStyle name="Обычный 2 10 2 2 2 2 2 3" xfId="3179" xr:uid="{00000000-0005-0000-0000-000064020000}"/>
    <cellStyle name="Обычный 2 10 2 2 2 2 2 4" xfId="3175" xr:uid="{00000000-0005-0000-0000-000065020000}"/>
    <cellStyle name="Обычный 2 10 2 2 2 2 3" xfId="3180" xr:uid="{00000000-0005-0000-0000-000066020000}"/>
    <cellStyle name="Обычный 2 10 2 2 2 2 3 2" xfId="3181" xr:uid="{00000000-0005-0000-0000-000067020000}"/>
    <cellStyle name="Обычный 2 10 2 2 2 2 4" xfId="3182" xr:uid="{00000000-0005-0000-0000-000068020000}"/>
    <cellStyle name="Обычный 2 10 2 2 2 2 4 2" xfId="3183" xr:uid="{00000000-0005-0000-0000-000069020000}"/>
    <cellStyle name="Обычный 2 10 2 2 2 2 4 2 2" xfId="3184" xr:uid="{00000000-0005-0000-0000-00006A020000}"/>
    <cellStyle name="Обычный 2 10 2 2 2 2 5" xfId="3185" xr:uid="{00000000-0005-0000-0000-00006B020000}"/>
    <cellStyle name="Обычный 2 10 2 2 2 2 6" xfId="2474" xr:uid="{00000000-0005-0000-0000-00006C020000}"/>
    <cellStyle name="Обычный 2 10 2 2 2 3" xfId="764" xr:uid="{00000000-0005-0000-0000-00006D020000}"/>
    <cellStyle name="Обычный 2 10 2 2 2 3 2" xfId="1743" xr:uid="{00000000-0005-0000-0000-00006E020000}"/>
    <cellStyle name="Обычный 2 10 2 2 2 3 2 2" xfId="3186" xr:uid="{00000000-0005-0000-0000-00006F020000}"/>
    <cellStyle name="Обычный 2 10 2 2 2 3 3" xfId="2691" xr:uid="{00000000-0005-0000-0000-000070020000}"/>
    <cellStyle name="Обычный 2 10 2 2 2 4" xfId="765" xr:uid="{00000000-0005-0000-0000-000071020000}"/>
    <cellStyle name="Обычный 2 10 2 2 2 4 2" xfId="3188" xr:uid="{00000000-0005-0000-0000-000072020000}"/>
    <cellStyle name="Обычный 2 10 2 2 2 4 2 2" xfId="3189" xr:uid="{00000000-0005-0000-0000-000073020000}"/>
    <cellStyle name="Обычный 2 10 2 2 2 4 2 3" xfId="3190" xr:uid="{00000000-0005-0000-0000-000074020000}"/>
    <cellStyle name="Обычный 2 10 2 2 2 4 2 3 2" xfId="3191" xr:uid="{00000000-0005-0000-0000-000075020000}"/>
    <cellStyle name="Обычный 2 10 2 2 2 4 2 3 3" xfId="3192" xr:uid="{00000000-0005-0000-0000-000076020000}"/>
    <cellStyle name="Обычный 2 10 2 2 2 4 2 3 4" xfId="3193" xr:uid="{00000000-0005-0000-0000-000077020000}"/>
    <cellStyle name="Обычный 2 10 2 2 2 4 2 4" xfId="3194" xr:uid="{00000000-0005-0000-0000-000078020000}"/>
    <cellStyle name="Обычный 2 10 2 2 2 4 2 5" xfId="3195" xr:uid="{00000000-0005-0000-0000-000079020000}"/>
    <cellStyle name="Обычный 2 10 2 2 2 4 2 6" xfId="3196" xr:uid="{00000000-0005-0000-0000-00007A020000}"/>
    <cellStyle name="Обычный 2 10 2 2 2 4 3" xfId="3197" xr:uid="{00000000-0005-0000-0000-00007B020000}"/>
    <cellStyle name="Обычный 2 10 2 2 2 4 4" xfId="3187" xr:uid="{00000000-0005-0000-0000-00007C020000}"/>
    <cellStyle name="Обычный 2 10 2 2 2 5" xfId="3198" xr:uid="{00000000-0005-0000-0000-00007D020000}"/>
    <cellStyle name="Обычный 2 10 2 2 2 5 2" xfId="3199" xr:uid="{00000000-0005-0000-0000-00007E020000}"/>
    <cellStyle name="Обычный 2 10 2 2 2 6" xfId="3200" xr:uid="{00000000-0005-0000-0000-00007F020000}"/>
    <cellStyle name="Обычный 2 10 2 2 2 6 2" xfId="3201" xr:uid="{00000000-0005-0000-0000-000080020000}"/>
    <cellStyle name="Обычный 2 10 2 2 2 7" xfId="3202" xr:uid="{00000000-0005-0000-0000-000081020000}"/>
    <cellStyle name="Обычный 2 10 2 2 2 7 2" xfId="3203" xr:uid="{00000000-0005-0000-0000-000082020000}"/>
    <cellStyle name="Обычный 2 10 2 2 2 7 3" xfId="3204" xr:uid="{00000000-0005-0000-0000-000083020000}"/>
    <cellStyle name="Обычный 2 10 2 2 2 7 3 2" xfId="3205" xr:uid="{00000000-0005-0000-0000-000084020000}"/>
    <cellStyle name="Обычный 2 10 2 2 2 7 3 3" xfId="3206" xr:uid="{00000000-0005-0000-0000-000085020000}"/>
    <cellStyle name="Обычный 2 10 2 2 2 7 4" xfId="3207" xr:uid="{00000000-0005-0000-0000-000086020000}"/>
    <cellStyle name="Обычный 2 10 2 2 2 7 5" xfId="3208" xr:uid="{00000000-0005-0000-0000-000087020000}"/>
    <cellStyle name="Обычный 2 10 2 2 2 7 6" xfId="3209" xr:uid="{00000000-0005-0000-0000-000088020000}"/>
    <cellStyle name="Обычный 2 10 2 2 2 8" xfId="3210" xr:uid="{00000000-0005-0000-0000-000089020000}"/>
    <cellStyle name="Обычный 2 10 2 2 2 8 2" xfId="3211" xr:uid="{00000000-0005-0000-0000-00008A020000}"/>
    <cellStyle name="Обычный 2 10 2 2 2 9" xfId="3212" xr:uid="{00000000-0005-0000-0000-00008B020000}"/>
    <cellStyle name="Обычный 2 10 2 2 2 9 2" xfId="3213" xr:uid="{00000000-0005-0000-0000-00008C020000}"/>
    <cellStyle name="Обычный 2 10 2 2 3" xfId="399" xr:uid="{00000000-0005-0000-0000-00008D020000}"/>
    <cellStyle name="Обычный 2 10 2 2 3 10" xfId="3214" xr:uid="{00000000-0005-0000-0000-00008E020000}"/>
    <cellStyle name="Обычный 2 10 2 2 3 10 2" xfId="3215" xr:uid="{00000000-0005-0000-0000-00008F020000}"/>
    <cellStyle name="Обычный 2 10 2 2 3 11" xfId="3216" xr:uid="{00000000-0005-0000-0000-000090020000}"/>
    <cellStyle name="Обычный 2 10 2 2 3 12" xfId="3217" xr:uid="{00000000-0005-0000-0000-000091020000}"/>
    <cellStyle name="Обычный 2 10 2 2 3 13" xfId="3218" xr:uid="{00000000-0005-0000-0000-000092020000}"/>
    <cellStyle name="Обычный 2 10 2 2 3 14" xfId="2358" xr:uid="{00000000-0005-0000-0000-000093020000}"/>
    <cellStyle name="Обычный 2 10 2 2 3 2" xfId="766" xr:uid="{00000000-0005-0000-0000-000094020000}"/>
    <cellStyle name="Обычный 2 10 2 2 3 2 2" xfId="3220" xr:uid="{00000000-0005-0000-0000-000095020000}"/>
    <cellStyle name="Обычный 2 10 2 2 3 2 2 2" xfId="3221" xr:uid="{00000000-0005-0000-0000-000096020000}"/>
    <cellStyle name="Обычный 2 10 2 2 3 2 2 2 2" xfId="3222" xr:uid="{00000000-0005-0000-0000-000097020000}"/>
    <cellStyle name="Обычный 2 10 2 2 3 2 2 2 3" xfId="3223" xr:uid="{00000000-0005-0000-0000-000098020000}"/>
    <cellStyle name="Обычный 2 10 2 2 3 2 2 3" xfId="3224" xr:uid="{00000000-0005-0000-0000-000099020000}"/>
    <cellStyle name="Обычный 2 10 2 2 3 2 2 3 2" xfId="3225" xr:uid="{00000000-0005-0000-0000-00009A020000}"/>
    <cellStyle name="Обычный 2 10 2 2 3 2 2 4" xfId="3226" xr:uid="{00000000-0005-0000-0000-00009B020000}"/>
    <cellStyle name="Обычный 2 10 2 2 3 2 3" xfId="3227" xr:uid="{00000000-0005-0000-0000-00009C020000}"/>
    <cellStyle name="Обычный 2 10 2 2 3 2 3 2" xfId="3228" xr:uid="{00000000-0005-0000-0000-00009D020000}"/>
    <cellStyle name="Обычный 2 10 2 2 3 2 3 2 2" xfId="3229" xr:uid="{00000000-0005-0000-0000-00009E020000}"/>
    <cellStyle name="Обычный 2 10 2 2 3 2 3 2 3" xfId="3230" xr:uid="{00000000-0005-0000-0000-00009F020000}"/>
    <cellStyle name="Обычный 2 10 2 2 3 2 3 3" xfId="3231" xr:uid="{00000000-0005-0000-0000-0000A0020000}"/>
    <cellStyle name="Обычный 2 10 2 2 3 2 4" xfId="3232" xr:uid="{00000000-0005-0000-0000-0000A1020000}"/>
    <cellStyle name="Обычный 2 10 2 2 3 2 4 2" xfId="3233" xr:uid="{00000000-0005-0000-0000-0000A2020000}"/>
    <cellStyle name="Обычный 2 10 2 2 3 2 5" xfId="3234" xr:uid="{00000000-0005-0000-0000-0000A3020000}"/>
    <cellStyle name="Обычный 2 10 2 2 3 2 6" xfId="3219" xr:uid="{00000000-0005-0000-0000-0000A4020000}"/>
    <cellStyle name="Обычный 2 10 2 2 3 3" xfId="3235" xr:uid="{00000000-0005-0000-0000-0000A5020000}"/>
    <cellStyle name="Обычный 2 10 2 2 3 3 2" xfId="3236" xr:uid="{00000000-0005-0000-0000-0000A6020000}"/>
    <cellStyle name="Обычный 2 10 2 2 3 4" xfId="3237" xr:uid="{00000000-0005-0000-0000-0000A7020000}"/>
    <cellStyle name="Обычный 2 10 2 2 3 4 2" xfId="3238" xr:uid="{00000000-0005-0000-0000-0000A8020000}"/>
    <cellStyle name="Обычный 2 10 2 2 3 4 2 2" xfId="3239" xr:uid="{00000000-0005-0000-0000-0000A9020000}"/>
    <cellStyle name="Обычный 2 10 2 2 3 4 3" xfId="3240" xr:uid="{00000000-0005-0000-0000-0000AA020000}"/>
    <cellStyle name="Обычный 2 10 2 2 3 5" xfId="3241" xr:uid="{00000000-0005-0000-0000-0000AB020000}"/>
    <cellStyle name="Обычный 2 10 2 2 3 5 2" xfId="3242" xr:uid="{00000000-0005-0000-0000-0000AC020000}"/>
    <cellStyle name="Обычный 2 10 2 2 3 6" xfId="3243" xr:uid="{00000000-0005-0000-0000-0000AD020000}"/>
    <cellStyle name="Обычный 2 10 2 2 3 6 2" xfId="3244" xr:uid="{00000000-0005-0000-0000-0000AE020000}"/>
    <cellStyle name="Обычный 2 10 2 2 3 6 3" xfId="3245" xr:uid="{00000000-0005-0000-0000-0000AF020000}"/>
    <cellStyle name="Обычный 2 10 2 2 3 7" xfId="3246" xr:uid="{00000000-0005-0000-0000-0000B0020000}"/>
    <cellStyle name="Обычный 2 10 2 2 3 7 2" xfId="3247" xr:uid="{00000000-0005-0000-0000-0000B1020000}"/>
    <cellStyle name="Обычный 2 10 2 2 3 7 2 2" xfId="3248" xr:uid="{00000000-0005-0000-0000-0000B2020000}"/>
    <cellStyle name="Обычный 2 10 2 2 3 7 3" xfId="3249" xr:uid="{00000000-0005-0000-0000-0000B3020000}"/>
    <cellStyle name="Обычный 2 10 2 2 3 7 3 2" xfId="3250" xr:uid="{00000000-0005-0000-0000-0000B4020000}"/>
    <cellStyle name="Обычный 2 10 2 2 3 7 4" xfId="3251" xr:uid="{00000000-0005-0000-0000-0000B5020000}"/>
    <cellStyle name="Обычный 2 10 2 2 3 7 4 2" xfId="3252" xr:uid="{00000000-0005-0000-0000-0000B6020000}"/>
    <cellStyle name="Обычный 2 10 2 2 3 7 4 3" xfId="3253" xr:uid="{00000000-0005-0000-0000-0000B7020000}"/>
    <cellStyle name="Обычный 2 10 2 2 3 7 5" xfId="3254" xr:uid="{00000000-0005-0000-0000-0000B8020000}"/>
    <cellStyle name="Обычный 2 10 2 2 3 7 5 2" xfId="3255" xr:uid="{00000000-0005-0000-0000-0000B9020000}"/>
    <cellStyle name="Обычный 2 10 2 2 3 7 5 3" xfId="3256" xr:uid="{00000000-0005-0000-0000-0000BA020000}"/>
    <cellStyle name="Обычный 2 10 2 2 3 7 6" xfId="3257" xr:uid="{00000000-0005-0000-0000-0000BB020000}"/>
    <cellStyle name="Обычный 2 10 2 2 3 8" xfId="3258" xr:uid="{00000000-0005-0000-0000-0000BC020000}"/>
    <cellStyle name="Обычный 2 10 2 2 3 8 2" xfId="3259" xr:uid="{00000000-0005-0000-0000-0000BD020000}"/>
    <cellStyle name="Обычный 2 10 2 2 3 9" xfId="3260" xr:uid="{00000000-0005-0000-0000-0000BE020000}"/>
    <cellStyle name="Обычный 2 10 2 2 3 9 2" xfId="3261" xr:uid="{00000000-0005-0000-0000-0000BF020000}"/>
    <cellStyle name="Обычный 2 10 2 2 4" xfId="767" xr:uid="{00000000-0005-0000-0000-0000C0020000}"/>
    <cellStyle name="Обычный 2 10 2 2 4 2" xfId="1744" xr:uid="{00000000-0005-0000-0000-0000C1020000}"/>
    <cellStyle name="Обычный 2 10 2 2 4 2 2" xfId="3263" xr:uid="{00000000-0005-0000-0000-0000C2020000}"/>
    <cellStyle name="Обычный 2 10 2 2 4 2 2 2" xfId="3264" xr:uid="{00000000-0005-0000-0000-0000C3020000}"/>
    <cellStyle name="Обычный 2 10 2 2 4 2 3" xfId="3265" xr:uid="{00000000-0005-0000-0000-0000C4020000}"/>
    <cellStyle name="Обычный 2 10 2 2 4 2 4" xfId="3262" xr:uid="{00000000-0005-0000-0000-0000C5020000}"/>
    <cellStyle name="Обычный 2 10 2 2 4 3" xfId="3266" xr:uid="{00000000-0005-0000-0000-0000C6020000}"/>
    <cellStyle name="Обычный 2 10 2 2 4 3 2" xfId="3267" xr:uid="{00000000-0005-0000-0000-0000C7020000}"/>
    <cellStyle name="Обычный 2 10 2 2 4 4" xfId="3268" xr:uid="{00000000-0005-0000-0000-0000C8020000}"/>
    <cellStyle name="Обычный 2 10 2 2 4 4 2" xfId="3269" xr:uid="{00000000-0005-0000-0000-0000C9020000}"/>
    <cellStyle name="Обычный 2 10 2 2 4 5" xfId="3270" xr:uid="{00000000-0005-0000-0000-0000CA020000}"/>
    <cellStyle name="Обычный 2 10 2 2 4 5 2" xfId="3271" xr:uid="{00000000-0005-0000-0000-0000CB020000}"/>
    <cellStyle name="Обычный 2 10 2 2 4 6" xfId="3272" xr:uid="{00000000-0005-0000-0000-0000CC020000}"/>
    <cellStyle name="Обычный 2 10 2 2 4 7" xfId="2692" xr:uid="{00000000-0005-0000-0000-0000CD020000}"/>
    <cellStyle name="Обычный 2 10 2 2 5" xfId="768" xr:uid="{00000000-0005-0000-0000-0000CE020000}"/>
    <cellStyle name="Обычный 2 10 2 2 5 2" xfId="3274" xr:uid="{00000000-0005-0000-0000-0000CF020000}"/>
    <cellStyle name="Обычный 2 10 2 2 5 2 2" xfId="3275" xr:uid="{00000000-0005-0000-0000-0000D0020000}"/>
    <cellStyle name="Обычный 2 10 2 2 5 3" xfId="3276" xr:uid="{00000000-0005-0000-0000-0000D1020000}"/>
    <cellStyle name="Обычный 2 10 2 2 5 3 2" xfId="3277" xr:uid="{00000000-0005-0000-0000-0000D2020000}"/>
    <cellStyle name="Обычный 2 10 2 2 5 4" xfId="3278" xr:uid="{00000000-0005-0000-0000-0000D3020000}"/>
    <cellStyle name="Обычный 2 10 2 2 5 5" xfId="3273" xr:uid="{00000000-0005-0000-0000-0000D4020000}"/>
    <cellStyle name="Обычный 2 10 2 2 6" xfId="3279" xr:uid="{00000000-0005-0000-0000-0000D5020000}"/>
    <cellStyle name="Обычный 2 10 2 2 6 2" xfId="3280" xr:uid="{00000000-0005-0000-0000-0000D6020000}"/>
    <cellStyle name="Обычный 2 10 2 2 6 2 2" xfId="3281" xr:uid="{00000000-0005-0000-0000-0000D7020000}"/>
    <cellStyle name="Обычный 2 10 2 2 6 2 2 2" xfId="3282" xr:uid="{00000000-0005-0000-0000-0000D8020000}"/>
    <cellStyle name="Обычный 2 10 2 2 6 2 2 3" xfId="3283" xr:uid="{00000000-0005-0000-0000-0000D9020000}"/>
    <cellStyle name="Обычный 2 10 2 2 6 2 3" xfId="3284" xr:uid="{00000000-0005-0000-0000-0000DA020000}"/>
    <cellStyle name="Обычный 2 10 2 2 6 2 4" xfId="3285" xr:uid="{00000000-0005-0000-0000-0000DB020000}"/>
    <cellStyle name="Обычный 2 10 2 2 6 2 5" xfId="3286" xr:uid="{00000000-0005-0000-0000-0000DC020000}"/>
    <cellStyle name="Обычный 2 10 2 2 6 3" xfId="3287" xr:uid="{00000000-0005-0000-0000-0000DD020000}"/>
    <cellStyle name="Обычный 2 10 2 2 6 3 2" xfId="3288" xr:uid="{00000000-0005-0000-0000-0000DE020000}"/>
    <cellStyle name="Обычный 2 10 2 2 6 4" xfId="3289" xr:uid="{00000000-0005-0000-0000-0000DF020000}"/>
    <cellStyle name="Обычный 2 10 2 2 7" xfId="3290" xr:uid="{00000000-0005-0000-0000-0000E0020000}"/>
    <cellStyle name="Обычный 2 10 2 2 7 2" xfId="3291" xr:uid="{00000000-0005-0000-0000-0000E1020000}"/>
    <cellStyle name="Обычный 2 10 2 2 7 2 2" xfId="3292" xr:uid="{00000000-0005-0000-0000-0000E2020000}"/>
    <cellStyle name="Обычный 2 10 2 2 7 2 2 2" xfId="3293" xr:uid="{00000000-0005-0000-0000-0000E3020000}"/>
    <cellStyle name="Обычный 2 10 2 2 7 2 2 2 2" xfId="3294" xr:uid="{00000000-0005-0000-0000-0000E4020000}"/>
    <cellStyle name="Обычный 2 10 2 2 7 2 2 2 3" xfId="3295" xr:uid="{00000000-0005-0000-0000-0000E5020000}"/>
    <cellStyle name="Обычный 2 10 2 2 7 2 2 3" xfId="3296" xr:uid="{00000000-0005-0000-0000-0000E6020000}"/>
    <cellStyle name="Обычный 2 10 2 2 7 2 3" xfId="3297" xr:uid="{00000000-0005-0000-0000-0000E7020000}"/>
    <cellStyle name="Обычный 2 10 2 2 7 2 3 2" xfId="3298" xr:uid="{00000000-0005-0000-0000-0000E8020000}"/>
    <cellStyle name="Обычный 2 10 2 2 7 2 3 3" xfId="3299" xr:uid="{00000000-0005-0000-0000-0000E9020000}"/>
    <cellStyle name="Обычный 2 10 2 2 7 2 4" xfId="3300" xr:uid="{00000000-0005-0000-0000-0000EA020000}"/>
    <cellStyle name="Обычный 2 10 2 2 7 2 4 2" xfId="3301" xr:uid="{00000000-0005-0000-0000-0000EB020000}"/>
    <cellStyle name="Обычный 2 10 2 2 7 2 5" xfId="3302" xr:uid="{00000000-0005-0000-0000-0000EC020000}"/>
    <cellStyle name="Обычный 2 10 2 2 7 2 6" xfId="3303" xr:uid="{00000000-0005-0000-0000-0000ED020000}"/>
    <cellStyle name="Обычный 2 10 2 2 7 3" xfId="3304" xr:uid="{00000000-0005-0000-0000-0000EE020000}"/>
    <cellStyle name="Обычный 2 10 2 2 7 3 2" xfId="3305" xr:uid="{00000000-0005-0000-0000-0000EF020000}"/>
    <cellStyle name="Обычный 2 10 2 2 7 4" xfId="3306" xr:uid="{00000000-0005-0000-0000-0000F0020000}"/>
    <cellStyle name="Обычный 2 10 2 2 8" xfId="3307" xr:uid="{00000000-0005-0000-0000-0000F1020000}"/>
    <cellStyle name="Обычный 2 10 2 2 8 2" xfId="3308" xr:uid="{00000000-0005-0000-0000-0000F2020000}"/>
    <cellStyle name="Обычный 2 10 2 2 9" xfId="3309" xr:uid="{00000000-0005-0000-0000-0000F3020000}"/>
    <cellStyle name="Обычный 2 10 2 2 9 2" xfId="3310" xr:uid="{00000000-0005-0000-0000-0000F4020000}"/>
    <cellStyle name="Обычный 2 10 2 2 9 2 2" xfId="3311" xr:uid="{00000000-0005-0000-0000-0000F5020000}"/>
    <cellStyle name="Обычный 2 10 2 2 9 2 2 2" xfId="3312" xr:uid="{00000000-0005-0000-0000-0000F6020000}"/>
    <cellStyle name="Обычный 2 10 2 2 9 2 3" xfId="3313" xr:uid="{00000000-0005-0000-0000-0000F7020000}"/>
    <cellStyle name="Обычный 2 10 2 2 9 3" xfId="3314" xr:uid="{00000000-0005-0000-0000-0000F8020000}"/>
    <cellStyle name="Обычный 2 10 2 3" xfId="282" xr:uid="{00000000-0005-0000-0000-0000F9020000}"/>
    <cellStyle name="Обычный 2 10 2 3 2" xfId="558" xr:uid="{00000000-0005-0000-0000-0000FA020000}"/>
    <cellStyle name="Обычный 2 10 2 3 2 2" xfId="769" xr:uid="{00000000-0005-0000-0000-0000FB020000}"/>
    <cellStyle name="Обычный 2 10 2 3 2 2 2" xfId="3316" xr:uid="{00000000-0005-0000-0000-0000FC020000}"/>
    <cellStyle name="Обычный 2 10 2 3 2 2 3" xfId="3315" xr:uid="{00000000-0005-0000-0000-0000FD020000}"/>
    <cellStyle name="Обычный 2 10 2 3 2 3" xfId="3317" xr:uid="{00000000-0005-0000-0000-0000FE020000}"/>
    <cellStyle name="Обычный 2 10 2 3 2 4" xfId="2475" xr:uid="{00000000-0005-0000-0000-0000FF020000}"/>
    <cellStyle name="Обычный 2 10 2 3 3" xfId="770" xr:uid="{00000000-0005-0000-0000-000000030000}"/>
    <cellStyle name="Обычный 2 10 2 3 3 2" xfId="1745" xr:uid="{00000000-0005-0000-0000-000001030000}"/>
    <cellStyle name="Обычный 2 10 2 3 3 2 2" xfId="6629" xr:uid="{00000000-0005-0000-0000-000002030000}"/>
    <cellStyle name="Обычный 2 10 2 3 3 3" xfId="2693" xr:uid="{00000000-0005-0000-0000-000003030000}"/>
    <cellStyle name="Обычный 2 10 2 3 4" xfId="771" xr:uid="{00000000-0005-0000-0000-000004030000}"/>
    <cellStyle name="Обычный 2 10 2 3 4 2" xfId="6628" xr:uid="{00000000-0005-0000-0000-000005030000}"/>
    <cellStyle name="Обычный 2 10 2 3 5" xfId="2099" xr:uid="{00000000-0005-0000-0000-000006030000}"/>
    <cellStyle name="Обычный 2 10 2 4" xfId="398" xr:uid="{00000000-0005-0000-0000-000007030000}"/>
    <cellStyle name="Обычный 2 10 2 4 2" xfId="772" xr:uid="{00000000-0005-0000-0000-000008030000}"/>
    <cellStyle name="Обычный 2 10 2 4 2 2" xfId="3319" xr:uid="{00000000-0005-0000-0000-000009030000}"/>
    <cellStyle name="Обычный 2 10 2 4 2 3" xfId="3318" xr:uid="{00000000-0005-0000-0000-00000A030000}"/>
    <cellStyle name="Обычный 2 10 2 4 3" xfId="3320" xr:uid="{00000000-0005-0000-0000-00000B030000}"/>
    <cellStyle name="Обычный 2 10 2 4 4" xfId="2357" xr:uid="{00000000-0005-0000-0000-00000C030000}"/>
    <cellStyle name="Обычный 2 10 2 5" xfId="773" xr:uid="{00000000-0005-0000-0000-00000D030000}"/>
    <cellStyle name="Обычный 2 10 2 5 2" xfId="1746" xr:uid="{00000000-0005-0000-0000-00000E030000}"/>
    <cellStyle name="Обычный 2 10 2 5 2 2" xfId="3322" xr:uid="{00000000-0005-0000-0000-00000F030000}"/>
    <cellStyle name="Обычный 2 10 2 5 2 2 2" xfId="3323" xr:uid="{00000000-0005-0000-0000-000010030000}"/>
    <cellStyle name="Обычный 2 10 2 5 2 2 3" xfId="3324" xr:uid="{00000000-0005-0000-0000-000011030000}"/>
    <cellStyle name="Обычный 2 10 2 5 2 3" xfId="3325" xr:uid="{00000000-0005-0000-0000-000012030000}"/>
    <cellStyle name="Обычный 2 10 2 5 2 4" xfId="3321" xr:uid="{00000000-0005-0000-0000-000013030000}"/>
    <cellStyle name="Обычный 2 10 2 5 3" xfId="3326" xr:uid="{00000000-0005-0000-0000-000014030000}"/>
    <cellStyle name="Обычный 2 10 2 5 3 2" xfId="3327" xr:uid="{00000000-0005-0000-0000-000015030000}"/>
    <cellStyle name="Обычный 2 10 2 5 3 3" xfId="3328" xr:uid="{00000000-0005-0000-0000-000016030000}"/>
    <cellStyle name="Обычный 2 10 2 5 4" xfId="3329" xr:uid="{00000000-0005-0000-0000-000017030000}"/>
    <cellStyle name="Обычный 2 10 2 5 5" xfId="2694" xr:uid="{00000000-0005-0000-0000-000018030000}"/>
    <cellStyle name="Обычный 2 10 2 6" xfId="774" xr:uid="{00000000-0005-0000-0000-000019030000}"/>
    <cellStyle name="Обычный 2 10 2 6 2" xfId="3330" xr:uid="{00000000-0005-0000-0000-00001A030000}"/>
    <cellStyle name="Обычный 2 10 2 7" xfId="2064" xr:uid="{00000000-0005-0000-0000-00001B030000}"/>
    <cellStyle name="Обычный 2 10 2 7 2" xfId="7195" xr:uid="{00000000-0005-0000-0000-00001C030000}"/>
    <cellStyle name="Обычный 2 10 2 8" xfId="2096" xr:uid="{00000000-0005-0000-0000-00001D030000}"/>
    <cellStyle name="Обычный 2 10 20" xfId="3331" xr:uid="{00000000-0005-0000-0000-00001E030000}"/>
    <cellStyle name="Обычный 2 10 20 2" xfId="3332" xr:uid="{00000000-0005-0000-0000-00001F030000}"/>
    <cellStyle name="Обычный 2 10 21" xfId="3333" xr:uid="{00000000-0005-0000-0000-000020030000}"/>
    <cellStyle name="Обычный 2 10 3" xfId="28" xr:uid="{00000000-0005-0000-0000-000021030000}"/>
    <cellStyle name="Обычный 2 10 3 2" xfId="283" xr:uid="{00000000-0005-0000-0000-000022030000}"/>
    <cellStyle name="Обычный 2 10 3 2 2" xfId="559" xr:uid="{00000000-0005-0000-0000-000023030000}"/>
    <cellStyle name="Обычный 2 10 3 2 2 2" xfId="775" xr:uid="{00000000-0005-0000-0000-000024030000}"/>
    <cellStyle name="Обычный 2 10 3 2 2 2 2" xfId="3334" xr:uid="{00000000-0005-0000-0000-000025030000}"/>
    <cellStyle name="Обычный 2 10 3 2 2 3" xfId="2476" xr:uid="{00000000-0005-0000-0000-000026030000}"/>
    <cellStyle name="Обычный 2 10 3 2 3" xfId="776" xr:uid="{00000000-0005-0000-0000-000027030000}"/>
    <cellStyle name="Обычный 2 10 3 2 3 2" xfId="1747" xr:uid="{00000000-0005-0000-0000-000028030000}"/>
    <cellStyle name="Обычный 2 10 3 2 3 2 2" xfId="6631" xr:uid="{00000000-0005-0000-0000-000029030000}"/>
    <cellStyle name="Обычный 2 10 3 2 3 3" xfId="2695" xr:uid="{00000000-0005-0000-0000-00002A030000}"/>
    <cellStyle name="Обычный 2 10 3 2 4" xfId="777" xr:uid="{00000000-0005-0000-0000-00002B030000}"/>
    <cellStyle name="Обычный 2 10 3 2 4 2" xfId="6630" xr:uid="{00000000-0005-0000-0000-00002C030000}"/>
    <cellStyle name="Обычный 2 10 3 2 5" xfId="2101" xr:uid="{00000000-0005-0000-0000-00002D030000}"/>
    <cellStyle name="Обычный 2 10 3 3" xfId="400" xr:uid="{00000000-0005-0000-0000-00002E030000}"/>
    <cellStyle name="Обычный 2 10 3 3 2" xfId="778" xr:uid="{00000000-0005-0000-0000-00002F030000}"/>
    <cellStyle name="Обычный 2 10 3 3 2 2" xfId="3336" xr:uid="{00000000-0005-0000-0000-000030030000}"/>
    <cellStyle name="Обычный 2 10 3 3 2 3" xfId="3335" xr:uid="{00000000-0005-0000-0000-000031030000}"/>
    <cellStyle name="Обычный 2 10 3 3 3" xfId="3337" xr:uid="{00000000-0005-0000-0000-000032030000}"/>
    <cellStyle name="Обычный 2 10 3 3 3 2" xfId="3338" xr:uid="{00000000-0005-0000-0000-000033030000}"/>
    <cellStyle name="Обычный 2 10 3 3 4" xfId="3339" xr:uid="{00000000-0005-0000-0000-000034030000}"/>
    <cellStyle name="Обычный 2 10 3 3 5" xfId="2359" xr:uid="{00000000-0005-0000-0000-000035030000}"/>
    <cellStyle name="Обычный 2 10 3 4" xfId="779" xr:uid="{00000000-0005-0000-0000-000036030000}"/>
    <cellStyle name="Обычный 2 10 3 4 2" xfId="1748" xr:uid="{00000000-0005-0000-0000-000037030000}"/>
    <cellStyle name="Обычный 2 10 3 4 2 2" xfId="3341" xr:uid="{00000000-0005-0000-0000-000038030000}"/>
    <cellStyle name="Обычный 2 10 3 4 2 3" xfId="3340" xr:uid="{00000000-0005-0000-0000-000039030000}"/>
    <cellStyle name="Обычный 2 10 3 4 3" xfId="3342" xr:uid="{00000000-0005-0000-0000-00003A030000}"/>
    <cellStyle name="Обычный 2 10 3 4 3 2" xfId="3343" xr:uid="{00000000-0005-0000-0000-00003B030000}"/>
    <cellStyle name="Обычный 2 10 3 4 4" xfId="3344" xr:uid="{00000000-0005-0000-0000-00003C030000}"/>
    <cellStyle name="Обычный 2 10 3 4 5" xfId="2696" xr:uid="{00000000-0005-0000-0000-00003D030000}"/>
    <cellStyle name="Обычный 2 10 3 5" xfId="780" xr:uid="{00000000-0005-0000-0000-00003E030000}"/>
    <cellStyle name="Обычный 2 10 3 5 2" xfId="3346" xr:uid="{00000000-0005-0000-0000-00003F030000}"/>
    <cellStyle name="Обычный 2 10 3 5 2 2" xfId="3347" xr:uid="{00000000-0005-0000-0000-000040030000}"/>
    <cellStyle name="Обычный 2 10 3 5 3" xfId="3348" xr:uid="{00000000-0005-0000-0000-000041030000}"/>
    <cellStyle name="Обычный 2 10 3 5 3 2" xfId="3349" xr:uid="{00000000-0005-0000-0000-000042030000}"/>
    <cellStyle name="Обычный 2 10 3 5 4" xfId="3350" xr:uid="{00000000-0005-0000-0000-000043030000}"/>
    <cellStyle name="Обычный 2 10 3 5 5" xfId="3345" xr:uid="{00000000-0005-0000-0000-000044030000}"/>
    <cellStyle name="Обычный 2 10 3 6" xfId="3351" xr:uid="{00000000-0005-0000-0000-000045030000}"/>
    <cellStyle name="Обычный 2 10 3 6 2" xfId="3352" xr:uid="{00000000-0005-0000-0000-000046030000}"/>
    <cellStyle name="Обычный 2 10 3 7" xfId="3353" xr:uid="{00000000-0005-0000-0000-000047030000}"/>
    <cellStyle name="Обычный 2 10 3 8" xfId="2100" xr:uid="{00000000-0005-0000-0000-000048030000}"/>
    <cellStyle name="Обычный 2 10 4" xfId="3354" xr:uid="{00000000-0005-0000-0000-000049030000}"/>
    <cellStyle name="Обычный 2 10 4 10" xfId="3355" xr:uid="{00000000-0005-0000-0000-00004A030000}"/>
    <cellStyle name="Обычный 2 10 4 2" xfId="3356" xr:uid="{00000000-0005-0000-0000-00004B030000}"/>
    <cellStyle name="Обычный 2 10 4 2 2" xfId="3357" xr:uid="{00000000-0005-0000-0000-00004C030000}"/>
    <cellStyle name="Обычный 2 10 4 2 2 2" xfId="3358" xr:uid="{00000000-0005-0000-0000-00004D030000}"/>
    <cellStyle name="Обычный 2 10 4 2 3" xfId="3359" xr:uid="{00000000-0005-0000-0000-00004E030000}"/>
    <cellStyle name="Обычный 2 10 4 2 3 2" xfId="3360" xr:uid="{00000000-0005-0000-0000-00004F030000}"/>
    <cellStyle name="Обычный 2 10 4 2 4" xfId="3361" xr:uid="{00000000-0005-0000-0000-000050030000}"/>
    <cellStyle name="Обычный 2 10 4 3" xfId="3362" xr:uid="{00000000-0005-0000-0000-000051030000}"/>
    <cellStyle name="Обычный 2 10 4 3 2" xfId="3363" xr:uid="{00000000-0005-0000-0000-000052030000}"/>
    <cellStyle name="Обычный 2 10 4 3 2 2" xfId="3364" xr:uid="{00000000-0005-0000-0000-000053030000}"/>
    <cellStyle name="Обычный 2 10 4 3 3" xfId="3365" xr:uid="{00000000-0005-0000-0000-000054030000}"/>
    <cellStyle name="Обычный 2 10 4 3 3 2" xfId="3366" xr:uid="{00000000-0005-0000-0000-000055030000}"/>
    <cellStyle name="Обычный 2 10 4 3 4" xfId="3367" xr:uid="{00000000-0005-0000-0000-000056030000}"/>
    <cellStyle name="Обычный 2 10 4 4" xfId="3368" xr:uid="{00000000-0005-0000-0000-000057030000}"/>
    <cellStyle name="Обычный 2 10 4 4 2" xfId="3369" xr:uid="{00000000-0005-0000-0000-000058030000}"/>
    <cellStyle name="Обычный 2 10 4 5" xfId="3370" xr:uid="{00000000-0005-0000-0000-000059030000}"/>
    <cellStyle name="Обычный 2 10 4 5 2" xfId="3371" xr:uid="{00000000-0005-0000-0000-00005A030000}"/>
    <cellStyle name="Обычный 2 10 4 6" xfId="3372" xr:uid="{00000000-0005-0000-0000-00005B030000}"/>
    <cellStyle name="Обычный 2 10 4 7" xfId="3373" xr:uid="{00000000-0005-0000-0000-00005C030000}"/>
    <cellStyle name="Обычный 2 10 4 8" xfId="3374" xr:uid="{00000000-0005-0000-0000-00005D030000}"/>
    <cellStyle name="Обычный 2 10 4 9" xfId="3375" xr:uid="{00000000-0005-0000-0000-00005E030000}"/>
    <cellStyle name="Обычный 2 10 5" xfId="3376" xr:uid="{00000000-0005-0000-0000-00005F030000}"/>
    <cellStyle name="Обычный 2 10 5 2" xfId="3377" xr:uid="{00000000-0005-0000-0000-000060030000}"/>
    <cellStyle name="Обычный 2 10 5 2 10" xfId="3378" xr:uid="{00000000-0005-0000-0000-000061030000}"/>
    <cellStyle name="Обычный 2 10 5 2 11" xfId="3379" xr:uid="{00000000-0005-0000-0000-000062030000}"/>
    <cellStyle name="Обычный 2 10 5 2 12" xfId="3380" xr:uid="{00000000-0005-0000-0000-000063030000}"/>
    <cellStyle name="Обычный 2 10 5 2 13" xfId="3381" xr:uid="{00000000-0005-0000-0000-000064030000}"/>
    <cellStyle name="Обычный 2 10 5 2 14" xfId="3382" xr:uid="{00000000-0005-0000-0000-000065030000}"/>
    <cellStyle name="Обычный 2 10 5 2 14 2" xfId="3383" xr:uid="{00000000-0005-0000-0000-000066030000}"/>
    <cellStyle name="Обычный 2 10 5 2 14 2 2" xfId="3384" xr:uid="{00000000-0005-0000-0000-000067030000}"/>
    <cellStyle name="Обычный 2 10 5 2 15" xfId="3385" xr:uid="{00000000-0005-0000-0000-000068030000}"/>
    <cellStyle name="Обычный 2 10 5 2 2" xfId="3386" xr:uid="{00000000-0005-0000-0000-000069030000}"/>
    <cellStyle name="Обычный 2 10 5 2 2 2" xfId="3387" xr:uid="{00000000-0005-0000-0000-00006A030000}"/>
    <cellStyle name="Обычный 2 10 5 2 2 2 2" xfId="3388" xr:uid="{00000000-0005-0000-0000-00006B030000}"/>
    <cellStyle name="Обычный 2 10 5 2 2 3" xfId="3389" xr:uid="{00000000-0005-0000-0000-00006C030000}"/>
    <cellStyle name="Обычный 2 10 5 2 2 3 2" xfId="3390" xr:uid="{00000000-0005-0000-0000-00006D030000}"/>
    <cellStyle name="Обычный 2 10 5 2 2 4" xfId="3391" xr:uid="{00000000-0005-0000-0000-00006E030000}"/>
    <cellStyle name="Обычный 2 10 5 2 2 4 2" xfId="3392" xr:uid="{00000000-0005-0000-0000-00006F030000}"/>
    <cellStyle name="Обычный 2 10 5 2 2 5" xfId="3393" xr:uid="{00000000-0005-0000-0000-000070030000}"/>
    <cellStyle name="Обычный 2 10 5 2 3" xfId="3394" xr:uid="{00000000-0005-0000-0000-000071030000}"/>
    <cellStyle name="Обычный 2 10 5 2 3 2" xfId="3395" xr:uid="{00000000-0005-0000-0000-000072030000}"/>
    <cellStyle name="Обычный 2 10 5 2 4" xfId="3396" xr:uid="{00000000-0005-0000-0000-000073030000}"/>
    <cellStyle name="Обычный 2 10 5 2 4 2" xfId="3397" xr:uid="{00000000-0005-0000-0000-000074030000}"/>
    <cellStyle name="Обычный 2 10 5 2 5" xfId="3398" xr:uid="{00000000-0005-0000-0000-000075030000}"/>
    <cellStyle name="Обычный 2 10 5 2 5 2" xfId="3399" xr:uid="{00000000-0005-0000-0000-000076030000}"/>
    <cellStyle name="Обычный 2 10 5 2 5 3" xfId="3400" xr:uid="{00000000-0005-0000-0000-000077030000}"/>
    <cellStyle name="Обычный 2 10 5 2 5 4" xfId="3401" xr:uid="{00000000-0005-0000-0000-000078030000}"/>
    <cellStyle name="Обычный 2 10 5 2 5 5" xfId="3402" xr:uid="{00000000-0005-0000-0000-000079030000}"/>
    <cellStyle name="Обычный 2 10 5 2 5 6" xfId="3403" xr:uid="{00000000-0005-0000-0000-00007A030000}"/>
    <cellStyle name="Обычный 2 10 5 2 5 7" xfId="3404" xr:uid="{00000000-0005-0000-0000-00007B030000}"/>
    <cellStyle name="Обычный 2 10 5 2 5 8" xfId="3405" xr:uid="{00000000-0005-0000-0000-00007C030000}"/>
    <cellStyle name="Обычный 2 10 5 2 6" xfId="3406" xr:uid="{00000000-0005-0000-0000-00007D030000}"/>
    <cellStyle name="Обычный 2 10 5 2 7" xfId="3407" xr:uid="{00000000-0005-0000-0000-00007E030000}"/>
    <cellStyle name="Обычный 2 10 5 2 8" xfId="3408" xr:uid="{00000000-0005-0000-0000-00007F030000}"/>
    <cellStyle name="Обычный 2 10 5 2 9" xfId="3409" xr:uid="{00000000-0005-0000-0000-000080030000}"/>
    <cellStyle name="Обычный 2 10 5 3" xfId="3410" xr:uid="{00000000-0005-0000-0000-000081030000}"/>
    <cellStyle name="Обычный 2 10 5 3 2" xfId="3411" xr:uid="{00000000-0005-0000-0000-000082030000}"/>
    <cellStyle name="Обычный 2 10 5 3 2 2" xfId="3412" xr:uid="{00000000-0005-0000-0000-000083030000}"/>
    <cellStyle name="Обычный 2 10 5 3 3" xfId="3413" xr:uid="{00000000-0005-0000-0000-000084030000}"/>
    <cellStyle name="Обычный 2 10 5 4" xfId="3414" xr:uid="{00000000-0005-0000-0000-000085030000}"/>
    <cellStyle name="Обычный 2 10 5 4 2" xfId="3415" xr:uid="{00000000-0005-0000-0000-000086030000}"/>
    <cellStyle name="Обычный 2 10 5 5" xfId="3416" xr:uid="{00000000-0005-0000-0000-000087030000}"/>
    <cellStyle name="Обычный 2 10 5 5 2" xfId="3417" xr:uid="{00000000-0005-0000-0000-000088030000}"/>
    <cellStyle name="Обычный 2 10 5 6" xfId="3418" xr:uid="{00000000-0005-0000-0000-000089030000}"/>
    <cellStyle name="Обычный 2 10 5 6 2" xfId="3419" xr:uid="{00000000-0005-0000-0000-00008A030000}"/>
    <cellStyle name="Обычный 2 10 5 7" xfId="3420" xr:uid="{00000000-0005-0000-0000-00008B030000}"/>
    <cellStyle name="Обычный 2 10 5 7 2" xfId="3421" xr:uid="{00000000-0005-0000-0000-00008C030000}"/>
    <cellStyle name="Обычный 2 10 5 8" xfId="3422" xr:uid="{00000000-0005-0000-0000-00008D030000}"/>
    <cellStyle name="Обычный 2 10 6" xfId="3423" xr:uid="{00000000-0005-0000-0000-00008E030000}"/>
    <cellStyle name="Обычный 2 10 6 2" xfId="3424" xr:uid="{00000000-0005-0000-0000-00008F030000}"/>
    <cellStyle name="Обычный 2 10 6 2 2" xfId="3425" xr:uid="{00000000-0005-0000-0000-000090030000}"/>
    <cellStyle name="Обычный 2 10 6 3" xfId="3426" xr:uid="{00000000-0005-0000-0000-000091030000}"/>
    <cellStyle name="Обычный 2 10 6 3 2" xfId="3427" xr:uid="{00000000-0005-0000-0000-000092030000}"/>
    <cellStyle name="Обычный 2 10 6 4" xfId="3428" xr:uid="{00000000-0005-0000-0000-000093030000}"/>
    <cellStyle name="Обычный 2 10 7" xfId="3429" xr:uid="{00000000-0005-0000-0000-000094030000}"/>
    <cellStyle name="Обычный 2 10 7 2" xfId="3430" xr:uid="{00000000-0005-0000-0000-000095030000}"/>
    <cellStyle name="Обычный 2 10 7 2 2" xfId="3431" xr:uid="{00000000-0005-0000-0000-000096030000}"/>
    <cellStyle name="Обычный 2 10 7 3" xfId="3432" xr:uid="{00000000-0005-0000-0000-000097030000}"/>
    <cellStyle name="Обычный 2 10 8" xfId="3433" xr:uid="{00000000-0005-0000-0000-000098030000}"/>
    <cellStyle name="Обычный 2 10 8 2" xfId="3434" xr:uid="{00000000-0005-0000-0000-000099030000}"/>
    <cellStyle name="Обычный 2 10 8 2 2" xfId="3435" xr:uid="{00000000-0005-0000-0000-00009A030000}"/>
    <cellStyle name="Обычный 2 10 8 2 2 2" xfId="3436" xr:uid="{00000000-0005-0000-0000-00009B030000}"/>
    <cellStyle name="Обычный 2 10 8 2 3" xfId="3437" xr:uid="{00000000-0005-0000-0000-00009C030000}"/>
    <cellStyle name="Обычный 2 10 8 3" xfId="3438" xr:uid="{00000000-0005-0000-0000-00009D030000}"/>
    <cellStyle name="Обычный 2 10 8 3 2" xfId="3439" xr:uid="{00000000-0005-0000-0000-00009E030000}"/>
    <cellStyle name="Обычный 2 10 8 3 2 2" xfId="3440" xr:uid="{00000000-0005-0000-0000-00009F030000}"/>
    <cellStyle name="Обычный 2 10 8 3 3" xfId="3441" xr:uid="{00000000-0005-0000-0000-0000A0030000}"/>
    <cellStyle name="Обычный 2 10 8 4" xfId="3442" xr:uid="{00000000-0005-0000-0000-0000A1030000}"/>
    <cellStyle name="Обычный 2 10 8 4 2" xfId="3443" xr:uid="{00000000-0005-0000-0000-0000A2030000}"/>
    <cellStyle name="Обычный 2 10 8 5" xfId="3444" xr:uid="{00000000-0005-0000-0000-0000A3030000}"/>
    <cellStyle name="Обычный 2 10 8 5 2" xfId="3445" xr:uid="{00000000-0005-0000-0000-0000A4030000}"/>
    <cellStyle name="Обычный 2 10 8 6" xfId="3446" xr:uid="{00000000-0005-0000-0000-0000A5030000}"/>
    <cellStyle name="Обычный 2 10 8 6 2" xfId="3447" xr:uid="{00000000-0005-0000-0000-0000A6030000}"/>
    <cellStyle name="Обычный 2 10 8 6 3" xfId="3448" xr:uid="{00000000-0005-0000-0000-0000A7030000}"/>
    <cellStyle name="Обычный 2 10 8 7" xfId="3449" xr:uid="{00000000-0005-0000-0000-0000A8030000}"/>
    <cellStyle name="Обычный 2 10 8 7 2" xfId="3450" xr:uid="{00000000-0005-0000-0000-0000A9030000}"/>
    <cellStyle name="Обычный 2 10 8 7 3" xfId="3451" xr:uid="{00000000-0005-0000-0000-0000AA030000}"/>
    <cellStyle name="Обычный 2 10 8 8" xfId="3452" xr:uid="{00000000-0005-0000-0000-0000AB030000}"/>
    <cellStyle name="Обычный 2 10 8 9" xfId="3453" xr:uid="{00000000-0005-0000-0000-0000AC030000}"/>
    <cellStyle name="Обычный 2 10 9" xfId="3454" xr:uid="{00000000-0005-0000-0000-0000AD030000}"/>
    <cellStyle name="Обычный 2 10 9 2" xfId="3455" xr:uid="{00000000-0005-0000-0000-0000AE030000}"/>
    <cellStyle name="Обычный 2 10 9 2 2" xfId="3456" xr:uid="{00000000-0005-0000-0000-0000AF030000}"/>
    <cellStyle name="Обычный 2 10 9 3" xfId="3457" xr:uid="{00000000-0005-0000-0000-0000B0030000}"/>
    <cellStyle name="Обычный 2 10 9 3 2" xfId="3458" xr:uid="{00000000-0005-0000-0000-0000B1030000}"/>
    <cellStyle name="Обычный 2 10 9 4" xfId="3459" xr:uid="{00000000-0005-0000-0000-0000B2030000}"/>
    <cellStyle name="Обычный 2 10 9 4 2" xfId="3460" xr:uid="{00000000-0005-0000-0000-0000B3030000}"/>
    <cellStyle name="Обычный 2 10 9 5" xfId="3461" xr:uid="{00000000-0005-0000-0000-0000B4030000}"/>
    <cellStyle name="Обычный 2 10 9 5 2" xfId="3462" xr:uid="{00000000-0005-0000-0000-0000B5030000}"/>
    <cellStyle name="Обычный 2 10 9 5 3" xfId="3463" xr:uid="{00000000-0005-0000-0000-0000B6030000}"/>
    <cellStyle name="Обычный 2 10 9 6" xfId="3464" xr:uid="{00000000-0005-0000-0000-0000B7030000}"/>
    <cellStyle name="Обычный 2 10 9 7" xfId="3465" xr:uid="{00000000-0005-0000-0000-0000B8030000}"/>
    <cellStyle name="Обычный 2 10 9 8" xfId="3466" xr:uid="{00000000-0005-0000-0000-0000B9030000}"/>
    <cellStyle name="Обычный 2 11" xfId="29" xr:uid="{00000000-0005-0000-0000-0000BA030000}"/>
    <cellStyle name="Обычный 2 11 2" xfId="30" xr:uid="{00000000-0005-0000-0000-0000BB030000}"/>
    <cellStyle name="Обычный 2 11 2 2" xfId="284" xr:uid="{00000000-0005-0000-0000-0000BC030000}"/>
    <cellStyle name="Обычный 2 11 2 2 2" xfId="560" xr:uid="{00000000-0005-0000-0000-0000BD030000}"/>
    <cellStyle name="Обычный 2 11 2 2 2 2" xfId="781" xr:uid="{00000000-0005-0000-0000-0000BE030000}"/>
    <cellStyle name="Обычный 2 11 2 2 2 2 2" xfId="6634" xr:uid="{00000000-0005-0000-0000-0000BF030000}"/>
    <cellStyle name="Обычный 2 11 2 2 2 3" xfId="2477" xr:uid="{00000000-0005-0000-0000-0000C0030000}"/>
    <cellStyle name="Обычный 2 11 2 2 3" xfId="782" xr:uid="{00000000-0005-0000-0000-0000C1030000}"/>
    <cellStyle name="Обычный 2 11 2 2 3 2" xfId="1749" xr:uid="{00000000-0005-0000-0000-0000C2030000}"/>
    <cellStyle name="Обычный 2 11 2 2 3 2 2" xfId="6635" xr:uid="{00000000-0005-0000-0000-0000C3030000}"/>
    <cellStyle name="Обычный 2 11 2 2 3 3" xfId="2697" xr:uid="{00000000-0005-0000-0000-0000C4030000}"/>
    <cellStyle name="Обычный 2 11 2 2 4" xfId="783" xr:uid="{00000000-0005-0000-0000-0000C5030000}"/>
    <cellStyle name="Обычный 2 11 2 2 4 2" xfId="6633" xr:uid="{00000000-0005-0000-0000-0000C6030000}"/>
    <cellStyle name="Обычный 2 11 2 2 5" xfId="2103" xr:uid="{00000000-0005-0000-0000-0000C7030000}"/>
    <cellStyle name="Обычный 2 11 2 3" xfId="401" xr:uid="{00000000-0005-0000-0000-0000C8030000}"/>
    <cellStyle name="Обычный 2 11 2 3 2" xfId="784" xr:uid="{00000000-0005-0000-0000-0000C9030000}"/>
    <cellStyle name="Обычный 2 11 2 3 2 2" xfId="6636" xr:uid="{00000000-0005-0000-0000-0000CA030000}"/>
    <cellStyle name="Обычный 2 11 2 3 3" xfId="2360" xr:uid="{00000000-0005-0000-0000-0000CB030000}"/>
    <cellStyle name="Обычный 2 11 2 4" xfId="785" xr:uid="{00000000-0005-0000-0000-0000CC030000}"/>
    <cellStyle name="Обычный 2 11 2 4 2" xfId="1750" xr:uid="{00000000-0005-0000-0000-0000CD030000}"/>
    <cellStyle name="Обычный 2 11 2 4 2 2" xfId="6637" xr:uid="{00000000-0005-0000-0000-0000CE030000}"/>
    <cellStyle name="Обычный 2 11 2 4 3" xfId="2698" xr:uid="{00000000-0005-0000-0000-0000CF030000}"/>
    <cellStyle name="Обычный 2 11 2 5" xfId="786" xr:uid="{00000000-0005-0000-0000-0000D0030000}"/>
    <cellStyle name="Обычный 2 11 2 5 2" xfId="6632" xr:uid="{00000000-0005-0000-0000-0000D1030000}"/>
    <cellStyle name="Обычный 2 11 2 6" xfId="2102" xr:uid="{00000000-0005-0000-0000-0000D2030000}"/>
    <cellStyle name="Обычный 2 11 3" xfId="3467" xr:uid="{00000000-0005-0000-0000-0000D3030000}"/>
    <cellStyle name="Обычный 2 12" xfId="31" xr:uid="{00000000-0005-0000-0000-0000D4030000}"/>
    <cellStyle name="Обычный 2 12 2" xfId="32" xr:uid="{00000000-0005-0000-0000-0000D5030000}"/>
    <cellStyle name="Обычный 2 12 2 2" xfId="3468" xr:uid="{00000000-0005-0000-0000-0000D6030000}"/>
    <cellStyle name="Обычный 2 12 2 3" xfId="3469" xr:uid="{00000000-0005-0000-0000-0000D7030000}"/>
    <cellStyle name="Обычный 2 12 3" xfId="3470" xr:uid="{00000000-0005-0000-0000-0000D8030000}"/>
    <cellStyle name="Обычный 2 12 4" xfId="3471" xr:uid="{00000000-0005-0000-0000-0000D9030000}"/>
    <cellStyle name="Обычный 2 12 4 2" xfId="3472" xr:uid="{00000000-0005-0000-0000-0000DA030000}"/>
    <cellStyle name="Обычный 2 12 4 3" xfId="3473" xr:uid="{00000000-0005-0000-0000-0000DB030000}"/>
    <cellStyle name="Обычный 2 12 4 4" xfId="3474" xr:uid="{00000000-0005-0000-0000-0000DC030000}"/>
    <cellStyle name="Обычный 2 12 5" xfId="3475" xr:uid="{00000000-0005-0000-0000-0000DD030000}"/>
    <cellStyle name="Обычный 2 12 5 2" xfId="3476" xr:uid="{00000000-0005-0000-0000-0000DE030000}"/>
    <cellStyle name="Обычный 2 12 5 2 2" xfId="3477" xr:uid="{00000000-0005-0000-0000-0000DF030000}"/>
    <cellStyle name="Обычный 2 12 5 3" xfId="3478" xr:uid="{00000000-0005-0000-0000-0000E0030000}"/>
    <cellStyle name="Обычный 2 12 5 4" xfId="3479" xr:uid="{00000000-0005-0000-0000-0000E1030000}"/>
    <cellStyle name="Обычный 2 12 6" xfId="3480" xr:uid="{00000000-0005-0000-0000-0000E2030000}"/>
    <cellStyle name="Обычный 2 12 6 2" xfId="3481" xr:uid="{00000000-0005-0000-0000-0000E3030000}"/>
    <cellStyle name="Обычный 2 13" xfId="33" xr:uid="{00000000-0005-0000-0000-0000E4030000}"/>
    <cellStyle name="Обычный 2 13 2" xfId="34" xr:uid="{00000000-0005-0000-0000-0000E5030000}"/>
    <cellStyle name="Обычный 2 13 2 2" xfId="285" xr:uid="{00000000-0005-0000-0000-0000E6030000}"/>
    <cellStyle name="Обычный 2 13 2 2 2" xfId="561" xr:uid="{00000000-0005-0000-0000-0000E7030000}"/>
    <cellStyle name="Обычный 2 13 2 2 2 2" xfId="787" xr:uid="{00000000-0005-0000-0000-0000E8030000}"/>
    <cellStyle name="Обычный 2 13 2 2 2 2 2" xfId="6640" xr:uid="{00000000-0005-0000-0000-0000E9030000}"/>
    <cellStyle name="Обычный 2 13 2 2 2 3" xfId="2478" xr:uid="{00000000-0005-0000-0000-0000EA030000}"/>
    <cellStyle name="Обычный 2 13 2 2 3" xfId="788" xr:uid="{00000000-0005-0000-0000-0000EB030000}"/>
    <cellStyle name="Обычный 2 13 2 2 3 2" xfId="1751" xr:uid="{00000000-0005-0000-0000-0000EC030000}"/>
    <cellStyle name="Обычный 2 13 2 2 3 2 2" xfId="6641" xr:uid="{00000000-0005-0000-0000-0000ED030000}"/>
    <cellStyle name="Обычный 2 13 2 2 3 3" xfId="2699" xr:uid="{00000000-0005-0000-0000-0000EE030000}"/>
    <cellStyle name="Обычный 2 13 2 2 4" xfId="789" xr:uid="{00000000-0005-0000-0000-0000EF030000}"/>
    <cellStyle name="Обычный 2 13 2 2 4 2" xfId="6639" xr:uid="{00000000-0005-0000-0000-0000F0030000}"/>
    <cellStyle name="Обычный 2 13 2 2 5" xfId="2105" xr:uid="{00000000-0005-0000-0000-0000F1030000}"/>
    <cellStyle name="Обычный 2 13 2 3" xfId="402" xr:uid="{00000000-0005-0000-0000-0000F2030000}"/>
    <cellStyle name="Обычный 2 13 2 3 2" xfId="790" xr:uid="{00000000-0005-0000-0000-0000F3030000}"/>
    <cellStyle name="Обычный 2 13 2 3 2 2" xfId="6642" xr:uid="{00000000-0005-0000-0000-0000F4030000}"/>
    <cellStyle name="Обычный 2 13 2 3 3" xfId="2361" xr:uid="{00000000-0005-0000-0000-0000F5030000}"/>
    <cellStyle name="Обычный 2 13 2 4" xfId="791" xr:uid="{00000000-0005-0000-0000-0000F6030000}"/>
    <cellStyle name="Обычный 2 13 2 4 2" xfId="1752" xr:uid="{00000000-0005-0000-0000-0000F7030000}"/>
    <cellStyle name="Обычный 2 13 2 4 2 2" xfId="6643" xr:uid="{00000000-0005-0000-0000-0000F8030000}"/>
    <cellStyle name="Обычный 2 13 2 4 3" xfId="2700" xr:uid="{00000000-0005-0000-0000-0000F9030000}"/>
    <cellStyle name="Обычный 2 13 2 5" xfId="792" xr:uid="{00000000-0005-0000-0000-0000FA030000}"/>
    <cellStyle name="Обычный 2 13 2 5 2" xfId="6638" xr:uid="{00000000-0005-0000-0000-0000FB030000}"/>
    <cellStyle name="Обычный 2 13 2 6" xfId="2104" xr:uid="{00000000-0005-0000-0000-0000FC030000}"/>
    <cellStyle name="Обычный 2 13 3" xfId="3482" xr:uid="{00000000-0005-0000-0000-0000FD030000}"/>
    <cellStyle name="Обычный 2 13 3 2" xfId="3483" xr:uid="{00000000-0005-0000-0000-0000FE030000}"/>
    <cellStyle name="Обычный 2 13 4" xfId="3484" xr:uid="{00000000-0005-0000-0000-0000FF030000}"/>
    <cellStyle name="Обычный 2 13 4 2" xfId="3485" xr:uid="{00000000-0005-0000-0000-000000040000}"/>
    <cellStyle name="Обычный 2 13 5" xfId="3486" xr:uid="{00000000-0005-0000-0000-000001040000}"/>
    <cellStyle name="Обычный 2 13 5 2" xfId="3487" xr:uid="{00000000-0005-0000-0000-000002040000}"/>
    <cellStyle name="Обычный 2 13 6" xfId="3488" xr:uid="{00000000-0005-0000-0000-000003040000}"/>
    <cellStyle name="Обычный 2 13 7" xfId="3489" xr:uid="{00000000-0005-0000-0000-000004040000}"/>
    <cellStyle name="Обычный 2 14" xfId="35" xr:uid="{00000000-0005-0000-0000-000005040000}"/>
    <cellStyle name="Обычный 2 14 10" xfId="3490" xr:uid="{00000000-0005-0000-0000-000006040000}"/>
    <cellStyle name="Обычный 2 14 10 2" xfId="3491" xr:uid="{00000000-0005-0000-0000-000007040000}"/>
    <cellStyle name="Обычный 2 14 10 2 2" xfId="3492" xr:uid="{00000000-0005-0000-0000-000008040000}"/>
    <cellStyle name="Обычный 2 14 10 3" xfId="3493" xr:uid="{00000000-0005-0000-0000-000009040000}"/>
    <cellStyle name="Обычный 2 14 11" xfId="3494" xr:uid="{00000000-0005-0000-0000-00000A040000}"/>
    <cellStyle name="Обычный 2 14 11 2" xfId="3495" xr:uid="{00000000-0005-0000-0000-00000B040000}"/>
    <cellStyle name="Обычный 2 14 12" xfId="3496" xr:uid="{00000000-0005-0000-0000-00000C040000}"/>
    <cellStyle name="Обычный 2 14 12 2" xfId="3497" xr:uid="{00000000-0005-0000-0000-00000D040000}"/>
    <cellStyle name="Обычный 2 14 13" xfId="3498" xr:uid="{00000000-0005-0000-0000-00000E040000}"/>
    <cellStyle name="Обычный 2 14 13 2" xfId="3499" xr:uid="{00000000-0005-0000-0000-00000F040000}"/>
    <cellStyle name="Обычный 2 14 13 2 2" xfId="3500" xr:uid="{00000000-0005-0000-0000-000010040000}"/>
    <cellStyle name="Обычный 2 14 13 3" xfId="3501" xr:uid="{00000000-0005-0000-0000-000011040000}"/>
    <cellStyle name="Обычный 2 14 13 4" xfId="3502" xr:uid="{00000000-0005-0000-0000-000012040000}"/>
    <cellStyle name="Обычный 2 14 13 4 2" xfId="3503" xr:uid="{00000000-0005-0000-0000-000013040000}"/>
    <cellStyle name="Обычный 2 14 13 4 3" xfId="3504" xr:uid="{00000000-0005-0000-0000-000014040000}"/>
    <cellStyle name="Обычный 2 14 13 4 4" xfId="3505" xr:uid="{00000000-0005-0000-0000-000015040000}"/>
    <cellStyle name="Обычный 2 14 13 5" xfId="3506" xr:uid="{00000000-0005-0000-0000-000016040000}"/>
    <cellStyle name="Обычный 2 14 13 6" xfId="3507" xr:uid="{00000000-0005-0000-0000-000017040000}"/>
    <cellStyle name="Обычный 2 14 13 7" xfId="3508" xr:uid="{00000000-0005-0000-0000-000018040000}"/>
    <cellStyle name="Обычный 2 14 14" xfId="3509" xr:uid="{00000000-0005-0000-0000-000019040000}"/>
    <cellStyle name="Обычный 2 14 14 2" xfId="3510" xr:uid="{00000000-0005-0000-0000-00001A040000}"/>
    <cellStyle name="Обычный 2 14 15" xfId="3511" xr:uid="{00000000-0005-0000-0000-00001B040000}"/>
    <cellStyle name="Обычный 2 14 15 2" xfId="3512" xr:uid="{00000000-0005-0000-0000-00001C040000}"/>
    <cellStyle name="Обычный 2 14 16" xfId="3513" xr:uid="{00000000-0005-0000-0000-00001D040000}"/>
    <cellStyle name="Обычный 2 14 16 2" xfId="3514" xr:uid="{00000000-0005-0000-0000-00001E040000}"/>
    <cellStyle name="Обычный 2 14 16 2 2" xfId="3515" xr:uid="{00000000-0005-0000-0000-00001F040000}"/>
    <cellStyle name="Обычный 2 14 17" xfId="3516" xr:uid="{00000000-0005-0000-0000-000020040000}"/>
    <cellStyle name="Обычный 2 14 17 2" xfId="3517" xr:uid="{00000000-0005-0000-0000-000021040000}"/>
    <cellStyle name="Обычный 2 14 18" xfId="3518" xr:uid="{00000000-0005-0000-0000-000022040000}"/>
    <cellStyle name="Обычный 2 14 19" xfId="3519" xr:uid="{00000000-0005-0000-0000-000023040000}"/>
    <cellStyle name="Обычный 2 14 2" xfId="3520" xr:uid="{00000000-0005-0000-0000-000024040000}"/>
    <cellStyle name="Обычный 2 14 2 2" xfId="3521" xr:uid="{00000000-0005-0000-0000-000025040000}"/>
    <cellStyle name="Обычный 2 14 2 2 2" xfId="3522" xr:uid="{00000000-0005-0000-0000-000026040000}"/>
    <cellStyle name="Обычный 2 14 2 3" xfId="3523" xr:uid="{00000000-0005-0000-0000-000027040000}"/>
    <cellStyle name="Обычный 2 14 2 3 2" xfId="3524" xr:uid="{00000000-0005-0000-0000-000028040000}"/>
    <cellStyle name="Обычный 2 14 2 4" xfId="3525" xr:uid="{00000000-0005-0000-0000-000029040000}"/>
    <cellStyle name="Обычный 2 14 20" xfId="3526" xr:uid="{00000000-0005-0000-0000-00002A040000}"/>
    <cellStyle name="Обычный 2 14 20 2" xfId="3527" xr:uid="{00000000-0005-0000-0000-00002B040000}"/>
    <cellStyle name="Обычный 2 14 21" xfId="3528" xr:uid="{00000000-0005-0000-0000-00002C040000}"/>
    <cellStyle name="Обычный 2 14 22" xfId="3529" xr:uid="{00000000-0005-0000-0000-00002D040000}"/>
    <cellStyle name="Обычный 2 14 23" xfId="3530" xr:uid="{00000000-0005-0000-0000-00002E040000}"/>
    <cellStyle name="Обычный 2 14 3" xfId="3531" xr:uid="{00000000-0005-0000-0000-00002F040000}"/>
    <cellStyle name="Обычный 2 14 3 2" xfId="3532" xr:uid="{00000000-0005-0000-0000-000030040000}"/>
    <cellStyle name="Обычный 2 14 3 2 2" xfId="3533" xr:uid="{00000000-0005-0000-0000-000031040000}"/>
    <cellStyle name="Обычный 2 14 3 2 2 2" xfId="3534" xr:uid="{00000000-0005-0000-0000-000032040000}"/>
    <cellStyle name="Обычный 2 14 3 2 3" xfId="3535" xr:uid="{00000000-0005-0000-0000-000033040000}"/>
    <cellStyle name="Обычный 2 14 3 3" xfId="3536" xr:uid="{00000000-0005-0000-0000-000034040000}"/>
    <cellStyle name="Обычный 2 14 3 3 2" xfId="3537" xr:uid="{00000000-0005-0000-0000-000035040000}"/>
    <cellStyle name="Обычный 2 14 3 4" xfId="3538" xr:uid="{00000000-0005-0000-0000-000036040000}"/>
    <cellStyle name="Обычный 2 14 3 4 2" xfId="3539" xr:uid="{00000000-0005-0000-0000-000037040000}"/>
    <cellStyle name="Обычный 2 14 3 5" xfId="3540" xr:uid="{00000000-0005-0000-0000-000038040000}"/>
    <cellStyle name="Обычный 2 14 3 5 2" xfId="3541" xr:uid="{00000000-0005-0000-0000-000039040000}"/>
    <cellStyle name="Обычный 2 14 3 6" xfId="3542" xr:uid="{00000000-0005-0000-0000-00003A040000}"/>
    <cellStyle name="Обычный 2 14 4" xfId="3543" xr:uid="{00000000-0005-0000-0000-00003B040000}"/>
    <cellStyle name="Обычный 2 14 4 2" xfId="3544" xr:uid="{00000000-0005-0000-0000-00003C040000}"/>
    <cellStyle name="Обычный 2 14 4 2 2" xfId="3545" xr:uid="{00000000-0005-0000-0000-00003D040000}"/>
    <cellStyle name="Обычный 2 14 4 3" xfId="3546" xr:uid="{00000000-0005-0000-0000-00003E040000}"/>
    <cellStyle name="Обычный 2 14 5" xfId="3547" xr:uid="{00000000-0005-0000-0000-00003F040000}"/>
    <cellStyle name="Обычный 2 14 5 2" xfId="3548" xr:uid="{00000000-0005-0000-0000-000040040000}"/>
    <cellStyle name="Обычный 2 14 5 2 2" xfId="3549" xr:uid="{00000000-0005-0000-0000-000041040000}"/>
    <cellStyle name="Обычный 2 14 5 2 2 2" xfId="3550" xr:uid="{00000000-0005-0000-0000-000042040000}"/>
    <cellStyle name="Обычный 2 14 5 2 3" xfId="3551" xr:uid="{00000000-0005-0000-0000-000043040000}"/>
    <cellStyle name="Обычный 2 14 5 3" xfId="3552" xr:uid="{00000000-0005-0000-0000-000044040000}"/>
    <cellStyle name="Обычный 2 14 5 3 2" xfId="3553" xr:uid="{00000000-0005-0000-0000-000045040000}"/>
    <cellStyle name="Обычный 2 14 5 4" xfId="3554" xr:uid="{00000000-0005-0000-0000-000046040000}"/>
    <cellStyle name="Обычный 2 14 6" xfId="3555" xr:uid="{00000000-0005-0000-0000-000047040000}"/>
    <cellStyle name="Обычный 2 14 6 2" xfId="3556" xr:uid="{00000000-0005-0000-0000-000048040000}"/>
    <cellStyle name="Обычный 2 14 6 2 2" xfId="3557" xr:uid="{00000000-0005-0000-0000-000049040000}"/>
    <cellStyle name="Обычный 2 14 6 3" xfId="3558" xr:uid="{00000000-0005-0000-0000-00004A040000}"/>
    <cellStyle name="Обычный 2 14 7" xfId="3559" xr:uid="{00000000-0005-0000-0000-00004B040000}"/>
    <cellStyle name="Обычный 2 14 7 2" xfId="3560" xr:uid="{00000000-0005-0000-0000-00004C040000}"/>
    <cellStyle name="Обычный 2 14 7 2 2" xfId="3561" xr:uid="{00000000-0005-0000-0000-00004D040000}"/>
    <cellStyle name="Обычный 2 14 7 3" xfId="3562" xr:uid="{00000000-0005-0000-0000-00004E040000}"/>
    <cellStyle name="Обычный 2 14 7 3 2" xfId="3563" xr:uid="{00000000-0005-0000-0000-00004F040000}"/>
    <cellStyle name="Обычный 2 14 8" xfId="3564" xr:uid="{00000000-0005-0000-0000-000050040000}"/>
    <cellStyle name="Обычный 2 14 8 2" xfId="3565" xr:uid="{00000000-0005-0000-0000-000051040000}"/>
    <cellStyle name="Обычный 2 14 8 2 2" xfId="3566" xr:uid="{00000000-0005-0000-0000-000052040000}"/>
    <cellStyle name="Обычный 2 14 8 3" xfId="3567" xr:uid="{00000000-0005-0000-0000-000053040000}"/>
    <cellStyle name="Обычный 2 14 9" xfId="3568" xr:uid="{00000000-0005-0000-0000-000054040000}"/>
    <cellStyle name="Обычный 2 14 9 2" xfId="3569" xr:uid="{00000000-0005-0000-0000-000055040000}"/>
    <cellStyle name="Обычный 2 15" xfId="36" xr:uid="{00000000-0005-0000-0000-000056040000}"/>
    <cellStyle name="Обычный 2 15 2" xfId="3570" xr:uid="{00000000-0005-0000-0000-000057040000}"/>
    <cellStyle name="Обычный 2 15 2 2" xfId="3571" xr:uid="{00000000-0005-0000-0000-000058040000}"/>
    <cellStyle name="Обычный 2 15 2 2 2" xfId="3572" xr:uid="{00000000-0005-0000-0000-000059040000}"/>
    <cellStyle name="Обычный 2 15 2 3" xfId="3573" xr:uid="{00000000-0005-0000-0000-00005A040000}"/>
    <cellStyle name="Обычный 2 15 2 3 2" xfId="3574" xr:uid="{00000000-0005-0000-0000-00005B040000}"/>
    <cellStyle name="Обычный 2 15 2 4" xfId="3575" xr:uid="{00000000-0005-0000-0000-00005C040000}"/>
    <cellStyle name="Обычный 2 15 2 4 2" xfId="3576" xr:uid="{00000000-0005-0000-0000-00005D040000}"/>
    <cellStyle name="Обычный 2 15 2 4 2 2" xfId="3577" xr:uid="{00000000-0005-0000-0000-00005E040000}"/>
    <cellStyle name="Обычный 2 15 2 5" xfId="3578" xr:uid="{00000000-0005-0000-0000-00005F040000}"/>
    <cellStyle name="Обычный 2 15 3" xfId="3579" xr:uid="{00000000-0005-0000-0000-000060040000}"/>
    <cellStyle name="Обычный 2 15 3 2" xfId="3580" xr:uid="{00000000-0005-0000-0000-000061040000}"/>
    <cellStyle name="Обычный 2 15 3 2 2" xfId="3581" xr:uid="{00000000-0005-0000-0000-000062040000}"/>
    <cellStyle name="Обычный 2 15 3 3" xfId="3582" xr:uid="{00000000-0005-0000-0000-000063040000}"/>
    <cellStyle name="Обычный 2 15 4" xfId="3583" xr:uid="{00000000-0005-0000-0000-000064040000}"/>
    <cellStyle name="Обычный 2 16" xfId="37" xr:uid="{00000000-0005-0000-0000-000065040000}"/>
    <cellStyle name="Обычный 2 16 2" xfId="3584" xr:uid="{00000000-0005-0000-0000-000066040000}"/>
    <cellStyle name="Обычный 2 16 2 2" xfId="3585" xr:uid="{00000000-0005-0000-0000-000067040000}"/>
    <cellStyle name="Обычный 2 16 2 2 2" xfId="3586" xr:uid="{00000000-0005-0000-0000-000068040000}"/>
    <cellStyle name="Обычный 2 16 2 3" xfId="3587" xr:uid="{00000000-0005-0000-0000-000069040000}"/>
    <cellStyle name="Обычный 2 16 3" xfId="3588" xr:uid="{00000000-0005-0000-0000-00006A040000}"/>
    <cellStyle name="Обычный 2 16 3 2" xfId="3589" xr:uid="{00000000-0005-0000-0000-00006B040000}"/>
    <cellStyle name="Обычный 2 16 4" xfId="3590" xr:uid="{00000000-0005-0000-0000-00006C040000}"/>
    <cellStyle name="Обычный 2 16 4 2" xfId="3591" xr:uid="{00000000-0005-0000-0000-00006D040000}"/>
    <cellStyle name="Обычный 2 16 5" xfId="3592" xr:uid="{00000000-0005-0000-0000-00006E040000}"/>
    <cellStyle name="Обычный 2 17" xfId="38" xr:uid="{00000000-0005-0000-0000-00006F040000}"/>
    <cellStyle name="Обычный 2 17 2" xfId="3593" xr:uid="{00000000-0005-0000-0000-000070040000}"/>
    <cellStyle name="Обычный 2 17 2 2" xfId="3594" xr:uid="{00000000-0005-0000-0000-000071040000}"/>
    <cellStyle name="Обычный 2 17 3" xfId="3595" xr:uid="{00000000-0005-0000-0000-000072040000}"/>
    <cellStyle name="Обычный 2 17 3 2" xfId="3596" xr:uid="{00000000-0005-0000-0000-000073040000}"/>
    <cellStyle name="Обычный 2 17 4" xfId="3597" xr:uid="{00000000-0005-0000-0000-000074040000}"/>
    <cellStyle name="Обычный 2 18" xfId="39" xr:uid="{00000000-0005-0000-0000-000075040000}"/>
    <cellStyle name="Обычный 2 18 2" xfId="3598" xr:uid="{00000000-0005-0000-0000-000076040000}"/>
    <cellStyle name="Обычный 2 18 2 2" xfId="3599" xr:uid="{00000000-0005-0000-0000-000077040000}"/>
    <cellStyle name="Обычный 2 18 3" xfId="3600" xr:uid="{00000000-0005-0000-0000-000078040000}"/>
    <cellStyle name="Обычный 2 19" xfId="40" xr:uid="{00000000-0005-0000-0000-000079040000}"/>
    <cellStyle name="Обычный 2 19 2" xfId="3601" xr:uid="{00000000-0005-0000-0000-00007A040000}"/>
    <cellStyle name="Обычный 2 19 2 2" xfId="3602" xr:uid="{00000000-0005-0000-0000-00007B040000}"/>
    <cellStyle name="Обычный 2 19 3" xfId="3603" xr:uid="{00000000-0005-0000-0000-00007C040000}"/>
    <cellStyle name="Обычный 2 19 3 2" xfId="3604" xr:uid="{00000000-0005-0000-0000-00007D040000}"/>
    <cellStyle name="Обычный 2 19 4" xfId="3605" xr:uid="{00000000-0005-0000-0000-00007E040000}"/>
    <cellStyle name="Обычный 2 2" xfId="41" xr:uid="{00000000-0005-0000-0000-00007F040000}"/>
    <cellStyle name="Обычный 2 2 2" xfId="42" xr:uid="{00000000-0005-0000-0000-000080040000}"/>
    <cellStyle name="Обычный 2 2 2 10" xfId="3606" xr:uid="{00000000-0005-0000-0000-000081040000}"/>
    <cellStyle name="Обычный 2 2 2 10 2" xfId="3607" xr:uid="{00000000-0005-0000-0000-000082040000}"/>
    <cellStyle name="Обычный 2 2 2 10 2 2" xfId="3608" xr:uid="{00000000-0005-0000-0000-000083040000}"/>
    <cellStyle name="Обычный 2 2 2 10 3" xfId="3609" xr:uid="{00000000-0005-0000-0000-000084040000}"/>
    <cellStyle name="Обычный 2 2 2 10 3 2" xfId="3610" xr:uid="{00000000-0005-0000-0000-000085040000}"/>
    <cellStyle name="Обычный 2 2 2 10 4" xfId="3611" xr:uid="{00000000-0005-0000-0000-000086040000}"/>
    <cellStyle name="Обычный 2 2 2 10 4 2" xfId="3612" xr:uid="{00000000-0005-0000-0000-000087040000}"/>
    <cellStyle name="Обычный 2 2 2 11" xfId="3613" xr:uid="{00000000-0005-0000-0000-000088040000}"/>
    <cellStyle name="Обычный 2 2 2 11 2" xfId="3614" xr:uid="{00000000-0005-0000-0000-000089040000}"/>
    <cellStyle name="Обычный 2 2 2 11 2 2" xfId="3615" xr:uid="{00000000-0005-0000-0000-00008A040000}"/>
    <cellStyle name="Обычный 2 2 2 11 3" xfId="3616" xr:uid="{00000000-0005-0000-0000-00008B040000}"/>
    <cellStyle name="Обычный 2 2 2 11 3 2" xfId="3617" xr:uid="{00000000-0005-0000-0000-00008C040000}"/>
    <cellStyle name="Обычный 2 2 2 11 4" xfId="3618" xr:uid="{00000000-0005-0000-0000-00008D040000}"/>
    <cellStyle name="Обычный 2 2 2 12" xfId="3619" xr:uid="{00000000-0005-0000-0000-00008E040000}"/>
    <cellStyle name="Обычный 2 2 2 12 2" xfId="3620" xr:uid="{00000000-0005-0000-0000-00008F040000}"/>
    <cellStyle name="Обычный 2 2 2 12 2 2" xfId="3621" xr:uid="{00000000-0005-0000-0000-000090040000}"/>
    <cellStyle name="Обычный 2 2 2 12 2 2 2" xfId="3622" xr:uid="{00000000-0005-0000-0000-000091040000}"/>
    <cellStyle name="Обычный 2 2 2 12 2 3" xfId="3623" xr:uid="{00000000-0005-0000-0000-000092040000}"/>
    <cellStyle name="Обычный 2 2 2 12 3" xfId="3624" xr:uid="{00000000-0005-0000-0000-000093040000}"/>
    <cellStyle name="Обычный 2 2 2 12 3 2" xfId="3625" xr:uid="{00000000-0005-0000-0000-000094040000}"/>
    <cellStyle name="Обычный 2 2 2 12 4" xfId="3626" xr:uid="{00000000-0005-0000-0000-000095040000}"/>
    <cellStyle name="Обычный 2 2 2 12 4 2" xfId="3627" xr:uid="{00000000-0005-0000-0000-000096040000}"/>
    <cellStyle name="Обычный 2 2 2 12 5" xfId="3628" xr:uid="{00000000-0005-0000-0000-000097040000}"/>
    <cellStyle name="Обычный 2 2 2 12 5 2" xfId="3629" xr:uid="{00000000-0005-0000-0000-000098040000}"/>
    <cellStyle name="Обычный 2 2 2 12 6" xfId="3630" xr:uid="{00000000-0005-0000-0000-000099040000}"/>
    <cellStyle name="Обычный 2 2 2 13" xfId="3631" xr:uid="{00000000-0005-0000-0000-00009A040000}"/>
    <cellStyle name="Обычный 2 2 2 13 2" xfId="3632" xr:uid="{00000000-0005-0000-0000-00009B040000}"/>
    <cellStyle name="Обычный 2 2 2 14" xfId="3633" xr:uid="{00000000-0005-0000-0000-00009C040000}"/>
    <cellStyle name="Обычный 2 2 2 15" xfId="3634" xr:uid="{00000000-0005-0000-0000-00009D040000}"/>
    <cellStyle name="Обычный 2 2 2 15 2" xfId="3635" xr:uid="{00000000-0005-0000-0000-00009E040000}"/>
    <cellStyle name="Обычный 2 2 2 16" xfId="3636" xr:uid="{00000000-0005-0000-0000-00009F040000}"/>
    <cellStyle name="Обычный 2 2 2 16 2" xfId="3637" xr:uid="{00000000-0005-0000-0000-0000A0040000}"/>
    <cellStyle name="Обычный 2 2 2 17" xfId="3638" xr:uid="{00000000-0005-0000-0000-0000A1040000}"/>
    <cellStyle name="Обычный 2 2 2 17 2" xfId="3639" xr:uid="{00000000-0005-0000-0000-0000A2040000}"/>
    <cellStyle name="Обычный 2 2 2 18" xfId="3640" xr:uid="{00000000-0005-0000-0000-0000A3040000}"/>
    <cellStyle name="Обычный 2 2 2 2" xfId="43" xr:uid="{00000000-0005-0000-0000-0000A4040000}"/>
    <cellStyle name="Обычный 2 2 2 2 10" xfId="3641" xr:uid="{00000000-0005-0000-0000-0000A5040000}"/>
    <cellStyle name="Обычный 2 2 2 2 10 2" xfId="3642" xr:uid="{00000000-0005-0000-0000-0000A6040000}"/>
    <cellStyle name="Обычный 2 2 2 2 10 2 2" xfId="3643" xr:uid="{00000000-0005-0000-0000-0000A7040000}"/>
    <cellStyle name="Обычный 2 2 2 2 10 3" xfId="3644" xr:uid="{00000000-0005-0000-0000-0000A8040000}"/>
    <cellStyle name="Обычный 2 2 2 2 11" xfId="3645" xr:uid="{00000000-0005-0000-0000-0000A9040000}"/>
    <cellStyle name="Обычный 2 2 2 2 11 2" xfId="3646" xr:uid="{00000000-0005-0000-0000-0000AA040000}"/>
    <cellStyle name="Обычный 2 2 2 2 11 3" xfId="3647" xr:uid="{00000000-0005-0000-0000-0000AB040000}"/>
    <cellStyle name="Обычный 2 2 2 2 12" xfId="3648" xr:uid="{00000000-0005-0000-0000-0000AC040000}"/>
    <cellStyle name="Обычный 2 2 2 2 13" xfId="2106" xr:uid="{00000000-0005-0000-0000-0000AD040000}"/>
    <cellStyle name="Обычный 2 2 2 2 2" xfId="44" xr:uid="{00000000-0005-0000-0000-0000AE040000}"/>
    <cellStyle name="Обычный 2 2 2 2 2 10" xfId="2107" xr:uid="{00000000-0005-0000-0000-0000AF040000}"/>
    <cellStyle name="Обычный 2 2 2 2 2 2" xfId="286" xr:uid="{00000000-0005-0000-0000-0000B0040000}"/>
    <cellStyle name="Обычный 2 2 2 2 2 2 2" xfId="562" xr:uid="{00000000-0005-0000-0000-0000B1040000}"/>
    <cellStyle name="Обычный 2 2 2 2 2 2 2 2" xfId="793" xr:uid="{00000000-0005-0000-0000-0000B2040000}"/>
    <cellStyle name="Обычный 2 2 2 2 2 2 2 2 2" xfId="3649" xr:uid="{00000000-0005-0000-0000-0000B3040000}"/>
    <cellStyle name="Обычный 2 2 2 2 2 2 2 3" xfId="2479" xr:uid="{00000000-0005-0000-0000-0000B4040000}"/>
    <cellStyle name="Обычный 2 2 2 2 2 2 3" xfId="794" xr:uid="{00000000-0005-0000-0000-0000B5040000}"/>
    <cellStyle name="Обычный 2 2 2 2 2 2 3 2" xfId="1753" xr:uid="{00000000-0005-0000-0000-0000B6040000}"/>
    <cellStyle name="Обычный 2 2 2 2 2 2 3 2 2" xfId="3651" xr:uid="{00000000-0005-0000-0000-0000B7040000}"/>
    <cellStyle name="Обычный 2 2 2 2 2 2 3 2 3" xfId="3650" xr:uid="{00000000-0005-0000-0000-0000B8040000}"/>
    <cellStyle name="Обычный 2 2 2 2 2 2 3 3" xfId="3652" xr:uid="{00000000-0005-0000-0000-0000B9040000}"/>
    <cellStyle name="Обычный 2 2 2 2 2 2 3 4" xfId="2701" xr:uid="{00000000-0005-0000-0000-0000BA040000}"/>
    <cellStyle name="Обычный 2 2 2 2 2 2 4" xfId="795" xr:uid="{00000000-0005-0000-0000-0000BB040000}"/>
    <cellStyle name="Обычный 2 2 2 2 2 2 4 2" xfId="3653" xr:uid="{00000000-0005-0000-0000-0000BC040000}"/>
    <cellStyle name="Обычный 2 2 2 2 2 2 5" xfId="2108" xr:uid="{00000000-0005-0000-0000-0000BD040000}"/>
    <cellStyle name="Обычный 2 2 2 2 2 3" xfId="404" xr:uid="{00000000-0005-0000-0000-0000BE040000}"/>
    <cellStyle name="Обычный 2 2 2 2 2 3 10" xfId="3654" xr:uid="{00000000-0005-0000-0000-0000BF040000}"/>
    <cellStyle name="Обычный 2 2 2 2 2 3 11" xfId="3655" xr:uid="{00000000-0005-0000-0000-0000C0040000}"/>
    <cellStyle name="Обычный 2 2 2 2 2 3 12" xfId="2363" xr:uid="{00000000-0005-0000-0000-0000C1040000}"/>
    <cellStyle name="Обычный 2 2 2 2 2 3 2" xfId="796" xr:uid="{00000000-0005-0000-0000-0000C2040000}"/>
    <cellStyle name="Обычный 2 2 2 2 2 3 2 2" xfId="3657" xr:uid="{00000000-0005-0000-0000-0000C3040000}"/>
    <cellStyle name="Обычный 2 2 2 2 2 3 2 3" xfId="3658" xr:uid="{00000000-0005-0000-0000-0000C4040000}"/>
    <cellStyle name="Обычный 2 2 2 2 2 3 2 4" xfId="3656" xr:uid="{00000000-0005-0000-0000-0000C5040000}"/>
    <cellStyle name="Обычный 2 2 2 2 2 3 3" xfId="3659" xr:uid="{00000000-0005-0000-0000-0000C6040000}"/>
    <cellStyle name="Обычный 2 2 2 2 2 3 3 2" xfId="3660" xr:uid="{00000000-0005-0000-0000-0000C7040000}"/>
    <cellStyle name="Обычный 2 2 2 2 2 3 4" xfId="3661" xr:uid="{00000000-0005-0000-0000-0000C8040000}"/>
    <cellStyle name="Обычный 2 2 2 2 2 3 4 2" xfId="3662" xr:uid="{00000000-0005-0000-0000-0000C9040000}"/>
    <cellStyle name="Обычный 2 2 2 2 2 3 4 2 2" xfId="3663" xr:uid="{00000000-0005-0000-0000-0000CA040000}"/>
    <cellStyle name="Обычный 2 2 2 2 2 3 4 3" xfId="3664" xr:uid="{00000000-0005-0000-0000-0000CB040000}"/>
    <cellStyle name="Обычный 2 2 2 2 2 3 5" xfId="3665" xr:uid="{00000000-0005-0000-0000-0000CC040000}"/>
    <cellStyle name="Обычный 2 2 2 2 2 3 5 2" xfId="3666" xr:uid="{00000000-0005-0000-0000-0000CD040000}"/>
    <cellStyle name="Обычный 2 2 2 2 2 3 6" xfId="3667" xr:uid="{00000000-0005-0000-0000-0000CE040000}"/>
    <cellStyle name="Обычный 2 2 2 2 2 3 6 2" xfId="3668" xr:uid="{00000000-0005-0000-0000-0000CF040000}"/>
    <cellStyle name="Обычный 2 2 2 2 2 3 7" xfId="3669" xr:uid="{00000000-0005-0000-0000-0000D0040000}"/>
    <cellStyle name="Обычный 2 2 2 2 2 3 7 2" xfId="3670" xr:uid="{00000000-0005-0000-0000-0000D1040000}"/>
    <cellStyle name="Обычный 2 2 2 2 2 3 8" xfId="3671" xr:uid="{00000000-0005-0000-0000-0000D2040000}"/>
    <cellStyle name="Обычный 2 2 2 2 2 3 8 2" xfId="3672" xr:uid="{00000000-0005-0000-0000-0000D3040000}"/>
    <cellStyle name="Обычный 2 2 2 2 2 3 9" xfId="3673" xr:uid="{00000000-0005-0000-0000-0000D4040000}"/>
    <cellStyle name="Обычный 2 2 2 2 2 4" xfId="797" xr:uid="{00000000-0005-0000-0000-0000D5040000}"/>
    <cellStyle name="Обычный 2 2 2 2 2 4 2" xfId="1754" xr:uid="{00000000-0005-0000-0000-0000D6040000}"/>
    <cellStyle name="Обычный 2 2 2 2 2 4 2 2" xfId="3675" xr:uid="{00000000-0005-0000-0000-0000D7040000}"/>
    <cellStyle name="Обычный 2 2 2 2 2 4 2 2 2" xfId="3676" xr:uid="{00000000-0005-0000-0000-0000D8040000}"/>
    <cellStyle name="Обычный 2 2 2 2 2 4 2 3" xfId="3677" xr:uid="{00000000-0005-0000-0000-0000D9040000}"/>
    <cellStyle name="Обычный 2 2 2 2 2 4 2 4" xfId="3674" xr:uid="{00000000-0005-0000-0000-0000DA040000}"/>
    <cellStyle name="Обычный 2 2 2 2 2 4 3" xfId="3678" xr:uid="{00000000-0005-0000-0000-0000DB040000}"/>
    <cellStyle name="Обычный 2 2 2 2 2 4 4" xfId="2702" xr:uid="{00000000-0005-0000-0000-0000DC040000}"/>
    <cellStyle name="Обычный 2 2 2 2 2 5" xfId="798" xr:uid="{00000000-0005-0000-0000-0000DD040000}"/>
    <cellStyle name="Обычный 2 2 2 2 2 5 2" xfId="3680" xr:uid="{00000000-0005-0000-0000-0000DE040000}"/>
    <cellStyle name="Обычный 2 2 2 2 2 5 2 2" xfId="3681" xr:uid="{00000000-0005-0000-0000-0000DF040000}"/>
    <cellStyle name="Обычный 2 2 2 2 2 5 2 2 2" xfId="3682" xr:uid="{00000000-0005-0000-0000-0000E0040000}"/>
    <cellStyle name="Обычный 2 2 2 2 2 5 2 2 3" xfId="3683" xr:uid="{00000000-0005-0000-0000-0000E1040000}"/>
    <cellStyle name="Обычный 2 2 2 2 2 5 2 3" xfId="3684" xr:uid="{00000000-0005-0000-0000-0000E2040000}"/>
    <cellStyle name="Обычный 2 2 2 2 2 5 3" xfId="3685" xr:uid="{00000000-0005-0000-0000-0000E3040000}"/>
    <cellStyle name="Обычный 2 2 2 2 2 5 4" xfId="3679" xr:uid="{00000000-0005-0000-0000-0000E4040000}"/>
    <cellStyle name="Обычный 2 2 2 2 2 6" xfId="3686" xr:uid="{00000000-0005-0000-0000-0000E5040000}"/>
    <cellStyle name="Обычный 2 2 2 2 2 6 2" xfId="3687" xr:uid="{00000000-0005-0000-0000-0000E6040000}"/>
    <cellStyle name="Обычный 2 2 2 2 2 7" xfId="3688" xr:uid="{00000000-0005-0000-0000-0000E7040000}"/>
    <cellStyle name="Обычный 2 2 2 2 2 7 2" xfId="3689" xr:uid="{00000000-0005-0000-0000-0000E8040000}"/>
    <cellStyle name="Обычный 2 2 2 2 2 7 2 2" xfId="3690" xr:uid="{00000000-0005-0000-0000-0000E9040000}"/>
    <cellStyle name="Обычный 2 2 2 2 2 7 3" xfId="3691" xr:uid="{00000000-0005-0000-0000-0000EA040000}"/>
    <cellStyle name="Обычный 2 2 2 2 2 8" xfId="3692" xr:uid="{00000000-0005-0000-0000-0000EB040000}"/>
    <cellStyle name="Обычный 2 2 2 2 2 8 2" xfId="3693" xr:uid="{00000000-0005-0000-0000-0000EC040000}"/>
    <cellStyle name="Обычный 2 2 2 2 2 9" xfId="3694" xr:uid="{00000000-0005-0000-0000-0000ED040000}"/>
    <cellStyle name="Обычный 2 2 2 2 3" xfId="45" xr:uid="{00000000-0005-0000-0000-0000EE040000}"/>
    <cellStyle name="Обычный 2 2 2 2 3 2" xfId="287" xr:uid="{00000000-0005-0000-0000-0000EF040000}"/>
    <cellStyle name="Обычный 2 2 2 2 3 2 2" xfId="563" xr:uid="{00000000-0005-0000-0000-0000F0040000}"/>
    <cellStyle name="Обычный 2 2 2 2 3 2 2 2" xfId="799" xr:uid="{00000000-0005-0000-0000-0000F1040000}"/>
    <cellStyle name="Обычный 2 2 2 2 3 2 2 2 2" xfId="3696" xr:uid="{00000000-0005-0000-0000-0000F2040000}"/>
    <cellStyle name="Обычный 2 2 2 2 3 2 2 2 3" xfId="3695" xr:uid="{00000000-0005-0000-0000-0000F3040000}"/>
    <cellStyle name="Обычный 2 2 2 2 3 2 2 3" xfId="3697" xr:uid="{00000000-0005-0000-0000-0000F4040000}"/>
    <cellStyle name="Обычный 2 2 2 2 3 2 2 3 2" xfId="3698" xr:uid="{00000000-0005-0000-0000-0000F5040000}"/>
    <cellStyle name="Обычный 2 2 2 2 3 2 2 3 2 2" xfId="3699" xr:uid="{00000000-0005-0000-0000-0000F6040000}"/>
    <cellStyle name="Обычный 2 2 2 2 3 2 2 3 3" xfId="3700" xr:uid="{00000000-0005-0000-0000-0000F7040000}"/>
    <cellStyle name="Обычный 2 2 2 2 3 2 2 4" xfId="3701" xr:uid="{00000000-0005-0000-0000-0000F8040000}"/>
    <cellStyle name="Обычный 2 2 2 2 3 2 2 4 2" xfId="3702" xr:uid="{00000000-0005-0000-0000-0000F9040000}"/>
    <cellStyle name="Обычный 2 2 2 2 3 2 2 5" xfId="3703" xr:uid="{00000000-0005-0000-0000-0000FA040000}"/>
    <cellStyle name="Обычный 2 2 2 2 3 2 2 5 2" xfId="3704" xr:uid="{00000000-0005-0000-0000-0000FB040000}"/>
    <cellStyle name="Обычный 2 2 2 2 3 2 2 6" xfId="3705" xr:uid="{00000000-0005-0000-0000-0000FC040000}"/>
    <cellStyle name="Обычный 2 2 2 2 3 2 2 6 2" xfId="3706" xr:uid="{00000000-0005-0000-0000-0000FD040000}"/>
    <cellStyle name="Обычный 2 2 2 2 3 2 2 7" xfId="3707" xr:uid="{00000000-0005-0000-0000-0000FE040000}"/>
    <cellStyle name="Обычный 2 2 2 2 3 2 2 8" xfId="3708" xr:uid="{00000000-0005-0000-0000-0000FF040000}"/>
    <cellStyle name="Обычный 2 2 2 2 3 2 2 8 2" xfId="3709" xr:uid="{00000000-0005-0000-0000-000000050000}"/>
    <cellStyle name="Обычный 2 2 2 2 3 2 2 9" xfId="2480" xr:uid="{00000000-0005-0000-0000-000001050000}"/>
    <cellStyle name="Обычный 2 2 2 2 3 2 3" xfId="800" xr:uid="{00000000-0005-0000-0000-000002050000}"/>
    <cellStyle name="Обычный 2 2 2 2 3 2 3 2" xfId="1755" xr:uid="{00000000-0005-0000-0000-000003050000}"/>
    <cellStyle name="Обычный 2 2 2 2 3 2 3 2 2" xfId="6646" xr:uid="{00000000-0005-0000-0000-000004050000}"/>
    <cellStyle name="Обычный 2 2 2 2 3 2 3 3" xfId="2703" xr:uid="{00000000-0005-0000-0000-000005050000}"/>
    <cellStyle name="Обычный 2 2 2 2 3 2 4" xfId="801" xr:uid="{00000000-0005-0000-0000-000006050000}"/>
    <cellStyle name="Обычный 2 2 2 2 3 2 4 2" xfId="6645" xr:uid="{00000000-0005-0000-0000-000007050000}"/>
    <cellStyle name="Обычный 2 2 2 2 3 2 5" xfId="2110" xr:uid="{00000000-0005-0000-0000-000008050000}"/>
    <cellStyle name="Обычный 2 2 2 2 3 3" xfId="405" xr:uid="{00000000-0005-0000-0000-000009050000}"/>
    <cellStyle name="Обычный 2 2 2 2 3 3 2" xfId="802" xr:uid="{00000000-0005-0000-0000-00000A050000}"/>
    <cellStyle name="Обычный 2 2 2 2 3 3 2 2" xfId="6647" xr:uid="{00000000-0005-0000-0000-00000B050000}"/>
    <cellStyle name="Обычный 2 2 2 2 3 3 3" xfId="2364" xr:uid="{00000000-0005-0000-0000-00000C050000}"/>
    <cellStyle name="Обычный 2 2 2 2 3 4" xfId="803" xr:uid="{00000000-0005-0000-0000-00000D050000}"/>
    <cellStyle name="Обычный 2 2 2 2 3 4 2" xfId="1756" xr:uid="{00000000-0005-0000-0000-00000E050000}"/>
    <cellStyle name="Обычный 2 2 2 2 3 4 2 2" xfId="6648" xr:uid="{00000000-0005-0000-0000-00000F050000}"/>
    <cellStyle name="Обычный 2 2 2 2 3 4 3" xfId="2704" xr:uid="{00000000-0005-0000-0000-000010050000}"/>
    <cellStyle name="Обычный 2 2 2 2 3 5" xfId="804" xr:uid="{00000000-0005-0000-0000-000011050000}"/>
    <cellStyle name="Обычный 2 2 2 2 3 5 2" xfId="6644" xr:uid="{00000000-0005-0000-0000-000012050000}"/>
    <cellStyle name="Обычный 2 2 2 2 3 6" xfId="2109" xr:uid="{00000000-0005-0000-0000-000013050000}"/>
    <cellStyle name="Обычный 2 2 2 2 4" xfId="46" xr:uid="{00000000-0005-0000-0000-000014050000}"/>
    <cellStyle name="Обычный 2 2 2 2 4 10" xfId="3710" xr:uid="{00000000-0005-0000-0000-000015050000}"/>
    <cellStyle name="Обычный 2 2 2 2 4 10 2" xfId="3711" xr:uid="{00000000-0005-0000-0000-000016050000}"/>
    <cellStyle name="Обычный 2 2 2 2 4 11" xfId="3712" xr:uid="{00000000-0005-0000-0000-000017050000}"/>
    <cellStyle name="Обычный 2 2 2 2 4 11 2" xfId="3713" xr:uid="{00000000-0005-0000-0000-000018050000}"/>
    <cellStyle name="Обычный 2 2 2 2 4 12" xfId="3714" xr:uid="{00000000-0005-0000-0000-000019050000}"/>
    <cellStyle name="Обычный 2 2 2 2 4 12 2" xfId="3715" xr:uid="{00000000-0005-0000-0000-00001A050000}"/>
    <cellStyle name="Обычный 2 2 2 2 4 13" xfId="3716" xr:uid="{00000000-0005-0000-0000-00001B050000}"/>
    <cellStyle name="Обычный 2 2 2 2 4 13 2" xfId="3717" xr:uid="{00000000-0005-0000-0000-00001C050000}"/>
    <cellStyle name="Обычный 2 2 2 2 4 14" xfId="3718" xr:uid="{00000000-0005-0000-0000-00001D050000}"/>
    <cellStyle name="Обычный 2 2 2 2 4 14 2" xfId="3719" xr:uid="{00000000-0005-0000-0000-00001E050000}"/>
    <cellStyle name="Обычный 2 2 2 2 4 14 3" xfId="3720" xr:uid="{00000000-0005-0000-0000-00001F050000}"/>
    <cellStyle name="Обычный 2 2 2 2 4 15" xfId="3721" xr:uid="{00000000-0005-0000-0000-000020050000}"/>
    <cellStyle name="Обычный 2 2 2 2 4 15 2" xfId="3722" xr:uid="{00000000-0005-0000-0000-000021050000}"/>
    <cellStyle name="Обычный 2 2 2 2 4 16" xfId="3723" xr:uid="{00000000-0005-0000-0000-000022050000}"/>
    <cellStyle name="Обычный 2 2 2 2 4 17" xfId="2111" xr:uid="{00000000-0005-0000-0000-000023050000}"/>
    <cellStyle name="Обычный 2 2 2 2 4 2" xfId="47" xr:uid="{00000000-0005-0000-0000-000024050000}"/>
    <cellStyle name="Обычный 2 2 2 2 4 2 10" xfId="3724" xr:uid="{00000000-0005-0000-0000-000025050000}"/>
    <cellStyle name="Обычный 2 2 2 2 4 2 11" xfId="3725" xr:uid="{00000000-0005-0000-0000-000026050000}"/>
    <cellStyle name="Обычный 2 2 2 2 4 2 12" xfId="2112" xr:uid="{00000000-0005-0000-0000-000027050000}"/>
    <cellStyle name="Обычный 2 2 2 2 4 2 2" xfId="407" xr:uid="{00000000-0005-0000-0000-000028050000}"/>
    <cellStyle name="Обычный 2 2 2 2 4 2 2 2" xfId="805" xr:uid="{00000000-0005-0000-0000-000029050000}"/>
    <cellStyle name="Обычный 2 2 2 2 4 2 2 2 2" xfId="3727" xr:uid="{00000000-0005-0000-0000-00002A050000}"/>
    <cellStyle name="Обычный 2 2 2 2 4 2 2 2 3" xfId="3726" xr:uid="{00000000-0005-0000-0000-00002B050000}"/>
    <cellStyle name="Обычный 2 2 2 2 4 2 2 3" xfId="3728" xr:uid="{00000000-0005-0000-0000-00002C050000}"/>
    <cellStyle name="Обычный 2 2 2 2 4 2 2 3 2" xfId="3729" xr:uid="{00000000-0005-0000-0000-00002D050000}"/>
    <cellStyle name="Обычный 2 2 2 2 4 2 2 4" xfId="3730" xr:uid="{00000000-0005-0000-0000-00002E050000}"/>
    <cellStyle name="Обычный 2 2 2 2 4 2 2 5" xfId="2481" xr:uid="{00000000-0005-0000-0000-00002F050000}"/>
    <cellStyle name="Обычный 2 2 2 2 4 2 3" xfId="806" xr:uid="{00000000-0005-0000-0000-000030050000}"/>
    <cellStyle name="Обычный 2 2 2 2 4 2 3 2" xfId="1757" xr:uid="{00000000-0005-0000-0000-000031050000}"/>
    <cellStyle name="Обычный 2 2 2 2 4 2 3 2 2" xfId="3732" xr:uid="{00000000-0005-0000-0000-000032050000}"/>
    <cellStyle name="Обычный 2 2 2 2 4 2 3 2 2 2" xfId="3733" xr:uid="{00000000-0005-0000-0000-000033050000}"/>
    <cellStyle name="Обычный 2 2 2 2 4 2 3 2 3" xfId="3734" xr:uid="{00000000-0005-0000-0000-000034050000}"/>
    <cellStyle name="Обычный 2 2 2 2 4 2 3 2 4" xfId="3731" xr:uid="{00000000-0005-0000-0000-000035050000}"/>
    <cellStyle name="Обычный 2 2 2 2 4 2 3 3" xfId="3735" xr:uid="{00000000-0005-0000-0000-000036050000}"/>
    <cellStyle name="Обычный 2 2 2 2 4 2 3 3 2" xfId="3736" xr:uid="{00000000-0005-0000-0000-000037050000}"/>
    <cellStyle name="Обычный 2 2 2 2 4 2 3 4" xfId="3737" xr:uid="{00000000-0005-0000-0000-000038050000}"/>
    <cellStyle name="Обычный 2 2 2 2 4 2 3 4 2" xfId="3738" xr:uid="{00000000-0005-0000-0000-000039050000}"/>
    <cellStyle name="Обычный 2 2 2 2 4 2 3 5" xfId="3739" xr:uid="{00000000-0005-0000-0000-00003A050000}"/>
    <cellStyle name="Обычный 2 2 2 2 4 2 3 5 2" xfId="3740" xr:uid="{00000000-0005-0000-0000-00003B050000}"/>
    <cellStyle name="Обычный 2 2 2 2 4 2 3 6" xfId="3741" xr:uid="{00000000-0005-0000-0000-00003C050000}"/>
    <cellStyle name="Обычный 2 2 2 2 4 2 3 6 2" xfId="3742" xr:uid="{00000000-0005-0000-0000-00003D050000}"/>
    <cellStyle name="Обычный 2 2 2 2 4 2 3 7" xfId="3743" xr:uid="{00000000-0005-0000-0000-00003E050000}"/>
    <cellStyle name="Обычный 2 2 2 2 4 2 3 7 2" xfId="3744" xr:uid="{00000000-0005-0000-0000-00003F050000}"/>
    <cellStyle name="Обычный 2 2 2 2 4 2 3 8" xfId="3745" xr:uid="{00000000-0005-0000-0000-000040050000}"/>
    <cellStyle name="Обычный 2 2 2 2 4 2 3 9" xfId="2705" xr:uid="{00000000-0005-0000-0000-000041050000}"/>
    <cellStyle name="Обычный 2 2 2 2 4 2 4" xfId="807" xr:uid="{00000000-0005-0000-0000-000042050000}"/>
    <cellStyle name="Обычный 2 2 2 2 4 2 4 2" xfId="3747" xr:uid="{00000000-0005-0000-0000-000043050000}"/>
    <cellStyle name="Обычный 2 2 2 2 4 2 4 2 2" xfId="3748" xr:uid="{00000000-0005-0000-0000-000044050000}"/>
    <cellStyle name="Обычный 2 2 2 2 4 2 4 3" xfId="3749" xr:uid="{00000000-0005-0000-0000-000045050000}"/>
    <cellStyle name="Обычный 2 2 2 2 4 2 4 4" xfId="3746" xr:uid="{00000000-0005-0000-0000-000046050000}"/>
    <cellStyle name="Обычный 2 2 2 2 4 2 5" xfId="3750" xr:uid="{00000000-0005-0000-0000-000047050000}"/>
    <cellStyle name="Обычный 2 2 2 2 4 2 5 2" xfId="3751" xr:uid="{00000000-0005-0000-0000-000048050000}"/>
    <cellStyle name="Обычный 2 2 2 2 4 2 6" xfId="3752" xr:uid="{00000000-0005-0000-0000-000049050000}"/>
    <cellStyle name="Обычный 2 2 2 2 4 2 6 2" xfId="3753" xr:uid="{00000000-0005-0000-0000-00004A050000}"/>
    <cellStyle name="Обычный 2 2 2 2 4 2 6 2 2" xfId="3754" xr:uid="{00000000-0005-0000-0000-00004B050000}"/>
    <cellStyle name="Обычный 2 2 2 2 4 2 6 2 2 2" xfId="3755" xr:uid="{00000000-0005-0000-0000-00004C050000}"/>
    <cellStyle name="Обычный 2 2 2 2 4 2 6 2 2 3" xfId="3756" xr:uid="{00000000-0005-0000-0000-00004D050000}"/>
    <cellStyle name="Обычный 2 2 2 2 4 2 6 2 3" xfId="3757" xr:uid="{00000000-0005-0000-0000-00004E050000}"/>
    <cellStyle name="Обычный 2 2 2 2 4 2 6 3" xfId="3758" xr:uid="{00000000-0005-0000-0000-00004F050000}"/>
    <cellStyle name="Обычный 2 2 2 2 4 2 7" xfId="3759" xr:uid="{00000000-0005-0000-0000-000050050000}"/>
    <cellStyle name="Обычный 2 2 2 2 4 2 7 2" xfId="3760" xr:uid="{00000000-0005-0000-0000-000051050000}"/>
    <cellStyle name="Обычный 2 2 2 2 4 2 8" xfId="3761" xr:uid="{00000000-0005-0000-0000-000052050000}"/>
    <cellStyle name="Обычный 2 2 2 2 4 2 8 2" xfId="3762" xr:uid="{00000000-0005-0000-0000-000053050000}"/>
    <cellStyle name="Обычный 2 2 2 2 4 2 9" xfId="3763" xr:uid="{00000000-0005-0000-0000-000054050000}"/>
    <cellStyle name="Обычный 2 2 2 2 4 2 9 2" xfId="3764" xr:uid="{00000000-0005-0000-0000-000055050000}"/>
    <cellStyle name="Обычный 2 2 2 2 4 2 9 3" xfId="3765" xr:uid="{00000000-0005-0000-0000-000056050000}"/>
    <cellStyle name="Обычный 2 2 2 2 4 2 9 4" xfId="3766" xr:uid="{00000000-0005-0000-0000-000057050000}"/>
    <cellStyle name="Обычный 2 2 2 2 4 3" xfId="406" xr:uid="{00000000-0005-0000-0000-000058050000}"/>
    <cellStyle name="Обычный 2 2 2 2 4 3 2" xfId="808" xr:uid="{00000000-0005-0000-0000-000059050000}"/>
    <cellStyle name="Обычный 2 2 2 2 4 3 2 2" xfId="3768" xr:uid="{00000000-0005-0000-0000-00005A050000}"/>
    <cellStyle name="Обычный 2 2 2 2 4 3 2 3" xfId="3767" xr:uid="{00000000-0005-0000-0000-00005B050000}"/>
    <cellStyle name="Обычный 2 2 2 2 4 3 3" xfId="3769" xr:uid="{00000000-0005-0000-0000-00005C050000}"/>
    <cellStyle name="Обычный 2 2 2 2 4 3 3 2" xfId="3770" xr:uid="{00000000-0005-0000-0000-00005D050000}"/>
    <cellStyle name="Обычный 2 2 2 2 4 3 3 2 2" xfId="3771" xr:uid="{00000000-0005-0000-0000-00005E050000}"/>
    <cellStyle name="Обычный 2 2 2 2 4 3 3 2 3" xfId="3772" xr:uid="{00000000-0005-0000-0000-00005F050000}"/>
    <cellStyle name="Обычный 2 2 2 2 4 3 3 2 3 2" xfId="3773" xr:uid="{00000000-0005-0000-0000-000060050000}"/>
    <cellStyle name="Обычный 2 2 2 2 4 3 3 2 3 3" xfId="3774" xr:uid="{00000000-0005-0000-0000-000061050000}"/>
    <cellStyle name="Обычный 2 2 2 2 4 3 3 2 4" xfId="3775" xr:uid="{00000000-0005-0000-0000-000062050000}"/>
    <cellStyle name="Обычный 2 2 2 2 4 3 3 2 5" xfId="3776" xr:uid="{00000000-0005-0000-0000-000063050000}"/>
    <cellStyle name="Обычный 2 2 2 2 4 3 3 3" xfId="3777" xr:uid="{00000000-0005-0000-0000-000064050000}"/>
    <cellStyle name="Обычный 2 2 2 2 4 3 4" xfId="3778" xr:uid="{00000000-0005-0000-0000-000065050000}"/>
    <cellStyle name="Обычный 2 2 2 2 4 3 4 2" xfId="3779" xr:uid="{00000000-0005-0000-0000-000066050000}"/>
    <cellStyle name="Обычный 2 2 2 2 4 3 5" xfId="3780" xr:uid="{00000000-0005-0000-0000-000067050000}"/>
    <cellStyle name="Обычный 2 2 2 2 4 3 5 2" xfId="3781" xr:uid="{00000000-0005-0000-0000-000068050000}"/>
    <cellStyle name="Обычный 2 2 2 2 4 3 6" xfId="3782" xr:uid="{00000000-0005-0000-0000-000069050000}"/>
    <cellStyle name="Обычный 2 2 2 2 4 3 7" xfId="2365" xr:uid="{00000000-0005-0000-0000-00006A050000}"/>
    <cellStyle name="Обычный 2 2 2 2 4 4" xfId="809" xr:uid="{00000000-0005-0000-0000-00006B050000}"/>
    <cellStyle name="Обычный 2 2 2 2 4 4 2" xfId="1758" xr:uid="{00000000-0005-0000-0000-00006C050000}"/>
    <cellStyle name="Обычный 2 2 2 2 4 4 2 2" xfId="3784" xr:uid="{00000000-0005-0000-0000-00006D050000}"/>
    <cellStyle name="Обычный 2 2 2 2 4 4 2 3" xfId="3783" xr:uid="{00000000-0005-0000-0000-00006E050000}"/>
    <cellStyle name="Обычный 2 2 2 2 4 4 3" xfId="3785" xr:uid="{00000000-0005-0000-0000-00006F050000}"/>
    <cellStyle name="Обычный 2 2 2 2 4 4 3 2" xfId="3786" xr:uid="{00000000-0005-0000-0000-000070050000}"/>
    <cellStyle name="Обычный 2 2 2 2 4 4 4" xfId="3787" xr:uid="{00000000-0005-0000-0000-000071050000}"/>
    <cellStyle name="Обычный 2 2 2 2 4 4 4 2" xfId="3788" xr:uid="{00000000-0005-0000-0000-000072050000}"/>
    <cellStyle name="Обычный 2 2 2 2 4 4 5" xfId="3789" xr:uid="{00000000-0005-0000-0000-000073050000}"/>
    <cellStyle name="Обычный 2 2 2 2 4 4 6" xfId="2706" xr:uid="{00000000-0005-0000-0000-000074050000}"/>
    <cellStyle name="Обычный 2 2 2 2 4 5" xfId="810" xr:uid="{00000000-0005-0000-0000-000075050000}"/>
    <cellStyle name="Обычный 2 2 2 2 4 5 2" xfId="3791" xr:uid="{00000000-0005-0000-0000-000076050000}"/>
    <cellStyle name="Обычный 2 2 2 2 4 5 2 2" xfId="3792" xr:uid="{00000000-0005-0000-0000-000077050000}"/>
    <cellStyle name="Обычный 2 2 2 2 4 5 3" xfId="3793" xr:uid="{00000000-0005-0000-0000-000078050000}"/>
    <cellStyle name="Обычный 2 2 2 2 4 5 4" xfId="3790" xr:uid="{00000000-0005-0000-0000-000079050000}"/>
    <cellStyle name="Обычный 2 2 2 2 4 6" xfId="3794" xr:uid="{00000000-0005-0000-0000-00007A050000}"/>
    <cellStyle name="Обычный 2 2 2 2 4 6 2" xfId="3795" xr:uid="{00000000-0005-0000-0000-00007B050000}"/>
    <cellStyle name="Обычный 2 2 2 2 4 7" xfId="3796" xr:uid="{00000000-0005-0000-0000-00007C050000}"/>
    <cellStyle name="Обычный 2 2 2 2 4 7 2" xfId="3797" xr:uid="{00000000-0005-0000-0000-00007D050000}"/>
    <cellStyle name="Обычный 2 2 2 2 4 7 2 2" xfId="3798" xr:uid="{00000000-0005-0000-0000-00007E050000}"/>
    <cellStyle name="Обычный 2 2 2 2 4 7 2 2 2" xfId="3799" xr:uid="{00000000-0005-0000-0000-00007F050000}"/>
    <cellStyle name="Обычный 2 2 2 2 4 7 2 3" xfId="3800" xr:uid="{00000000-0005-0000-0000-000080050000}"/>
    <cellStyle name="Обычный 2 2 2 2 4 7 3" xfId="3801" xr:uid="{00000000-0005-0000-0000-000081050000}"/>
    <cellStyle name="Обычный 2 2 2 2 4 7 3 2" xfId="3802" xr:uid="{00000000-0005-0000-0000-000082050000}"/>
    <cellStyle name="Обычный 2 2 2 2 4 7 4" xfId="3803" xr:uid="{00000000-0005-0000-0000-000083050000}"/>
    <cellStyle name="Обычный 2 2 2 2 4 8" xfId="3804" xr:uid="{00000000-0005-0000-0000-000084050000}"/>
    <cellStyle name="Обычный 2 2 2 2 4 8 2" xfId="3805" xr:uid="{00000000-0005-0000-0000-000085050000}"/>
    <cellStyle name="Обычный 2 2 2 2 4 8 2 2" xfId="3806" xr:uid="{00000000-0005-0000-0000-000086050000}"/>
    <cellStyle name="Обычный 2 2 2 2 4 8 2 2 2" xfId="3807" xr:uid="{00000000-0005-0000-0000-000087050000}"/>
    <cellStyle name="Обычный 2 2 2 2 4 8 2 2 3" xfId="3808" xr:uid="{00000000-0005-0000-0000-000088050000}"/>
    <cellStyle name="Обычный 2 2 2 2 4 8 3" xfId="3809" xr:uid="{00000000-0005-0000-0000-000089050000}"/>
    <cellStyle name="Обычный 2 2 2 2 4 8 3 2" xfId="3810" xr:uid="{00000000-0005-0000-0000-00008A050000}"/>
    <cellStyle name="Обычный 2 2 2 2 4 8 4" xfId="3811" xr:uid="{00000000-0005-0000-0000-00008B050000}"/>
    <cellStyle name="Обычный 2 2 2 2 4 8 5" xfId="3812" xr:uid="{00000000-0005-0000-0000-00008C050000}"/>
    <cellStyle name="Обычный 2 2 2 2 4 8 6" xfId="3813" xr:uid="{00000000-0005-0000-0000-00008D050000}"/>
    <cellStyle name="Обычный 2 2 2 2 4 9" xfId="3814" xr:uid="{00000000-0005-0000-0000-00008E050000}"/>
    <cellStyle name="Обычный 2 2 2 2 4 9 2" xfId="3815" xr:uid="{00000000-0005-0000-0000-00008F050000}"/>
    <cellStyle name="Обычный 2 2 2 2 4 9 2 2" xfId="3816" xr:uid="{00000000-0005-0000-0000-000090050000}"/>
    <cellStyle name="Обычный 2 2 2 2 4 9 3" xfId="3817" xr:uid="{00000000-0005-0000-0000-000091050000}"/>
    <cellStyle name="Обычный 2 2 2 2 4 9 3 2" xfId="3818" xr:uid="{00000000-0005-0000-0000-000092050000}"/>
    <cellStyle name="Обычный 2 2 2 2 4 9 4" xfId="3819" xr:uid="{00000000-0005-0000-0000-000093050000}"/>
    <cellStyle name="Обычный 2 2 2 2 4 9 4 2" xfId="3820" xr:uid="{00000000-0005-0000-0000-000094050000}"/>
    <cellStyle name="Обычный 2 2 2 2 5" xfId="48" xr:uid="{00000000-0005-0000-0000-000095050000}"/>
    <cellStyle name="Обычный 2 2 2 2 5 2" xfId="3821" xr:uid="{00000000-0005-0000-0000-000096050000}"/>
    <cellStyle name="Обычный 2 2 2 2 5 2 2" xfId="3822" xr:uid="{00000000-0005-0000-0000-000097050000}"/>
    <cellStyle name="Обычный 2 2 2 2 5 2 2 2" xfId="3823" xr:uid="{00000000-0005-0000-0000-000098050000}"/>
    <cellStyle name="Обычный 2 2 2 2 5 2 2 2 2" xfId="3824" xr:uid="{00000000-0005-0000-0000-000099050000}"/>
    <cellStyle name="Обычный 2 2 2 2 5 2 2 2 2 2" xfId="3825" xr:uid="{00000000-0005-0000-0000-00009A050000}"/>
    <cellStyle name="Обычный 2 2 2 2 5 2 2 2 3" xfId="3826" xr:uid="{00000000-0005-0000-0000-00009B050000}"/>
    <cellStyle name="Обычный 2 2 2 2 5 2 2 3" xfId="3827" xr:uid="{00000000-0005-0000-0000-00009C050000}"/>
    <cellStyle name="Обычный 2 2 2 2 5 2 2 3 2" xfId="3828" xr:uid="{00000000-0005-0000-0000-00009D050000}"/>
    <cellStyle name="Обычный 2 2 2 2 5 2 2 3 2 2" xfId="3829" xr:uid="{00000000-0005-0000-0000-00009E050000}"/>
    <cellStyle name="Обычный 2 2 2 2 5 2 2 3 3" xfId="3830" xr:uid="{00000000-0005-0000-0000-00009F050000}"/>
    <cellStyle name="Обычный 2 2 2 2 5 2 2 4" xfId="3831" xr:uid="{00000000-0005-0000-0000-0000A0050000}"/>
    <cellStyle name="Обычный 2 2 2 2 5 2 2 4 2" xfId="3832" xr:uid="{00000000-0005-0000-0000-0000A1050000}"/>
    <cellStyle name="Обычный 2 2 2 2 5 2 2 5" xfId="3833" xr:uid="{00000000-0005-0000-0000-0000A2050000}"/>
    <cellStyle name="Обычный 2 2 2 2 5 2 2 5 2" xfId="3834" xr:uid="{00000000-0005-0000-0000-0000A3050000}"/>
    <cellStyle name="Обычный 2 2 2 2 5 2 2 6" xfId="3835" xr:uid="{00000000-0005-0000-0000-0000A4050000}"/>
    <cellStyle name="Обычный 2 2 2 2 5 2 3" xfId="3836" xr:uid="{00000000-0005-0000-0000-0000A5050000}"/>
    <cellStyle name="Обычный 2 2 2 2 5 2 3 2" xfId="3837" xr:uid="{00000000-0005-0000-0000-0000A6050000}"/>
    <cellStyle name="Обычный 2 2 2 2 5 2 3 2 2" xfId="3838" xr:uid="{00000000-0005-0000-0000-0000A7050000}"/>
    <cellStyle name="Обычный 2 2 2 2 5 2 3 3" xfId="3839" xr:uid="{00000000-0005-0000-0000-0000A8050000}"/>
    <cellStyle name="Обычный 2 2 2 2 5 2 4" xfId="3840" xr:uid="{00000000-0005-0000-0000-0000A9050000}"/>
    <cellStyle name="Обычный 2 2 2 2 5 2 4 2" xfId="3841" xr:uid="{00000000-0005-0000-0000-0000AA050000}"/>
    <cellStyle name="Обычный 2 2 2 2 5 2 4 2 2" xfId="3842" xr:uid="{00000000-0005-0000-0000-0000AB050000}"/>
    <cellStyle name="Обычный 2 2 2 2 5 2 4 2 2 2" xfId="3843" xr:uid="{00000000-0005-0000-0000-0000AC050000}"/>
    <cellStyle name="Обычный 2 2 2 2 5 2 4 2 3" xfId="3844" xr:uid="{00000000-0005-0000-0000-0000AD050000}"/>
    <cellStyle name="Обычный 2 2 2 2 5 2 4 3" xfId="3845" xr:uid="{00000000-0005-0000-0000-0000AE050000}"/>
    <cellStyle name="Обычный 2 2 2 2 5 2 5" xfId="3846" xr:uid="{00000000-0005-0000-0000-0000AF050000}"/>
    <cellStyle name="Обычный 2 2 2 2 5 3" xfId="3847" xr:uid="{00000000-0005-0000-0000-0000B0050000}"/>
    <cellStyle name="Обычный 2 2 2 2 5 3 2" xfId="3848" xr:uid="{00000000-0005-0000-0000-0000B1050000}"/>
    <cellStyle name="Обычный 2 2 2 2 5 3 2 2" xfId="3849" xr:uid="{00000000-0005-0000-0000-0000B2050000}"/>
    <cellStyle name="Обычный 2 2 2 2 5 4" xfId="3850" xr:uid="{00000000-0005-0000-0000-0000B3050000}"/>
    <cellStyle name="Обычный 2 2 2 2 5 4 2" xfId="3851" xr:uid="{00000000-0005-0000-0000-0000B4050000}"/>
    <cellStyle name="Обычный 2 2 2 2 6" xfId="288" xr:uid="{00000000-0005-0000-0000-0000B5050000}"/>
    <cellStyle name="Обычный 2 2 2 2 6 2" xfId="564" xr:uid="{00000000-0005-0000-0000-0000B6050000}"/>
    <cellStyle name="Обычный 2 2 2 2 6 2 2" xfId="811" xr:uid="{00000000-0005-0000-0000-0000B7050000}"/>
    <cellStyle name="Обычный 2 2 2 2 6 2 2 2" xfId="6650" xr:uid="{00000000-0005-0000-0000-0000B8050000}"/>
    <cellStyle name="Обычный 2 2 2 2 6 2 3" xfId="2482" xr:uid="{00000000-0005-0000-0000-0000B9050000}"/>
    <cellStyle name="Обычный 2 2 2 2 6 3" xfId="812" xr:uid="{00000000-0005-0000-0000-0000BA050000}"/>
    <cellStyle name="Обычный 2 2 2 2 6 3 2" xfId="1759" xr:uid="{00000000-0005-0000-0000-0000BB050000}"/>
    <cellStyle name="Обычный 2 2 2 2 6 3 2 2" xfId="6651" xr:uid="{00000000-0005-0000-0000-0000BC050000}"/>
    <cellStyle name="Обычный 2 2 2 2 6 3 3" xfId="2707" xr:uid="{00000000-0005-0000-0000-0000BD050000}"/>
    <cellStyle name="Обычный 2 2 2 2 6 4" xfId="813" xr:uid="{00000000-0005-0000-0000-0000BE050000}"/>
    <cellStyle name="Обычный 2 2 2 2 6 4 2" xfId="6649" xr:uid="{00000000-0005-0000-0000-0000BF050000}"/>
    <cellStyle name="Обычный 2 2 2 2 6 5" xfId="2113" xr:uid="{00000000-0005-0000-0000-0000C0050000}"/>
    <cellStyle name="Обычный 2 2 2 2 7" xfId="403" xr:uid="{00000000-0005-0000-0000-0000C1050000}"/>
    <cellStyle name="Обычный 2 2 2 2 7 2" xfId="814" xr:uid="{00000000-0005-0000-0000-0000C2050000}"/>
    <cellStyle name="Обычный 2 2 2 2 7 2 2" xfId="3852" xr:uid="{00000000-0005-0000-0000-0000C3050000}"/>
    <cellStyle name="Обычный 2 2 2 2 7 3" xfId="2362" xr:uid="{00000000-0005-0000-0000-0000C4050000}"/>
    <cellStyle name="Обычный 2 2 2 2 8" xfId="815" xr:uid="{00000000-0005-0000-0000-0000C5050000}"/>
    <cellStyle name="Обычный 2 2 2 2 8 2" xfId="1760" xr:uid="{00000000-0005-0000-0000-0000C6050000}"/>
    <cellStyle name="Обычный 2 2 2 2 8 2 2" xfId="3853" xr:uid="{00000000-0005-0000-0000-0000C7050000}"/>
    <cellStyle name="Обычный 2 2 2 2 8 3" xfId="2708" xr:uid="{00000000-0005-0000-0000-0000C8050000}"/>
    <cellStyle name="Обычный 2 2 2 2 9" xfId="816" xr:uid="{00000000-0005-0000-0000-0000C9050000}"/>
    <cellStyle name="Обычный 2 2 2 2 9 2" xfId="3855" xr:uid="{00000000-0005-0000-0000-0000CA050000}"/>
    <cellStyle name="Обычный 2 2 2 2 9 2 2" xfId="3856" xr:uid="{00000000-0005-0000-0000-0000CB050000}"/>
    <cellStyle name="Обычный 2 2 2 2 9 2 2 2" xfId="3857" xr:uid="{00000000-0005-0000-0000-0000CC050000}"/>
    <cellStyle name="Обычный 2 2 2 2 9 2 3" xfId="3858" xr:uid="{00000000-0005-0000-0000-0000CD050000}"/>
    <cellStyle name="Обычный 2 2 2 2 9 3" xfId="3859" xr:uid="{00000000-0005-0000-0000-0000CE050000}"/>
    <cellStyle name="Обычный 2 2 2 2 9 4" xfId="3854" xr:uid="{00000000-0005-0000-0000-0000CF050000}"/>
    <cellStyle name="Обычный 2 2 2 3" xfId="49" xr:uid="{00000000-0005-0000-0000-0000D0050000}"/>
    <cellStyle name="Обычный 2 2 2 3 10" xfId="3860" xr:uid="{00000000-0005-0000-0000-0000D1050000}"/>
    <cellStyle name="Обычный 2 2 2 3 10 2" xfId="3861" xr:uid="{00000000-0005-0000-0000-0000D2050000}"/>
    <cellStyle name="Обычный 2 2 2 3 11" xfId="2114" xr:uid="{00000000-0005-0000-0000-0000D3050000}"/>
    <cellStyle name="Обычный 2 2 2 3 2" xfId="50" xr:uid="{00000000-0005-0000-0000-0000D4050000}"/>
    <cellStyle name="Обычный 2 2 2 3 2 2" xfId="817" xr:uid="{00000000-0005-0000-0000-0000D5050000}"/>
    <cellStyle name="Обычный 2 2 2 3 2 2 10" xfId="2709" xr:uid="{00000000-0005-0000-0000-0000D6050000}"/>
    <cellStyle name="Обычный 2 2 2 3 2 2 2" xfId="1762" xr:uid="{00000000-0005-0000-0000-0000D7050000}"/>
    <cellStyle name="Обычный 2 2 2 3 2 2 2 2" xfId="3863" xr:uid="{00000000-0005-0000-0000-0000D8050000}"/>
    <cellStyle name="Обычный 2 2 2 3 2 2 2 2 2" xfId="3864" xr:uid="{00000000-0005-0000-0000-0000D9050000}"/>
    <cellStyle name="Обычный 2 2 2 3 2 2 2 3" xfId="3865" xr:uid="{00000000-0005-0000-0000-0000DA050000}"/>
    <cellStyle name="Обычный 2 2 2 3 2 2 2 4" xfId="3862" xr:uid="{00000000-0005-0000-0000-0000DB050000}"/>
    <cellStyle name="Обычный 2 2 2 3 2 2 3" xfId="3866" xr:uid="{00000000-0005-0000-0000-0000DC050000}"/>
    <cellStyle name="Обычный 2 2 2 3 2 2 3 2" xfId="3867" xr:uid="{00000000-0005-0000-0000-0000DD050000}"/>
    <cellStyle name="Обычный 2 2 2 3 2 2 4" xfId="3868" xr:uid="{00000000-0005-0000-0000-0000DE050000}"/>
    <cellStyle name="Обычный 2 2 2 3 2 2 4 2" xfId="3869" xr:uid="{00000000-0005-0000-0000-0000DF050000}"/>
    <cellStyle name="Обычный 2 2 2 3 2 2 5" xfId="3870" xr:uid="{00000000-0005-0000-0000-0000E0050000}"/>
    <cellStyle name="Обычный 2 2 2 3 2 2 5 2" xfId="3871" xr:uid="{00000000-0005-0000-0000-0000E1050000}"/>
    <cellStyle name="Обычный 2 2 2 3 2 2 6" xfId="3872" xr:uid="{00000000-0005-0000-0000-0000E2050000}"/>
    <cellStyle name="Обычный 2 2 2 3 2 2 6 2" xfId="3873" xr:uid="{00000000-0005-0000-0000-0000E3050000}"/>
    <cellStyle name="Обычный 2 2 2 3 2 2 7" xfId="3874" xr:uid="{00000000-0005-0000-0000-0000E4050000}"/>
    <cellStyle name="Обычный 2 2 2 3 2 2 7 2" xfId="3875" xr:uid="{00000000-0005-0000-0000-0000E5050000}"/>
    <cellStyle name="Обычный 2 2 2 3 2 2 8" xfId="3876" xr:uid="{00000000-0005-0000-0000-0000E6050000}"/>
    <cellStyle name="Обычный 2 2 2 3 2 2 8 2" xfId="3877" xr:uid="{00000000-0005-0000-0000-0000E7050000}"/>
    <cellStyle name="Обычный 2 2 2 3 2 2 9" xfId="3878" xr:uid="{00000000-0005-0000-0000-0000E8050000}"/>
    <cellStyle name="Обычный 2 2 2 3 2 3" xfId="1763" xr:uid="{00000000-0005-0000-0000-0000E9050000}"/>
    <cellStyle name="Обычный 2 2 2 3 2 3 2" xfId="2710" xr:uid="{00000000-0005-0000-0000-0000EA050000}"/>
    <cellStyle name="Обычный 2 2 2 3 2 4" xfId="1761" xr:uid="{00000000-0005-0000-0000-0000EB050000}"/>
    <cellStyle name="Обычный 2 2 2 3 2 4 2" xfId="6652" xr:uid="{00000000-0005-0000-0000-0000EC050000}"/>
    <cellStyle name="Обычный 2 2 2 3 2 4 3" xfId="3879" xr:uid="{00000000-0005-0000-0000-0000ED050000}"/>
    <cellStyle name="Обычный 2 2 2 3 3" xfId="408" xr:uid="{00000000-0005-0000-0000-0000EE050000}"/>
    <cellStyle name="Обычный 2 2 2 3 3 2" xfId="818" xr:uid="{00000000-0005-0000-0000-0000EF050000}"/>
    <cellStyle name="Обычный 2 2 2 3 3 2 2" xfId="2366" xr:uid="{00000000-0005-0000-0000-0000F0050000}"/>
    <cellStyle name="Обычный 2 2 2 3 3 3" xfId="1764" xr:uid="{00000000-0005-0000-0000-0000F1050000}"/>
    <cellStyle name="Обычный 2 2 2 3 4" xfId="819" xr:uid="{00000000-0005-0000-0000-0000F2050000}"/>
    <cellStyle name="Обычный 2 2 2 3 4 2" xfId="1765" xr:uid="{00000000-0005-0000-0000-0000F3050000}"/>
    <cellStyle name="Обычный 2 2 2 3 4 2 2" xfId="3881" xr:uid="{00000000-0005-0000-0000-0000F4050000}"/>
    <cellStyle name="Обычный 2 2 2 3 4 2 3" xfId="3880" xr:uid="{00000000-0005-0000-0000-0000F5050000}"/>
    <cellStyle name="Обычный 2 2 2 3 4 3" xfId="3882" xr:uid="{00000000-0005-0000-0000-0000F6050000}"/>
    <cellStyle name="Обычный 2 2 2 3 4 3 2" xfId="3883" xr:uid="{00000000-0005-0000-0000-0000F7050000}"/>
    <cellStyle name="Обычный 2 2 2 3 4 4" xfId="3884" xr:uid="{00000000-0005-0000-0000-0000F8050000}"/>
    <cellStyle name="Обычный 2 2 2 3 4 4 2" xfId="3885" xr:uid="{00000000-0005-0000-0000-0000F9050000}"/>
    <cellStyle name="Обычный 2 2 2 3 4 5" xfId="3886" xr:uid="{00000000-0005-0000-0000-0000FA050000}"/>
    <cellStyle name="Обычный 2 2 2 3 4 6" xfId="3887" xr:uid="{00000000-0005-0000-0000-0000FB050000}"/>
    <cellStyle name="Обычный 2 2 2 3 4 7" xfId="3888" xr:uid="{00000000-0005-0000-0000-0000FC050000}"/>
    <cellStyle name="Обычный 2 2 2 3 4 8" xfId="3889" xr:uid="{00000000-0005-0000-0000-0000FD050000}"/>
    <cellStyle name="Обычный 2 2 2 3 4 9" xfId="2711" xr:uid="{00000000-0005-0000-0000-0000FE050000}"/>
    <cellStyle name="Обычный 2 2 2 3 5" xfId="820" xr:uid="{00000000-0005-0000-0000-0000FF050000}"/>
    <cellStyle name="Обычный 2 2 2 3 5 2" xfId="3891" xr:uid="{00000000-0005-0000-0000-000000060000}"/>
    <cellStyle name="Обычный 2 2 2 3 5 2 2" xfId="3892" xr:uid="{00000000-0005-0000-0000-000001060000}"/>
    <cellStyle name="Обычный 2 2 2 3 5 3" xfId="3893" xr:uid="{00000000-0005-0000-0000-000002060000}"/>
    <cellStyle name="Обычный 2 2 2 3 5 3 2" xfId="3894" xr:uid="{00000000-0005-0000-0000-000003060000}"/>
    <cellStyle name="Обычный 2 2 2 3 5 4" xfId="3895" xr:uid="{00000000-0005-0000-0000-000004060000}"/>
    <cellStyle name="Обычный 2 2 2 3 5 4 2" xfId="3896" xr:uid="{00000000-0005-0000-0000-000005060000}"/>
    <cellStyle name="Обычный 2 2 2 3 5 5" xfId="3897" xr:uid="{00000000-0005-0000-0000-000006060000}"/>
    <cellStyle name="Обычный 2 2 2 3 5 5 2" xfId="3898" xr:uid="{00000000-0005-0000-0000-000007060000}"/>
    <cellStyle name="Обычный 2 2 2 3 5 6" xfId="3899" xr:uid="{00000000-0005-0000-0000-000008060000}"/>
    <cellStyle name="Обычный 2 2 2 3 5 7" xfId="3890" xr:uid="{00000000-0005-0000-0000-000009060000}"/>
    <cellStyle name="Обычный 2 2 2 3 6" xfId="3900" xr:uid="{00000000-0005-0000-0000-00000A060000}"/>
    <cellStyle name="Обычный 2 2 2 3 6 10" xfId="3901" xr:uid="{00000000-0005-0000-0000-00000B060000}"/>
    <cellStyle name="Обычный 2 2 2 3 6 10 2" xfId="3902" xr:uid="{00000000-0005-0000-0000-00000C060000}"/>
    <cellStyle name="Обычный 2 2 2 3 6 11" xfId="3903" xr:uid="{00000000-0005-0000-0000-00000D060000}"/>
    <cellStyle name="Обычный 2 2 2 3 6 2" xfId="3904" xr:uid="{00000000-0005-0000-0000-00000E060000}"/>
    <cellStyle name="Обычный 2 2 2 3 6 2 2" xfId="3905" xr:uid="{00000000-0005-0000-0000-00000F060000}"/>
    <cellStyle name="Обычный 2 2 2 3 6 2 2 2" xfId="3906" xr:uid="{00000000-0005-0000-0000-000010060000}"/>
    <cellStyle name="Обычный 2 2 2 3 6 2 3" xfId="3907" xr:uid="{00000000-0005-0000-0000-000011060000}"/>
    <cellStyle name="Обычный 2 2 2 3 6 3" xfId="3908" xr:uid="{00000000-0005-0000-0000-000012060000}"/>
    <cellStyle name="Обычный 2 2 2 3 6 3 2" xfId="3909" xr:uid="{00000000-0005-0000-0000-000013060000}"/>
    <cellStyle name="Обычный 2 2 2 3 6 4" xfId="3910" xr:uid="{00000000-0005-0000-0000-000014060000}"/>
    <cellStyle name="Обычный 2 2 2 3 6 4 2" xfId="3911" xr:uid="{00000000-0005-0000-0000-000015060000}"/>
    <cellStyle name="Обычный 2 2 2 3 6 5" xfId="3912" xr:uid="{00000000-0005-0000-0000-000016060000}"/>
    <cellStyle name="Обычный 2 2 2 3 6 5 2" xfId="3913" xr:uid="{00000000-0005-0000-0000-000017060000}"/>
    <cellStyle name="Обычный 2 2 2 3 6 6" xfId="3914" xr:uid="{00000000-0005-0000-0000-000018060000}"/>
    <cellStyle name="Обычный 2 2 2 3 6 6 2" xfId="3915" xr:uid="{00000000-0005-0000-0000-000019060000}"/>
    <cellStyle name="Обычный 2 2 2 3 6 7" xfId="3916" xr:uid="{00000000-0005-0000-0000-00001A060000}"/>
    <cellStyle name="Обычный 2 2 2 3 6 7 2" xfId="3917" xr:uid="{00000000-0005-0000-0000-00001B060000}"/>
    <cellStyle name="Обычный 2 2 2 3 6 8" xfId="3918" xr:uid="{00000000-0005-0000-0000-00001C060000}"/>
    <cellStyle name="Обычный 2 2 2 3 6 8 2" xfId="3919" xr:uid="{00000000-0005-0000-0000-00001D060000}"/>
    <cellStyle name="Обычный 2 2 2 3 6 9" xfId="3920" xr:uid="{00000000-0005-0000-0000-00001E060000}"/>
    <cellStyle name="Обычный 2 2 2 3 6 9 2" xfId="3921" xr:uid="{00000000-0005-0000-0000-00001F060000}"/>
    <cellStyle name="Обычный 2 2 2 3 7" xfId="3922" xr:uid="{00000000-0005-0000-0000-000020060000}"/>
    <cellStyle name="Обычный 2 2 2 3 7 2" xfId="3923" xr:uid="{00000000-0005-0000-0000-000021060000}"/>
    <cellStyle name="Обычный 2 2 2 3 8" xfId="3924" xr:uid="{00000000-0005-0000-0000-000022060000}"/>
    <cellStyle name="Обычный 2 2 2 3 8 2" xfId="3925" xr:uid="{00000000-0005-0000-0000-000023060000}"/>
    <cellStyle name="Обычный 2 2 2 3 8 2 2" xfId="3926" xr:uid="{00000000-0005-0000-0000-000024060000}"/>
    <cellStyle name="Обычный 2 2 2 3 8 3" xfId="3927" xr:uid="{00000000-0005-0000-0000-000025060000}"/>
    <cellStyle name="Обычный 2 2 2 3 8 3 2" xfId="3928" xr:uid="{00000000-0005-0000-0000-000026060000}"/>
    <cellStyle name="Обычный 2 2 2 3 8 4" xfId="3929" xr:uid="{00000000-0005-0000-0000-000027060000}"/>
    <cellStyle name="Обычный 2 2 2 3 9" xfId="3930" xr:uid="{00000000-0005-0000-0000-000028060000}"/>
    <cellStyle name="Обычный 2 2 2 3 9 2" xfId="3931" xr:uid="{00000000-0005-0000-0000-000029060000}"/>
    <cellStyle name="Обычный 2 2 2 4" xfId="51" xr:uid="{00000000-0005-0000-0000-00002A060000}"/>
    <cellStyle name="Обычный 2 2 2 4 10" xfId="3932" xr:uid="{00000000-0005-0000-0000-00002B060000}"/>
    <cellStyle name="Обычный 2 2 2 4 10 2" xfId="3933" xr:uid="{00000000-0005-0000-0000-00002C060000}"/>
    <cellStyle name="Обычный 2 2 2 4 11" xfId="3934" xr:uid="{00000000-0005-0000-0000-00002D060000}"/>
    <cellStyle name="Обычный 2 2 2 4 11 2" xfId="3935" xr:uid="{00000000-0005-0000-0000-00002E060000}"/>
    <cellStyle name="Обычный 2 2 2 4 11 2 2" xfId="3936" xr:uid="{00000000-0005-0000-0000-00002F060000}"/>
    <cellStyle name="Обычный 2 2 2 4 11 2 2 2" xfId="3937" xr:uid="{00000000-0005-0000-0000-000030060000}"/>
    <cellStyle name="Обычный 2 2 2 4 11 2 3" xfId="3938" xr:uid="{00000000-0005-0000-0000-000031060000}"/>
    <cellStyle name="Обычный 2 2 2 4 11 3" xfId="3939" xr:uid="{00000000-0005-0000-0000-000032060000}"/>
    <cellStyle name="Обычный 2 2 2 4 12" xfId="3940" xr:uid="{00000000-0005-0000-0000-000033060000}"/>
    <cellStyle name="Обычный 2 2 2 4 12 2" xfId="3941" xr:uid="{00000000-0005-0000-0000-000034060000}"/>
    <cellStyle name="Обычный 2 2 2 4 13" xfId="3942" xr:uid="{00000000-0005-0000-0000-000035060000}"/>
    <cellStyle name="Обычный 2 2 2 4 13 2" xfId="3943" xr:uid="{00000000-0005-0000-0000-000036060000}"/>
    <cellStyle name="Обычный 2 2 2 4 14" xfId="3944" xr:uid="{00000000-0005-0000-0000-000037060000}"/>
    <cellStyle name="Обычный 2 2 2 4 14 2" xfId="3945" xr:uid="{00000000-0005-0000-0000-000038060000}"/>
    <cellStyle name="Обычный 2 2 2 4 14 3" xfId="3946" xr:uid="{00000000-0005-0000-0000-000039060000}"/>
    <cellStyle name="Обычный 2 2 2 4 15" xfId="3947" xr:uid="{00000000-0005-0000-0000-00003A060000}"/>
    <cellStyle name="Обычный 2 2 2 4 15 2" xfId="3948" xr:uid="{00000000-0005-0000-0000-00003B060000}"/>
    <cellStyle name="Обычный 2 2 2 4 16" xfId="3949" xr:uid="{00000000-0005-0000-0000-00003C060000}"/>
    <cellStyle name="Обычный 2 2 2 4 17" xfId="3950" xr:uid="{00000000-0005-0000-0000-00003D060000}"/>
    <cellStyle name="Обычный 2 2 2 4 18" xfId="2115" xr:uid="{00000000-0005-0000-0000-00003E060000}"/>
    <cellStyle name="Обычный 2 2 2 4 2" xfId="52" xr:uid="{00000000-0005-0000-0000-00003F060000}"/>
    <cellStyle name="Обычный 2 2 2 4 2 10" xfId="3951" xr:uid="{00000000-0005-0000-0000-000040060000}"/>
    <cellStyle name="Обычный 2 2 2 4 2 10 2" xfId="3952" xr:uid="{00000000-0005-0000-0000-000041060000}"/>
    <cellStyle name="Обычный 2 2 2 4 2 11" xfId="3953" xr:uid="{00000000-0005-0000-0000-000042060000}"/>
    <cellStyle name="Обычный 2 2 2 4 2 12" xfId="2116" xr:uid="{00000000-0005-0000-0000-000043060000}"/>
    <cellStyle name="Обычный 2 2 2 4 2 2" xfId="410" xr:uid="{00000000-0005-0000-0000-000044060000}"/>
    <cellStyle name="Обычный 2 2 2 4 2 2 2" xfId="821" xr:uid="{00000000-0005-0000-0000-000045060000}"/>
    <cellStyle name="Обычный 2 2 2 4 2 2 2 2" xfId="3955" xr:uid="{00000000-0005-0000-0000-000046060000}"/>
    <cellStyle name="Обычный 2 2 2 4 2 2 2 2 2" xfId="3956" xr:uid="{00000000-0005-0000-0000-000047060000}"/>
    <cellStyle name="Обычный 2 2 2 4 2 2 2 3" xfId="3957" xr:uid="{00000000-0005-0000-0000-000048060000}"/>
    <cellStyle name="Обычный 2 2 2 4 2 2 2 3 2" xfId="3958" xr:uid="{00000000-0005-0000-0000-000049060000}"/>
    <cellStyle name="Обычный 2 2 2 4 2 2 2 3 2 2" xfId="3959" xr:uid="{00000000-0005-0000-0000-00004A060000}"/>
    <cellStyle name="Обычный 2 2 2 4 2 2 2 4" xfId="3960" xr:uid="{00000000-0005-0000-0000-00004B060000}"/>
    <cellStyle name="Обычный 2 2 2 4 2 2 2 5" xfId="3954" xr:uid="{00000000-0005-0000-0000-00004C060000}"/>
    <cellStyle name="Обычный 2 2 2 4 2 2 3" xfId="3961" xr:uid="{00000000-0005-0000-0000-00004D060000}"/>
    <cellStyle name="Обычный 2 2 2 4 2 2 3 2" xfId="3962" xr:uid="{00000000-0005-0000-0000-00004E060000}"/>
    <cellStyle name="Обычный 2 2 2 4 2 2 4" xfId="3963" xr:uid="{00000000-0005-0000-0000-00004F060000}"/>
    <cellStyle name="Обычный 2 2 2 4 2 2 5" xfId="2483" xr:uid="{00000000-0005-0000-0000-000050060000}"/>
    <cellStyle name="Обычный 2 2 2 4 2 3" xfId="822" xr:uid="{00000000-0005-0000-0000-000051060000}"/>
    <cellStyle name="Обычный 2 2 2 4 2 3 2" xfId="1766" xr:uid="{00000000-0005-0000-0000-000052060000}"/>
    <cellStyle name="Обычный 2 2 2 4 2 3 2 2" xfId="3965" xr:uid="{00000000-0005-0000-0000-000053060000}"/>
    <cellStyle name="Обычный 2 2 2 4 2 3 2 2 2" xfId="3966" xr:uid="{00000000-0005-0000-0000-000054060000}"/>
    <cellStyle name="Обычный 2 2 2 4 2 3 2 3" xfId="3967" xr:uid="{00000000-0005-0000-0000-000055060000}"/>
    <cellStyle name="Обычный 2 2 2 4 2 3 2 4" xfId="3964" xr:uid="{00000000-0005-0000-0000-000056060000}"/>
    <cellStyle name="Обычный 2 2 2 4 2 3 3" xfId="3968" xr:uid="{00000000-0005-0000-0000-000057060000}"/>
    <cellStyle name="Обычный 2 2 2 4 2 3 3 2" xfId="3969" xr:uid="{00000000-0005-0000-0000-000058060000}"/>
    <cellStyle name="Обычный 2 2 2 4 2 3 4" xfId="3970" xr:uid="{00000000-0005-0000-0000-000059060000}"/>
    <cellStyle name="Обычный 2 2 2 4 2 3 4 2" xfId="3971" xr:uid="{00000000-0005-0000-0000-00005A060000}"/>
    <cellStyle name="Обычный 2 2 2 4 2 3 5" xfId="3972" xr:uid="{00000000-0005-0000-0000-00005B060000}"/>
    <cellStyle name="Обычный 2 2 2 4 2 3 5 2" xfId="3973" xr:uid="{00000000-0005-0000-0000-00005C060000}"/>
    <cellStyle name="Обычный 2 2 2 4 2 3 6" xfId="3974" xr:uid="{00000000-0005-0000-0000-00005D060000}"/>
    <cellStyle name="Обычный 2 2 2 4 2 3 6 2" xfId="3975" xr:uid="{00000000-0005-0000-0000-00005E060000}"/>
    <cellStyle name="Обычный 2 2 2 4 2 3 7" xfId="3976" xr:uid="{00000000-0005-0000-0000-00005F060000}"/>
    <cellStyle name="Обычный 2 2 2 4 2 3 7 2" xfId="3977" xr:uid="{00000000-0005-0000-0000-000060060000}"/>
    <cellStyle name="Обычный 2 2 2 4 2 3 8" xfId="3978" xr:uid="{00000000-0005-0000-0000-000061060000}"/>
    <cellStyle name="Обычный 2 2 2 4 2 3 9" xfId="2712" xr:uid="{00000000-0005-0000-0000-000062060000}"/>
    <cellStyle name="Обычный 2 2 2 4 2 4" xfId="823" xr:uid="{00000000-0005-0000-0000-000063060000}"/>
    <cellStyle name="Обычный 2 2 2 4 2 4 2" xfId="3980" xr:uid="{00000000-0005-0000-0000-000064060000}"/>
    <cellStyle name="Обычный 2 2 2 4 2 4 2 2" xfId="3981" xr:uid="{00000000-0005-0000-0000-000065060000}"/>
    <cellStyle name="Обычный 2 2 2 4 2 4 3" xfId="3982" xr:uid="{00000000-0005-0000-0000-000066060000}"/>
    <cellStyle name="Обычный 2 2 2 4 2 4 4" xfId="3979" xr:uid="{00000000-0005-0000-0000-000067060000}"/>
    <cellStyle name="Обычный 2 2 2 4 2 5" xfId="3983" xr:uid="{00000000-0005-0000-0000-000068060000}"/>
    <cellStyle name="Обычный 2 2 2 4 2 5 2" xfId="3984" xr:uid="{00000000-0005-0000-0000-000069060000}"/>
    <cellStyle name="Обычный 2 2 2 4 2 5 2 2" xfId="3985" xr:uid="{00000000-0005-0000-0000-00006A060000}"/>
    <cellStyle name="Обычный 2 2 2 4 2 5 2 2 2" xfId="3986" xr:uid="{00000000-0005-0000-0000-00006B060000}"/>
    <cellStyle name="Обычный 2 2 2 4 2 5 2 3" xfId="3987" xr:uid="{00000000-0005-0000-0000-00006C060000}"/>
    <cellStyle name="Обычный 2 2 2 4 2 5 3" xfId="3988" xr:uid="{00000000-0005-0000-0000-00006D060000}"/>
    <cellStyle name="Обычный 2 2 2 4 2 5 3 2" xfId="3989" xr:uid="{00000000-0005-0000-0000-00006E060000}"/>
    <cellStyle name="Обычный 2 2 2 4 2 5 4" xfId="3990" xr:uid="{00000000-0005-0000-0000-00006F060000}"/>
    <cellStyle name="Обычный 2 2 2 4 2 5 4 2" xfId="3991" xr:uid="{00000000-0005-0000-0000-000070060000}"/>
    <cellStyle name="Обычный 2 2 2 4 2 5 5" xfId="3992" xr:uid="{00000000-0005-0000-0000-000071060000}"/>
    <cellStyle name="Обычный 2 2 2 4 2 6" xfId="3993" xr:uid="{00000000-0005-0000-0000-000072060000}"/>
    <cellStyle name="Обычный 2 2 2 4 2 6 2" xfId="3994" xr:uid="{00000000-0005-0000-0000-000073060000}"/>
    <cellStyle name="Обычный 2 2 2 4 2 6 2 2" xfId="3995" xr:uid="{00000000-0005-0000-0000-000074060000}"/>
    <cellStyle name="Обычный 2 2 2 4 2 6 2 2 2" xfId="3996" xr:uid="{00000000-0005-0000-0000-000075060000}"/>
    <cellStyle name="Обычный 2 2 2 4 2 6 2 2 3" xfId="3997" xr:uid="{00000000-0005-0000-0000-000076060000}"/>
    <cellStyle name="Обычный 2 2 2 4 2 6 2 3" xfId="3998" xr:uid="{00000000-0005-0000-0000-000077060000}"/>
    <cellStyle name="Обычный 2 2 2 4 2 6 3" xfId="3999" xr:uid="{00000000-0005-0000-0000-000078060000}"/>
    <cellStyle name="Обычный 2 2 2 4 2 7" xfId="4000" xr:uid="{00000000-0005-0000-0000-000079060000}"/>
    <cellStyle name="Обычный 2 2 2 4 2 7 2" xfId="4001" xr:uid="{00000000-0005-0000-0000-00007A060000}"/>
    <cellStyle name="Обычный 2 2 2 4 2 8" xfId="4002" xr:uid="{00000000-0005-0000-0000-00007B060000}"/>
    <cellStyle name="Обычный 2 2 2 4 2 8 2" xfId="4003" xr:uid="{00000000-0005-0000-0000-00007C060000}"/>
    <cellStyle name="Обычный 2 2 2 4 2 8 2 2" xfId="4004" xr:uid="{00000000-0005-0000-0000-00007D060000}"/>
    <cellStyle name="Обычный 2 2 2 4 2 8 2 2 2" xfId="4005" xr:uid="{00000000-0005-0000-0000-00007E060000}"/>
    <cellStyle name="Обычный 2 2 2 4 2 8 2 2 3" xfId="4006" xr:uid="{00000000-0005-0000-0000-00007F060000}"/>
    <cellStyle name="Обычный 2 2 2 4 2 8 2 2 4" xfId="4007" xr:uid="{00000000-0005-0000-0000-000080060000}"/>
    <cellStyle name="Обычный 2 2 2 4 2 8 2 3" xfId="4008" xr:uid="{00000000-0005-0000-0000-000081060000}"/>
    <cellStyle name="Обычный 2 2 2 4 2 8 2 4" xfId="4009" xr:uid="{00000000-0005-0000-0000-000082060000}"/>
    <cellStyle name="Обычный 2 2 2 4 2 8 2 4 2" xfId="4010" xr:uid="{00000000-0005-0000-0000-000083060000}"/>
    <cellStyle name="Обычный 2 2 2 4 2 8 2 4 3" xfId="4011" xr:uid="{00000000-0005-0000-0000-000084060000}"/>
    <cellStyle name="Обычный 2 2 2 4 2 8 2 5" xfId="4012" xr:uid="{00000000-0005-0000-0000-000085060000}"/>
    <cellStyle name="Обычный 2 2 2 4 2 8 2 6" xfId="4013" xr:uid="{00000000-0005-0000-0000-000086060000}"/>
    <cellStyle name="Обычный 2 2 2 4 2 8 3" xfId="4014" xr:uid="{00000000-0005-0000-0000-000087060000}"/>
    <cellStyle name="Обычный 2 2 2 4 2 8 4" xfId="4015" xr:uid="{00000000-0005-0000-0000-000088060000}"/>
    <cellStyle name="Обычный 2 2 2 4 2 8 5" xfId="4016" xr:uid="{00000000-0005-0000-0000-000089060000}"/>
    <cellStyle name="Обычный 2 2 2 4 2 9" xfId="4017" xr:uid="{00000000-0005-0000-0000-00008A060000}"/>
    <cellStyle name="Обычный 2 2 2 4 2 9 2" xfId="4018" xr:uid="{00000000-0005-0000-0000-00008B060000}"/>
    <cellStyle name="Обычный 2 2 2 4 3" xfId="409" xr:uid="{00000000-0005-0000-0000-00008C060000}"/>
    <cellStyle name="Обычный 2 2 2 4 3 2" xfId="824" xr:uid="{00000000-0005-0000-0000-00008D060000}"/>
    <cellStyle name="Обычный 2 2 2 4 3 2 2" xfId="4020" xr:uid="{00000000-0005-0000-0000-00008E060000}"/>
    <cellStyle name="Обычный 2 2 2 4 3 2 3" xfId="4019" xr:uid="{00000000-0005-0000-0000-00008F060000}"/>
    <cellStyle name="Обычный 2 2 2 4 3 3" xfId="4021" xr:uid="{00000000-0005-0000-0000-000090060000}"/>
    <cellStyle name="Обычный 2 2 2 4 3 3 2" xfId="4022" xr:uid="{00000000-0005-0000-0000-000091060000}"/>
    <cellStyle name="Обычный 2 2 2 4 3 3 2 2" xfId="4023" xr:uid="{00000000-0005-0000-0000-000092060000}"/>
    <cellStyle name="Обычный 2 2 2 4 3 3 2 3" xfId="4024" xr:uid="{00000000-0005-0000-0000-000093060000}"/>
    <cellStyle name="Обычный 2 2 2 4 3 3 2 3 2" xfId="4025" xr:uid="{00000000-0005-0000-0000-000094060000}"/>
    <cellStyle name="Обычный 2 2 2 4 3 3 2 3 3" xfId="4026" xr:uid="{00000000-0005-0000-0000-000095060000}"/>
    <cellStyle name="Обычный 2 2 2 4 3 3 2 4" xfId="4027" xr:uid="{00000000-0005-0000-0000-000096060000}"/>
    <cellStyle name="Обычный 2 2 2 4 3 3 2 5" xfId="4028" xr:uid="{00000000-0005-0000-0000-000097060000}"/>
    <cellStyle name="Обычный 2 2 2 4 3 3 2 6" xfId="4029" xr:uid="{00000000-0005-0000-0000-000098060000}"/>
    <cellStyle name="Обычный 2 2 2 4 3 3 3" xfId="4030" xr:uid="{00000000-0005-0000-0000-000099060000}"/>
    <cellStyle name="Обычный 2 2 2 4 3 4" xfId="4031" xr:uid="{00000000-0005-0000-0000-00009A060000}"/>
    <cellStyle name="Обычный 2 2 2 4 3 4 2" xfId="4032" xr:uid="{00000000-0005-0000-0000-00009B060000}"/>
    <cellStyle name="Обычный 2 2 2 4 3 5" xfId="4033" xr:uid="{00000000-0005-0000-0000-00009C060000}"/>
    <cellStyle name="Обычный 2 2 2 4 3 5 2" xfId="4034" xr:uid="{00000000-0005-0000-0000-00009D060000}"/>
    <cellStyle name="Обычный 2 2 2 4 3 6" xfId="4035" xr:uid="{00000000-0005-0000-0000-00009E060000}"/>
    <cellStyle name="Обычный 2 2 2 4 3 6 2" xfId="4036" xr:uid="{00000000-0005-0000-0000-00009F060000}"/>
    <cellStyle name="Обычный 2 2 2 4 3 7" xfId="4037" xr:uid="{00000000-0005-0000-0000-0000A0060000}"/>
    <cellStyle name="Обычный 2 2 2 4 3 8" xfId="2367" xr:uid="{00000000-0005-0000-0000-0000A1060000}"/>
    <cellStyle name="Обычный 2 2 2 4 4" xfId="825" xr:uid="{00000000-0005-0000-0000-0000A2060000}"/>
    <cellStyle name="Обычный 2 2 2 4 4 2" xfId="1767" xr:uid="{00000000-0005-0000-0000-0000A3060000}"/>
    <cellStyle name="Обычный 2 2 2 4 4 2 2" xfId="4039" xr:uid="{00000000-0005-0000-0000-0000A4060000}"/>
    <cellStyle name="Обычный 2 2 2 4 4 2 3" xfId="4038" xr:uid="{00000000-0005-0000-0000-0000A5060000}"/>
    <cellStyle name="Обычный 2 2 2 4 4 3" xfId="4040" xr:uid="{00000000-0005-0000-0000-0000A6060000}"/>
    <cellStyle name="Обычный 2 2 2 4 4 3 2" xfId="4041" xr:uid="{00000000-0005-0000-0000-0000A7060000}"/>
    <cellStyle name="Обычный 2 2 2 4 4 4" xfId="4042" xr:uid="{00000000-0005-0000-0000-0000A8060000}"/>
    <cellStyle name="Обычный 2 2 2 4 4 4 2" xfId="4043" xr:uid="{00000000-0005-0000-0000-0000A9060000}"/>
    <cellStyle name="Обычный 2 2 2 4 4 5" xfId="4044" xr:uid="{00000000-0005-0000-0000-0000AA060000}"/>
    <cellStyle name="Обычный 2 2 2 4 4 6" xfId="2713" xr:uid="{00000000-0005-0000-0000-0000AB060000}"/>
    <cellStyle name="Обычный 2 2 2 4 5" xfId="826" xr:uid="{00000000-0005-0000-0000-0000AC060000}"/>
    <cellStyle name="Обычный 2 2 2 4 5 2" xfId="4046" xr:uid="{00000000-0005-0000-0000-0000AD060000}"/>
    <cellStyle name="Обычный 2 2 2 4 5 2 2" xfId="4047" xr:uid="{00000000-0005-0000-0000-0000AE060000}"/>
    <cellStyle name="Обычный 2 2 2 4 5 3" xfId="4048" xr:uid="{00000000-0005-0000-0000-0000AF060000}"/>
    <cellStyle name="Обычный 2 2 2 4 5 4" xfId="4045" xr:uid="{00000000-0005-0000-0000-0000B0060000}"/>
    <cellStyle name="Обычный 2 2 2 4 6" xfId="4049" xr:uid="{00000000-0005-0000-0000-0000B1060000}"/>
    <cellStyle name="Обычный 2 2 2 4 6 2" xfId="4050" xr:uid="{00000000-0005-0000-0000-0000B2060000}"/>
    <cellStyle name="Обычный 2 2 2 4 6 2 2" xfId="4051" xr:uid="{00000000-0005-0000-0000-0000B3060000}"/>
    <cellStyle name="Обычный 2 2 2 4 6 3" xfId="4052" xr:uid="{00000000-0005-0000-0000-0000B4060000}"/>
    <cellStyle name="Обычный 2 2 2 4 6 3 2" xfId="4053" xr:uid="{00000000-0005-0000-0000-0000B5060000}"/>
    <cellStyle name="Обычный 2 2 2 4 6 4" xfId="4054" xr:uid="{00000000-0005-0000-0000-0000B6060000}"/>
    <cellStyle name="Обычный 2 2 2 4 7" xfId="4055" xr:uid="{00000000-0005-0000-0000-0000B7060000}"/>
    <cellStyle name="Обычный 2 2 2 4 7 2" xfId="4056" xr:uid="{00000000-0005-0000-0000-0000B8060000}"/>
    <cellStyle name="Обычный 2 2 2 4 7 2 2" xfId="4057" xr:uid="{00000000-0005-0000-0000-0000B9060000}"/>
    <cellStyle name="Обычный 2 2 2 4 7 2 2 2" xfId="4058" xr:uid="{00000000-0005-0000-0000-0000BA060000}"/>
    <cellStyle name="Обычный 2 2 2 4 7 2 2 3" xfId="4059" xr:uid="{00000000-0005-0000-0000-0000BB060000}"/>
    <cellStyle name="Обычный 2 2 2 4 7 2 3" xfId="4060" xr:uid="{00000000-0005-0000-0000-0000BC060000}"/>
    <cellStyle name="Обычный 2 2 2 4 7 3" xfId="4061" xr:uid="{00000000-0005-0000-0000-0000BD060000}"/>
    <cellStyle name="Обычный 2 2 2 4 7 3 2" xfId="4062" xr:uid="{00000000-0005-0000-0000-0000BE060000}"/>
    <cellStyle name="Обычный 2 2 2 4 7 4" xfId="4063" xr:uid="{00000000-0005-0000-0000-0000BF060000}"/>
    <cellStyle name="Обычный 2 2 2 4 7 4 2" xfId="4064" xr:uid="{00000000-0005-0000-0000-0000C0060000}"/>
    <cellStyle name="Обычный 2 2 2 4 7 5" xfId="4065" xr:uid="{00000000-0005-0000-0000-0000C1060000}"/>
    <cellStyle name="Обычный 2 2 2 4 7 6" xfId="4066" xr:uid="{00000000-0005-0000-0000-0000C2060000}"/>
    <cellStyle name="Обычный 2 2 2 4 7 7" xfId="4067" xr:uid="{00000000-0005-0000-0000-0000C3060000}"/>
    <cellStyle name="Обычный 2 2 2 4 8" xfId="4068" xr:uid="{00000000-0005-0000-0000-0000C4060000}"/>
    <cellStyle name="Обычный 2 2 2 4 8 2" xfId="4069" xr:uid="{00000000-0005-0000-0000-0000C5060000}"/>
    <cellStyle name="Обычный 2 2 2 4 8 2 2" xfId="4070" xr:uid="{00000000-0005-0000-0000-0000C6060000}"/>
    <cellStyle name="Обычный 2 2 2 4 8 3" xfId="4071" xr:uid="{00000000-0005-0000-0000-0000C7060000}"/>
    <cellStyle name="Обычный 2 2 2 4 8 3 2" xfId="4072" xr:uid="{00000000-0005-0000-0000-0000C8060000}"/>
    <cellStyle name="Обычный 2 2 2 4 8 4" xfId="4073" xr:uid="{00000000-0005-0000-0000-0000C9060000}"/>
    <cellStyle name="Обычный 2 2 2 4 8 4 2" xfId="4074" xr:uid="{00000000-0005-0000-0000-0000CA060000}"/>
    <cellStyle name="Обычный 2 2 2 4 9" xfId="4075" xr:uid="{00000000-0005-0000-0000-0000CB060000}"/>
    <cellStyle name="Обычный 2 2 2 4 9 2" xfId="4076" xr:uid="{00000000-0005-0000-0000-0000CC060000}"/>
    <cellStyle name="Обычный 2 2 2 5" xfId="53" xr:uid="{00000000-0005-0000-0000-0000CD060000}"/>
    <cellStyle name="Обычный 2 2 2 5 2" xfId="289" xr:uid="{00000000-0005-0000-0000-0000CE060000}"/>
    <cellStyle name="Обычный 2 2 2 5 2 2" xfId="565" xr:uid="{00000000-0005-0000-0000-0000CF060000}"/>
    <cellStyle name="Обычный 2 2 2 5 2 2 2" xfId="827" xr:uid="{00000000-0005-0000-0000-0000D0060000}"/>
    <cellStyle name="Обычный 2 2 2 5 2 2 2 2" xfId="6655" xr:uid="{00000000-0005-0000-0000-0000D1060000}"/>
    <cellStyle name="Обычный 2 2 2 5 2 2 3" xfId="2484" xr:uid="{00000000-0005-0000-0000-0000D2060000}"/>
    <cellStyle name="Обычный 2 2 2 5 2 3" xfId="828" xr:uid="{00000000-0005-0000-0000-0000D3060000}"/>
    <cellStyle name="Обычный 2 2 2 5 2 3 2" xfId="1768" xr:uid="{00000000-0005-0000-0000-0000D4060000}"/>
    <cellStyle name="Обычный 2 2 2 5 2 3 2 2" xfId="6656" xr:uid="{00000000-0005-0000-0000-0000D5060000}"/>
    <cellStyle name="Обычный 2 2 2 5 2 3 3" xfId="2714" xr:uid="{00000000-0005-0000-0000-0000D6060000}"/>
    <cellStyle name="Обычный 2 2 2 5 2 4" xfId="829" xr:uid="{00000000-0005-0000-0000-0000D7060000}"/>
    <cellStyle name="Обычный 2 2 2 5 2 4 2" xfId="6654" xr:uid="{00000000-0005-0000-0000-0000D8060000}"/>
    <cellStyle name="Обычный 2 2 2 5 2 5" xfId="2118" xr:uid="{00000000-0005-0000-0000-0000D9060000}"/>
    <cellStyle name="Обычный 2 2 2 5 3" xfId="411" xr:uid="{00000000-0005-0000-0000-0000DA060000}"/>
    <cellStyle name="Обычный 2 2 2 5 3 2" xfId="830" xr:uid="{00000000-0005-0000-0000-0000DB060000}"/>
    <cellStyle name="Обычный 2 2 2 5 3 2 2" xfId="4077" xr:uid="{00000000-0005-0000-0000-0000DC060000}"/>
    <cellStyle name="Обычный 2 2 2 5 3 3" xfId="2368" xr:uid="{00000000-0005-0000-0000-0000DD060000}"/>
    <cellStyle name="Обычный 2 2 2 5 4" xfId="831" xr:uid="{00000000-0005-0000-0000-0000DE060000}"/>
    <cellStyle name="Обычный 2 2 2 5 4 2" xfId="1769" xr:uid="{00000000-0005-0000-0000-0000DF060000}"/>
    <cellStyle name="Обычный 2 2 2 5 4 2 2" xfId="6657" xr:uid="{00000000-0005-0000-0000-0000E0060000}"/>
    <cellStyle name="Обычный 2 2 2 5 4 3" xfId="2715" xr:uid="{00000000-0005-0000-0000-0000E1060000}"/>
    <cellStyle name="Обычный 2 2 2 5 5" xfId="832" xr:uid="{00000000-0005-0000-0000-0000E2060000}"/>
    <cellStyle name="Обычный 2 2 2 5 5 2" xfId="6653" xr:uid="{00000000-0005-0000-0000-0000E3060000}"/>
    <cellStyle name="Обычный 2 2 2 5 6" xfId="2117" xr:uid="{00000000-0005-0000-0000-0000E4060000}"/>
    <cellStyle name="Обычный 2 2 2 6" xfId="54" xr:uid="{00000000-0005-0000-0000-0000E5060000}"/>
    <cellStyle name="Обычный 2 2 2 6 10" xfId="4078" xr:uid="{00000000-0005-0000-0000-0000E6060000}"/>
    <cellStyle name="Обычный 2 2 2 6 10 2" xfId="4079" xr:uid="{00000000-0005-0000-0000-0000E7060000}"/>
    <cellStyle name="Обычный 2 2 2 6 10 2 2" xfId="4080" xr:uid="{00000000-0005-0000-0000-0000E8060000}"/>
    <cellStyle name="Обычный 2 2 2 6 10 3" xfId="4081" xr:uid="{00000000-0005-0000-0000-0000E9060000}"/>
    <cellStyle name="Обычный 2 2 2 6 11" xfId="4082" xr:uid="{00000000-0005-0000-0000-0000EA060000}"/>
    <cellStyle name="Обычный 2 2 2 6 11 2" xfId="4083" xr:uid="{00000000-0005-0000-0000-0000EB060000}"/>
    <cellStyle name="Обычный 2 2 2 6 11 2 2" xfId="4084" xr:uid="{00000000-0005-0000-0000-0000EC060000}"/>
    <cellStyle name="Обычный 2 2 2 6 11 2 2 2" xfId="4085" xr:uid="{00000000-0005-0000-0000-0000ED060000}"/>
    <cellStyle name="Обычный 2 2 2 6 11 2 2 3" xfId="4086" xr:uid="{00000000-0005-0000-0000-0000EE060000}"/>
    <cellStyle name="Обычный 2 2 2 6 11 2 3" xfId="4087" xr:uid="{00000000-0005-0000-0000-0000EF060000}"/>
    <cellStyle name="Обычный 2 2 2 6 11 3" xfId="4088" xr:uid="{00000000-0005-0000-0000-0000F0060000}"/>
    <cellStyle name="Обычный 2 2 2 6 12" xfId="4089" xr:uid="{00000000-0005-0000-0000-0000F1060000}"/>
    <cellStyle name="Обычный 2 2 2 6 12 2" xfId="4090" xr:uid="{00000000-0005-0000-0000-0000F2060000}"/>
    <cellStyle name="Обычный 2 2 2 6 13" xfId="4091" xr:uid="{00000000-0005-0000-0000-0000F3060000}"/>
    <cellStyle name="Обычный 2 2 2 6 14" xfId="2119" xr:uid="{00000000-0005-0000-0000-0000F4060000}"/>
    <cellStyle name="Обычный 2 2 2 6 2" xfId="290" xr:uid="{00000000-0005-0000-0000-0000F5060000}"/>
    <cellStyle name="Обычный 2 2 2 6 2 10" xfId="4092" xr:uid="{00000000-0005-0000-0000-0000F6060000}"/>
    <cellStyle name="Обычный 2 2 2 6 2 11" xfId="4093" xr:uid="{00000000-0005-0000-0000-0000F7060000}"/>
    <cellStyle name="Обычный 2 2 2 6 2 12" xfId="4094" xr:uid="{00000000-0005-0000-0000-0000F8060000}"/>
    <cellStyle name="Обычный 2 2 2 6 2 13" xfId="4095" xr:uid="{00000000-0005-0000-0000-0000F9060000}"/>
    <cellStyle name="Обычный 2 2 2 6 2 14" xfId="2120" xr:uid="{00000000-0005-0000-0000-0000FA060000}"/>
    <cellStyle name="Обычный 2 2 2 6 2 2" xfId="566" xr:uid="{00000000-0005-0000-0000-0000FB060000}"/>
    <cellStyle name="Обычный 2 2 2 6 2 2 10" xfId="2485" xr:uid="{00000000-0005-0000-0000-0000FC060000}"/>
    <cellStyle name="Обычный 2 2 2 6 2 2 2" xfId="833" xr:uid="{00000000-0005-0000-0000-0000FD060000}"/>
    <cellStyle name="Обычный 2 2 2 6 2 2 2 2" xfId="4097" xr:uid="{00000000-0005-0000-0000-0000FE060000}"/>
    <cellStyle name="Обычный 2 2 2 6 2 2 2 2 2" xfId="4098" xr:uid="{00000000-0005-0000-0000-0000FF060000}"/>
    <cellStyle name="Обычный 2 2 2 6 2 2 2 3" xfId="4096" xr:uid="{00000000-0005-0000-0000-000000070000}"/>
    <cellStyle name="Обычный 2 2 2 6 2 2 3" xfId="4099" xr:uid="{00000000-0005-0000-0000-000001070000}"/>
    <cellStyle name="Обычный 2 2 2 6 2 2 3 2" xfId="4100" xr:uid="{00000000-0005-0000-0000-000002070000}"/>
    <cellStyle name="Обычный 2 2 2 6 2 2 3 2 2" xfId="4101" xr:uid="{00000000-0005-0000-0000-000003070000}"/>
    <cellStyle name="Обычный 2 2 2 6 2 2 3 3" xfId="4102" xr:uid="{00000000-0005-0000-0000-000004070000}"/>
    <cellStyle name="Обычный 2 2 2 6 2 2 4" xfId="4103" xr:uid="{00000000-0005-0000-0000-000005070000}"/>
    <cellStyle name="Обычный 2 2 2 6 2 2 4 2" xfId="4104" xr:uid="{00000000-0005-0000-0000-000006070000}"/>
    <cellStyle name="Обычный 2 2 2 6 2 2 4 2 2" xfId="4105" xr:uid="{00000000-0005-0000-0000-000007070000}"/>
    <cellStyle name="Обычный 2 2 2 6 2 2 4 3" xfId="4106" xr:uid="{00000000-0005-0000-0000-000008070000}"/>
    <cellStyle name="Обычный 2 2 2 6 2 2 5" xfId="4107" xr:uid="{00000000-0005-0000-0000-000009070000}"/>
    <cellStyle name="Обычный 2 2 2 6 2 2 5 2" xfId="4108" xr:uid="{00000000-0005-0000-0000-00000A070000}"/>
    <cellStyle name="Обычный 2 2 2 6 2 2 5 2 2" xfId="4109" xr:uid="{00000000-0005-0000-0000-00000B070000}"/>
    <cellStyle name="Обычный 2 2 2 6 2 2 6" xfId="4110" xr:uid="{00000000-0005-0000-0000-00000C070000}"/>
    <cellStyle name="Обычный 2 2 2 6 2 2 6 2" xfId="4111" xr:uid="{00000000-0005-0000-0000-00000D070000}"/>
    <cellStyle name="Обычный 2 2 2 6 2 2 7" xfId="4112" xr:uid="{00000000-0005-0000-0000-00000E070000}"/>
    <cellStyle name="Обычный 2 2 2 6 2 2 7 2" xfId="4113" xr:uid="{00000000-0005-0000-0000-00000F070000}"/>
    <cellStyle name="Обычный 2 2 2 6 2 2 8" xfId="4114" xr:uid="{00000000-0005-0000-0000-000010070000}"/>
    <cellStyle name="Обычный 2 2 2 6 2 2 8 2" xfId="4115" xr:uid="{00000000-0005-0000-0000-000011070000}"/>
    <cellStyle name="Обычный 2 2 2 6 2 2 8 3" xfId="4116" xr:uid="{00000000-0005-0000-0000-000012070000}"/>
    <cellStyle name="Обычный 2 2 2 6 2 2 9" xfId="4117" xr:uid="{00000000-0005-0000-0000-000013070000}"/>
    <cellStyle name="Обычный 2 2 2 6 2 3" xfId="834" xr:uid="{00000000-0005-0000-0000-000014070000}"/>
    <cellStyle name="Обычный 2 2 2 6 2 3 2" xfId="1770" xr:uid="{00000000-0005-0000-0000-000015070000}"/>
    <cellStyle name="Обычный 2 2 2 6 2 3 2 2" xfId="4119" xr:uid="{00000000-0005-0000-0000-000016070000}"/>
    <cellStyle name="Обычный 2 2 2 6 2 3 2 3" xfId="4118" xr:uid="{00000000-0005-0000-0000-000017070000}"/>
    <cellStyle name="Обычный 2 2 2 6 2 3 3" xfId="4120" xr:uid="{00000000-0005-0000-0000-000018070000}"/>
    <cellStyle name="Обычный 2 2 2 6 2 3 3 2" xfId="4121" xr:uid="{00000000-0005-0000-0000-000019070000}"/>
    <cellStyle name="Обычный 2 2 2 6 2 3 4" xfId="4122" xr:uid="{00000000-0005-0000-0000-00001A070000}"/>
    <cellStyle name="Обычный 2 2 2 6 2 3 5" xfId="2716" xr:uid="{00000000-0005-0000-0000-00001B070000}"/>
    <cellStyle name="Обычный 2 2 2 6 2 4" xfId="835" xr:uid="{00000000-0005-0000-0000-00001C070000}"/>
    <cellStyle name="Обычный 2 2 2 6 2 4 2" xfId="4124" xr:uid="{00000000-0005-0000-0000-00001D070000}"/>
    <cellStyle name="Обычный 2 2 2 6 2 4 2 2" xfId="4125" xr:uid="{00000000-0005-0000-0000-00001E070000}"/>
    <cellStyle name="Обычный 2 2 2 6 2 4 3" xfId="4126" xr:uid="{00000000-0005-0000-0000-00001F070000}"/>
    <cellStyle name="Обычный 2 2 2 6 2 4 3 2" xfId="4127" xr:uid="{00000000-0005-0000-0000-000020070000}"/>
    <cellStyle name="Обычный 2 2 2 6 2 4 4" xfId="4128" xr:uid="{00000000-0005-0000-0000-000021070000}"/>
    <cellStyle name="Обычный 2 2 2 6 2 4 5" xfId="4123" xr:uid="{00000000-0005-0000-0000-000022070000}"/>
    <cellStyle name="Обычный 2 2 2 6 2 5" xfId="4129" xr:uid="{00000000-0005-0000-0000-000023070000}"/>
    <cellStyle name="Обычный 2 2 2 6 2 5 2" xfId="4130" xr:uid="{00000000-0005-0000-0000-000024070000}"/>
    <cellStyle name="Обычный 2 2 2 6 2 5 2 2" xfId="4131" xr:uid="{00000000-0005-0000-0000-000025070000}"/>
    <cellStyle name="Обычный 2 2 2 6 2 5 3" xfId="4132" xr:uid="{00000000-0005-0000-0000-000026070000}"/>
    <cellStyle name="Обычный 2 2 2 6 2 6" xfId="4133" xr:uid="{00000000-0005-0000-0000-000027070000}"/>
    <cellStyle name="Обычный 2 2 2 6 2 6 2" xfId="4134" xr:uid="{00000000-0005-0000-0000-000028070000}"/>
    <cellStyle name="Обычный 2 2 2 6 2 7" xfId="4135" xr:uid="{00000000-0005-0000-0000-000029070000}"/>
    <cellStyle name="Обычный 2 2 2 6 2 8" xfId="4136" xr:uid="{00000000-0005-0000-0000-00002A070000}"/>
    <cellStyle name="Обычный 2 2 2 6 2 9" xfId="4137" xr:uid="{00000000-0005-0000-0000-00002B070000}"/>
    <cellStyle name="Обычный 2 2 2 6 3" xfId="412" xr:uid="{00000000-0005-0000-0000-00002C070000}"/>
    <cellStyle name="Обычный 2 2 2 6 3 10" xfId="4138" xr:uid="{00000000-0005-0000-0000-00002D070000}"/>
    <cellStyle name="Обычный 2 2 2 6 3 10 2" xfId="4139" xr:uid="{00000000-0005-0000-0000-00002E070000}"/>
    <cellStyle name="Обычный 2 2 2 6 3 10 3" xfId="4140" xr:uid="{00000000-0005-0000-0000-00002F070000}"/>
    <cellStyle name="Обычный 2 2 2 6 3 10 4" xfId="4141" xr:uid="{00000000-0005-0000-0000-000030070000}"/>
    <cellStyle name="Обычный 2 2 2 6 3 10 5" xfId="4142" xr:uid="{00000000-0005-0000-0000-000031070000}"/>
    <cellStyle name="Обычный 2 2 2 6 3 10 6" xfId="4143" xr:uid="{00000000-0005-0000-0000-000032070000}"/>
    <cellStyle name="Обычный 2 2 2 6 3 10 7" xfId="4144" xr:uid="{00000000-0005-0000-0000-000033070000}"/>
    <cellStyle name="Обычный 2 2 2 6 3 11" xfId="4145" xr:uid="{00000000-0005-0000-0000-000034070000}"/>
    <cellStyle name="Обычный 2 2 2 6 3 12" xfId="4146" xr:uid="{00000000-0005-0000-0000-000035070000}"/>
    <cellStyle name="Обычный 2 2 2 6 3 13" xfId="4147" xr:uid="{00000000-0005-0000-0000-000036070000}"/>
    <cellStyle name="Обычный 2 2 2 6 3 14" xfId="4148" xr:uid="{00000000-0005-0000-0000-000037070000}"/>
    <cellStyle name="Обычный 2 2 2 6 3 15" xfId="4149" xr:uid="{00000000-0005-0000-0000-000038070000}"/>
    <cellStyle name="Обычный 2 2 2 6 3 16" xfId="4150" xr:uid="{00000000-0005-0000-0000-000039070000}"/>
    <cellStyle name="Обычный 2 2 2 6 3 17" xfId="4151" xr:uid="{00000000-0005-0000-0000-00003A070000}"/>
    <cellStyle name="Обычный 2 2 2 6 3 18" xfId="4152" xr:uid="{00000000-0005-0000-0000-00003B070000}"/>
    <cellStyle name="Обычный 2 2 2 6 3 19" xfId="4153" xr:uid="{00000000-0005-0000-0000-00003C070000}"/>
    <cellStyle name="Обычный 2 2 2 6 3 2" xfId="836" xr:uid="{00000000-0005-0000-0000-00003D070000}"/>
    <cellStyle name="Обычный 2 2 2 6 3 2 2" xfId="4155" xr:uid="{00000000-0005-0000-0000-00003E070000}"/>
    <cellStyle name="Обычный 2 2 2 6 3 2 2 2" xfId="4156" xr:uid="{00000000-0005-0000-0000-00003F070000}"/>
    <cellStyle name="Обычный 2 2 2 6 3 2 2 2 2" xfId="4157" xr:uid="{00000000-0005-0000-0000-000040070000}"/>
    <cellStyle name="Обычный 2 2 2 6 3 2 3" xfId="4158" xr:uid="{00000000-0005-0000-0000-000041070000}"/>
    <cellStyle name="Обычный 2 2 2 6 3 2 3 2" xfId="4159" xr:uid="{00000000-0005-0000-0000-000042070000}"/>
    <cellStyle name="Обычный 2 2 2 6 3 2 4" xfId="4160" xr:uid="{00000000-0005-0000-0000-000043070000}"/>
    <cellStyle name="Обычный 2 2 2 6 3 2 4 2" xfId="4161" xr:uid="{00000000-0005-0000-0000-000044070000}"/>
    <cellStyle name="Обычный 2 2 2 6 3 2 5" xfId="4162" xr:uid="{00000000-0005-0000-0000-000045070000}"/>
    <cellStyle name="Обычный 2 2 2 6 3 2 6" xfId="4154" xr:uid="{00000000-0005-0000-0000-000046070000}"/>
    <cellStyle name="Обычный 2 2 2 6 3 20" xfId="4163" xr:uid="{00000000-0005-0000-0000-000047070000}"/>
    <cellStyle name="Обычный 2 2 2 6 3 21" xfId="4164" xr:uid="{00000000-0005-0000-0000-000048070000}"/>
    <cellStyle name="Обычный 2 2 2 6 3 22" xfId="4165" xr:uid="{00000000-0005-0000-0000-000049070000}"/>
    <cellStyle name="Обычный 2 2 2 6 3 23" xfId="4166" xr:uid="{00000000-0005-0000-0000-00004A070000}"/>
    <cellStyle name="Обычный 2 2 2 6 3 24" xfId="4167" xr:uid="{00000000-0005-0000-0000-00004B070000}"/>
    <cellStyle name="Обычный 2 2 2 6 3 25" xfId="2369" xr:uid="{00000000-0005-0000-0000-00004C070000}"/>
    <cellStyle name="Обычный 2 2 2 6 3 3" xfId="4168" xr:uid="{00000000-0005-0000-0000-00004D070000}"/>
    <cellStyle name="Обычный 2 2 2 6 3 3 2" xfId="4169" xr:uid="{00000000-0005-0000-0000-00004E070000}"/>
    <cellStyle name="Обычный 2 2 2 6 3 3 2 2" xfId="4170" xr:uid="{00000000-0005-0000-0000-00004F070000}"/>
    <cellStyle name="Обычный 2 2 2 6 3 3 3" xfId="4171" xr:uid="{00000000-0005-0000-0000-000050070000}"/>
    <cellStyle name="Обычный 2 2 2 6 3 3 3 2" xfId="4172" xr:uid="{00000000-0005-0000-0000-000051070000}"/>
    <cellStyle name="Обычный 2 2 2 6 3 3 4" xfId="4173" xr:uid="{00000000-0005-0000-0000-000052070000}"/>
    <cellStyle name="Обычный 2 2 2 6 3 4" xfId="4174" xr:uid="{00000000-0005-0000-0000-000053070000}"/>
    <cellStyle name="Обычный 2 2 2 6 3 4 2" xfId="4175" xr:uid="{00000000-0005-0000-0000-000054070000}"/>
    <cellStyle name="Обычный 2 2 2 6 3 5" xfId="4176" xr:uid="{00000000-0005-0000-0000-000055070000}"/>
    <cellStyle name="Обычный 2 2 2 6 3 5 2" xfId="4177" xr:uid="{00000000-0005-0000-0000-000056070000}"/>
    <cellStyle name="Обычный 2 2 2 6 3 6" xfId="4178" xr:uid="{00000000-0005-0000-0000-000057070000}"/>
    <cellStyle name="Обычный 2 2 2 6 3 6 2" xfId="4179" xr:uid="{00000000-0005-0000-0000-000058070000}"/>
    <cellStyle name="Обычный 2 2 2 6 3 7" xfId="4180" xr:uid="{00000000-0005-0000-0000-000059070000}"/>
    <cellStyle name="Обычный 2 2 2 6 3 7 2" xfId="4181" xr:uid="{00000000-0005-0000-0000-00005A070000}"/>
    <cellStyle name="Обычный 2 2 2 6 3 7 2 2" xfId="4182" xr:uid="{00000000-0005-0000-0000-00005B070000}"/>
    <cellStyle name="Обычный 2 2 2 6 3 7 3" xfId="4183" xr:uid="{00000000-0005-0000-0000-00005C070000}"/>
    <cellStyle name="Обычный 2 2 2 6 3 7 3 2" xfId="4184" xr:uid="{00000000-0005-0000-0000-00005D070000}"/>
    <cellStyle name="Обычный 2 2 2 6 3 7 4" xfId="4185" xr:uid="{00000000-0005-0000-0000-00005E070000}"/>
    <cellStyle name="Обычный 2 2 2 6 3 7 4 2" xfId="4186" xr:uid="{00000000-0005-0000-0000-00005F070000}"/>
    <cellStyle name="Обычный 2 2 2 6 3 7 4 3" xfId="4187" xr:uid="{00000000-0005-0000-0000-000060070000}"/>
    <cellStyle name="Обычный 2 2 2 6 3 7 5" xfId="4188" xr:uid="{00000000-0005-0000-0000-000061070000}"/>
    <cellStyle name="Обычный 2 2 2 6 3 7 6" xfId="4189" xr:uid="{00000000-0005-0000-0000-000062070000}"/>
    <cellStyle name="Обычный 2 2 2 6 3 8" xfId="4190" xr:uid="{00000000-0005-0000-0000-000063070000}"/>
    <cellStyle name="Обычный 2 2 2 6 3 8 2" xfId="4191" xr:uid="{00000000-0005-0000-0000-000064070000}"/>
    <cellStyle name="Обычный 2 2 2 6 3 9" xfId="4192" xr:uid="{00000000-0005-0000-0000-000065070000}"/>
    <cellStyle name="Обычный 2 2 2 6 3 9 2" xfId="4193" xr:uid="{00000000-0005-0000-0000-000066070000}"/>
    <cellStyle name="Обычный 2 2 2 6 4" xfId="837" xr:uid="{00000000-0005-0000-0000-000067070000}"/>
    <cellStyle name="Обычный 2 2 2 6 4 2" xfId="1771" xr:uid="{00000000-0005-0000-0000-000068070000}"/>
    <cellStyle name="Обычный 2 2 2 6 4 2 2" xfId="4195" xr:uid="{00000000-0005-0000-0000-000069070000}"/>
    <cellStyle name="Обычный 2 2 2 6 4 2 2 2" xfId="4196" xr:uid="{00000000-0005-0000-0000-00006A070000}"/>
    <cellStyle name="Обычный 2 2 2 6 4 2 3" xfId="4197" xr:uid="{00000000-0005-0000-0000-00006B070000}"/>
    <cellStyle name="Обычный 2 2 2 6 4 2 4" xfId="4194" xr:uid="{00000000-0005-0000-0000-00006C070000}"/>
    <cellStyle name="Обычный 2 2 2 6 4 3" xfId="4198" xr:uid="{00000000-0005-0000-0000-00006D070000}"/>
    <cellStyle name="Обычный 2 2 2 6 4 3 2" xfId="4199" xr:uid="{00000000-0005-0000-0000-00006E070000}"/>
    <cellStyle name="Обычный 2 2 2 6 4 4" xfId="4200" xr:uid="{00000000-0005-0000-0000-00006F070000}"/>
    <cellStyle name="Обычный 2 2 2 6 4 4 2" xfId="4201" xr:uid="{00000000-0005-0000-0000-000070070000}"/>
    <cellStyle name="Обычный 2 2 2 6 4 5" xfId="4202" xr:uid="{00000000-0005-0000-0000-000071070000}"/>
    <cellStyle name="Обычный 2 2 2 6 4 5 2" xfId="4203" xr:uid="{00000000-0005-0000-0000-000072070000}"/>
    <cellStyle name="Обычный 2 2 2 6 4 6" xfId="4204" xr:uid="{00000000-0005-0000-0000-000073070000}"/>
    <cellStyle name="Обычный 2 2 2 6 4 6 2" xfId="4205" xr:uid="{00000000-0005-0000-0000-000074070000}"/>
    <cellStyle name="Обычный 2 2 2 6 4 7" xfId="4206" xr:uid="{00000000-0005-0000-0000-000075070000}"/>
    <cellStyle name="Обычный 2 2 2 6 4 7 2" xfId="4207" xr:uid="{00000000-0005-0000-0000-000076070000}"/>
    <cellStyle name="Обычный 2 2 2 6 4 8" xfId="4208" xr:uid="{00000000-0005-0000-0000-000077070000}"/>
    <cellStyle name="Обычный 2 2 2 6 4 9" xfId="2121" xr:uid="{00000000-0005-0000-0000-000078070000}"/>
    <cellStyle name="Обычный 2 2 2 6 5" xfId="838" xr:uid="{00000000-0005-0000-0000-000079070000}"/>
    <cellStyle name="Обычный 2 2 2 6 5 2" xfId="4210" xr:uid="{00000000-0005-0000-0000-00007A070000}"/>
    <cellStyle name="Обычный 2 2 2 6 5 2 2" xfId="4211" xr:uid="{00000000-0005-0000-0000-00007B070000}"/>
    <cellStyle name="Обычный 2 2 2 6 5 3" xfId="4212" xr:uid="{00000000-0005-0000-0000-00007C070000}"/>
    <cellStyle name="Обычный 2 2 2 6 5 4" xfId="4209" xr:uid="{00000000-0005-0000-0000-00007D070000}"/>
    <cellStyle name="Обычный 2 2 2 6 6" xfId="4213" xr:uid="{00000000-0005-0000-0000-00007E070000}"/>
    <cellStyle name="Обычный 2 2 2 6 6 2" xfId="4214" xr:uid="{00000000-0005-0000-0000-00007F070000}"/>
    <cellStyle name="Обычный 2 2 2 6 6 2 2" xfId="4215" xr:uid="{00000000-0005-0000-0000-000080070000}"/>
    <cellStyle name="Обычный 2 2 2 6 6 2 2 2" xfId="4216" xr:uid="{00000000-0005-0000-0000-000081070000}"/>
    <cellStyle name="Обычный 2 2 2 6 6 2 3" xfId="4217" xr:uid="{00000000-0005-0000-0000-000082070000}"/>
    <cellStyle name="Обычный 2 2 2 6 6 2 3 2" xfId="4218" xr:uid="{00000000-0005-0000-0000-000083070000}"/>
    <cellStyle name="Обычный 2 2 2 6 6 2 3 2 2" xfId="4219" xr:uid="{00000000-0005-0000-0000-000084070000}"/>
    <cellStyle name="Обычный 2 2 2 6 6 2 4" xfId="4220" xr:uid="{00000000-0005-0000-0000-000085070000}"/>
    <cellStyle name="Обычный 2 2 2 6 6 3" xfId="4221" xr:uid="{00000000-0005-0000-0000-000086070000}"/>
    <cellStyle name="Обычный 2 2 2 6 6 3 2" xfId="4222" xr:uid="{00000000-0005-0000-0000-000087070000}"/>
    <cellStyle name="Обычный 2 2 2 6 6 4" xfId="4223" xr:uid="{00000000-0005-0000-0000-000088070000}"/>
    <cellStyle name="Обычный 2 2 2 6 6 4 2" xfId="4224" xr:uid="{00000000-0005-0000-0000-000089070000}"/>
    <cellStyle name="Обычный 2 2 2 6 6 5" xfId="4225" xr:uid="{00000000-0005-0000-0000-00008A070000}"/>
    <cellStyle name="Обычный 2 2 2 6 6 5 2" xfId="4226" xr:uid="{00000000-0005-0000-0000-00008B070000}"/>
    <cellStyle name="Обычный 2 2 2 6 6 6" xfId="4227" xr:uid="{00000000-0005-0000-0000-00008C070000}"/>
    <cellStyle name="Обычный 2 2 2 6 6 6 2" xfId="4228" xr:uid="{00000000-0005-0000-0000-00008D070000}"/>
    <cellStyle name="Обычный 2 2 2 6 6 7" xfId="4229" xr:uid="{00000000-0005-0000-0000-00008E070000}"/>
    <cellStyle name="Обычный 2 2 2 6 6 7 2" xfId="4230" xr:uid="{00000000-0005-0000-0000-00008F070000}"/>
    <cellStyle name="Обычный 2 2 2 6 6 7 2 2" xfId="4231" xr:uid="{00000000-0005-0000-0000-000090070000}"/>
    <cellStyle name="Обычный 2 2 2 6 6 7 3" xfId="4232" xr:uid="{00000000-0005-0000-0000-000091070000}"/>
    <cellStyle name="Обычный 2 2 2 6 6 8" xfId="4233" xr:uid="{00000000-0005-0000-0000-000092070000}"/>
    <cellStyle name="Обычный 2 2 2 6 7" xfId="4234" xr:uid="{00000000-0005-0000-0000-000093070000}"/>
    <cellStyle name="Обычный 2 2 2 6 7 2" xfId="4235" xr:uid="{00000000-0005-0000-0000-000094070000}"/>
    <cellStyle name="Обычный 2 2 2 6 7 2 2" xfId="4236" xr:uid="{00000000-0005-0000-0000-000095070000}"/>
    <cellStyle name="Обычный 2 2 2 6 7 2 2 2" xfId="4237" xr:uid="{00000000-0005-0000-0000-000096070000}"/>
    <cellStyle name="Обычный 2 2 2 6 7 2 3" xfId="4238" xr:uid="{00000000-0005-0000-0000-000097070000}"/>
    <cellStyle name="Обычный 2 2 2 6 7 3" xfId="4239" xr:uid="{00000000-0005-0000-0000-000098070000}"/>
    <cellStyle name="Обычный 2 2 2 6 7 3 2" xfId="4240" xr:uid="{00000000-0005-0000-0000-000099070000}"/>
    <cellStyle name="Обычный 2 2 2 6 7 4" xfId="4241" xr:uid="{00000000-0005-0000-0000-00009A070000}"/>
    <cellStyle name="Обычный 2 2 2 6 8" xfId="4242" xr:uid="{00000000-0005-0000-0000-00009B070000}"/>
    <cellStyle name="Обычный 2 2 2 6 8 2" xfId="4243" xr:uid="{00000000-0005-0000-0000-00009C070000}"/>
    <cellStyle name="Обычный 2 2 2 6 8 2 2" xfId="4244" xr:uid="{00000000-0005-0000-0000-00009D070000}"/>
    <cellStyle name="Обычный 2 2 2 6 8 3" xfId="4245" xr:uid="{00000000-0005-0000-0000-00009E070000}"/>
    <cellStyle name="Обычный 2 2 2 6 8 4" xfId="4246" xr:uid="{00000000-0005-0000-0000-00009F070000}"/>
    <cellStyle name="Обычный 2 2 2 6 9" xfId="4247" xr:uid="{00000000-0005-0000-0000-0000A0070000}"/>
    <cellStyle name="Обычный 2 2 2 6 9 2" xfId="4248" xr:uid="{00000000-0005-0000-0000-0000A1070000}"/>
    <cellStyle name="Обычный 2 2 2 6 9 2 2" xfId="4249" xr:uid="{00000000-0005-0000-0000-0000A2070000}"/>
    <cellStyle name="Обычный 2 2 2 6 9 3" xfId="4250" xr:uid="{00000000-0005-0000-0000-0000A3070000}"/>
    <cellStyle name="Обычный 2 2 2 6 9 3 2" xfId="4251" xr:uid="{00000000-0005-0000-0000-0000A4070000}"/>
    <cellStyle name="Обычный 2 2 2 6 9 4" xfId="4252" xr:uid="{00000000-0005-0000-0000-0000A5070000}"/>
    <cellStyle name="Обычный 2 2 2 7" xfId="55" xr:uid="{00000000-0005-0000-0000-0000A6070000}"/>
    <cellStyle name="Обычный 2 2 2 8" xfId="4253" xr:uid="{00000000-0005-0000-0000-0000A7070000}"/>
    <cellStyle name="Обычный 2 2 2 8 10" xfId="4254" xr:uid="{00000000-0005-0000-0000-0000A8070000}"/>
    <cellStyle name="Обычный 2 2 2 8 10 2" xfId="4255" xr:uid="{00000000-0005-0000-0000-0000A9070000}"/>
    <cellStyle name="Обычный 2 2 2 8 11" xfId="4256" xr:uid="{00000000-0005-0000-0000-0000AA070000}"/>
    <cellStyle name="Обычный 2 2 2 8 12" xfId="4257" xr:uid="{00000000-0005-0000-0000-0000AB070000}"/>
    <cellStyle name="Обычный 2 2 2 8 13" xfId="4258" xr:uid="{00000000-0005-0000-0000-0000AC070000}"/>
    <cellStyle name="Обычный 2 2 2 8 14" xfId="4259" xr:uid="{00000000-0005-0000-0000-0000AD070000}"/>
    <cellStyle name="Обычный 2 2 2 8 14 2" xfId="4260" xr:uid="{00000000-0005-0000-0000-0000AE070000}"/>
    <cellStyle name="Обычный 2 2 2 8 15" xfId="4261" xr:uid="{00000000-0005-0000-0000-0000AF070000}"/>
    <cellStyle name="Обычный 2 2 2 8 16" xfId="4262" xr:uid="{00000000-0005-0000-0000-0000B0070000}"/>
    <cellStyle name="Обычный 2 2 2 8 17" xfId="4263" xr:uid="{00000000-0005-0000-0000-0000B1070000}"/>
    <cellStyle name="Обычный 2 2 2 8 2" xfId="4264" xr:uid="{00000000-0005-0000-0000-0000B2070000}"/>
    <cellStyle name="Обычный 2 2 2 8 2 10" xfId="4265" xr:uid="{00000000-0005-0000-0000-0000B3070000}"/>
    <cellStyle name="Обычный 2 2 2 8 2 11" xfId="4266" xr:uid="{00000000-0005-0000-0000-0000B4070000}"/>
    <cellStyle name="Обычный 2 2 2 8 2 12" xfId="4267" xr:uid="{00000000-0005-0000-0000-0000B5070000}"/>
    <cellStyle name="Обычный 2 2 2 8 2 2" xfId="4268" xr:uid="{00000000-0005-0000-0000-0000B6070000}"/>
    <cellStyle name="Обычный 2 2 2 8 2 2 2" xfId="4269" xr:uid="{00000000-0005-0000-0000-0000B7070000}"/>
    <cellStyle name="Обычный 2 2 2 8 2 3" xfId="4270" xr:uid="{00000000-0005-0000-0000-0000B8070000}"/>
    <cellStyle name="Обычный 2 2 2 8 2 3 2" xfId="4271" xr:uid="{00000000-0005-0000-0000-0000B9070000}"/>
    <cellStyle name="Обычный 2 2 2 8 2 3 3" xfId="4272" xr:uid="{00000000-0005-0000-0000-0000BA070000}"/>
    <cellStyle name="Обычный 2 2 2 8 2 3 3 2" xfId="4273" xr:uid="{00000000-0005-0000-0000-0000BB070000}"/>
    <cellStyle name="Обычный 2 2 2 8 2 3 4" xfId="4274" xr:uid="{00000000-0005-0000-0000-0000BC070000}"/>
    <cellStyle name="Обычный 2 2 2 8 2 3 5" xfId="4275" xr:uid="{00000000-0005-0000-0000-0000BD070000}"/>
    <cellStyle name="Обычный 2 2 2 8 2 3 6" xfId="4276" xr:uid="{00000000-0005-0000-0000-0000BE070000}"/>
    <cellStyle name="Обычный 2 2 2 8 2 3 7" xfId="4277" xr:uid="{00000000-0005-0000-0000-0000BF070000}"/>
    <cellStyle name="Обычный 2 2 2 8 2 3 8" xfId="4278" xr:uid="{00000000-0005-0000-0000-0000C0070000}"/>
    <cellStyle name="Обычный 2 2 2 8 2 4" xfId="4279" xr:uid="{00000000-0005-0000-0000-0000C1070000}"/>
    <cellStyle name="Обычный 2 2 2 8 2 5" xfId="4280" xr:uid="{00000000-0005-0000-0000-0000C2070000}"/>
    <cellStyle name="Обычный 2 2 2 8 2 6" xfId="4281" xr:uid="{00000000-0005-0000-0000-0000C3070000}"/>
    <cellStyle name="Обычный 2 2 2 8 2 7" xfId="4282" xr:uid="{00000000-0005-0000-0000-0000C4070000}"/>
    <cellStyle name="Обычный 2 2 2 8 2 8" xfId="4283" xr:uid="{00000000-0005-0000-0000-0000C5070000}"/>
    <cellStyle name="Обычный 2 2 2 8 2 9" xfId="4284" xr:uid="{00000000-0005-0000-0000-0000C6070000}"/>
    <cellStyle name="Обычный 2 2 2 8 3" xfId="4285" xr:uid="{00000000-0005-0000-0000-0000C7070000}"/>
    <cellStyle name="Обычный 2 2 2 8 3 2" xfId="4286" xr:uid="{00000000-0005-0000-0000-0000C8070000}"/>
    <cellStyle name="Обычный 2 2 2 8 3 2 2" xfId="4287" xr:uid="{00000000-0005-0000-0000-0000C9070000}"/>
    <cellStyle name="Обычный 2 2 2 8 3 3" xfId="4288" xr:uid="{00000000-0005-0000-0000-0000CA070000}"/>
    <cellStyle name="Обычный 2 2 2 8 4" xfId="4289" xr:uid="{00000000-0005-0000-0000-0000CB070000}"/>
    <cellStyle name="Обычный 2 2 2 8 4 2" xfId="4290" xr:uid="{00000000-0005-0000-0000-0000CC070000}"/>
    <cellStyle name="Обычный 2 2 2 8 5" xfId="4291" xr:uid="{00000000-0005-0000-0000-0000CD070000}"/>
    <cellStyle name="Обычный 2 2 2 8 5 2" xfId="4292" xr:uid="{00000000-0005-0000-0000-0000CE070000}"/>
    <cellStyle name="Обычный 2 2 2 8 6" xfId="4293" xr:uid="{00000000-0005-0000-0000-0000CF070000}"/>
    <cellStyle name="Обычный 2 2 2 8 7" xfId="4294" xr:uid="{00000000-0005-0000-0000-0000D0070000}"/>
    <cellStyle name="Обычный 2 2 2 8 7 2" xfId="4295" xr:uid="{00000000-0005-0000-0000-0000D1070000}"/>
    <cellStyle name="Обычный 2 2 2 8 7 2 2" xfId="4296" xr:uid="{00000000-0005-0000-0000-0000D2070000}"/>
    <cellStyle name="Обычный 2 2 2 8 7 3" xfId="4297" xr:uid="{00000000-0005-0000-0000-0000D3070000}"/>
    <cellStyle name="Обычный 2 2 2 8 7 3 2" xfId="4298" xr:uid="{00000000-0005-0000-0000-0000D4070000}"/>
    <cellStyle name="Обычный 2 2 2 8 7 4" xfId="4299" xr:uid="{00000000-0005-0000-0000-0000D5070000}"/>
    <cellStyle name="Обычный 2 2 2 8 7 4 2" xfId="4300" xr:uid="{00000000-0005-0000-0000-0000D6070000}"/>
    <cellStyle name="Обычный 2 2 2 8 7 4 3" xfId="4301" xr:uid="{00000000-0005-0000-0000-0000D7070000}"/>
    <cellStyle name="Обычный 2 2 2 8 7 5" xfId="4302" xr:uid="{00000000-0005-0000-0000-0000D8070000}"/>
    <cellStyle name="Обычный 2 2 2 8 7 6" xfId="4303" xr:uid="{00000000-0005-0000-0000-0000D9070000}"/>
    <cellStyle name="Обычный 2 2 2 8 8" xfId="4304" xr:uid="{00000000-0005-0000-0000-0000DA070000}"/>
    <cellStyle name="Обычный 2 2 2 8 8 2" xfId="4305" xr:uid="{00000000-0005-0000-0000-0000DB070000}"/>
    <cellStyle name="Обычный 2 2 2 8 8 2 2" xfId="4306" xr:uid="{00000000-0005-0000-0000-0000DC070000}"/>
    <cellStyle name="Обычный 2 2 2 8 9" xfId="4307" xr:uid="{00000000-0005-0000-0000-0000DD070000}"/>
    <cellStyle name="Обычный 2 2 2 8 9 2" xfId="4308" xr:uid="{00000000-0005-0000-0000-0000DE070000}"/>
    <cellStyle name="Обычный 2 2 2 8 9 3" xfId="4309" xr:uid="{00000000-0005-0000-0000-0000DF070000}"/>
    <cellStyle name="Обычный 2 2 2 9" xfId="4310" xr:uid="{00000000-0005-0000-0000-0000E0070000}"/>
    <cellStyle name="Обычный 2 2 2 9 2" xfId="4311" xr:uid="{00000000-0005-0000-0000-0000E1070000}"/>
    <cellStyle name="Обычный 2 2 2 9 2 2" xfId="4312" xr:uid="{00000000-0005-0000-0000-0000E2070000}"/>
    <cellStyle name="Обычный 2 2 2 9 3" xfId="4313" xr:uid="{00000000-0005-0000-0000-0000E3070000}"/>
    <cellStyle name="Обычный 2 2 2 9 3 2" xfId="4314" xr:uid="{00000000-0005-0000-0000-0000E4070000}"/>
    <cellStyle name="Обычный 2 2 2 9 4" xfId="4315" xr:uid="{00000000-0005-0000-0000-0000E5070000}"/>
    <cellStyle name="Обычный 2 2 3" xfId="56" xr:uid="{00000000-0005-0000-0000-0000E6070000}"/>
    <cellStyle name="Обычный 2 2 3 2" xfId="57" xr:uid="{00000000-0005-0000-0000-0000E7070000}"/>
    <cellStyle name="Обычный 2 2 3 2 2" xfId="291" xr:uid="{00000000-0005-0000-0000-0000E8070000}"/>
    <cellStyle name="Обычный 2 2 3 2 2 2" xfId="567" xr:uid="{00000000-0005-0000-0000-0000E9070000}"/>
    <cellStyle name="Обычный 2 2 3 2 2 2 2" xfId="839" xr:uid="{00000000-0005-0000-0000-0000EA070000}"/>
    <cellStyle name="Обычный 2 2 3 2 2 2 2 2" xfId="6659" xr:uid="{00000000-0005-0000-0000-0000EB070000}"/>
    <cellStyle name="Обычный 2 2 3 2 2 2 3" xfId="2486" xr:uid="{00000000-0005-0000-0000-0000EC070000}"/>
    <cellStyle name="Обычный 2 2 3 2 2 3" xfId="840" xr:uid="{00000000-0005-0000-0000-0000ED070000}"/>
    <cellStyle name="Обычный 2 2 3 2 2 3 2" xfId="1773" xr:uid="{00000000-0005-0000-0000-0000EE070000}"/>
    <cellStyle name="Обычный 2 2 3 2 2 3 2 2" xfId="6660" xr:uid="{00000000-0005-0000-0000-0000EF070000}"/>
    <cellStyle name="Обычный 2 2 3 2 2 3 3" xfId="2717" xr:uid="{00000000-0005-0000-0000-0000F0070000}"/>
    <cellStyle name="Обычный 2 2 3 2 2 4" xfId="841" xr:uid="{00000000-0005-0000-0000-0000F1070000}"/>
    <cellStyle name="Обычный 2 2 3 2 2 4 2" xfId="6658" xr:uid="{00000000-0005-0000-0000-0000F2070000}"/>
    <cellStyle name="Обычный 2 2 3 2 2 5" xfId="2122" xr:uid="{00000000-0005-0000-0000-0000F3070000}"/>
    <cellStyle name="Обычный 2 2 3 2 3" xfId="413" xr:uid="{00000000-0005-0000-0000-0000F4070000}"/>
    <cellStyle name="Обычный 2 2 3 2 3 2" xfId="842" xr:uid="{00000000-0005-0000-0000-0000F5070000}"/>
    <cellStyle name="Обычный 2 2 3 2 3 2 2" xfId="6661" xr:uid="{00000000-0005-0000-0000-0000F6070000}"/>
    <cellStyle name="Обычный 2 2 3 2 3 3" xfId="2123" xr:uid="{00000000-0005-0000-0000-0000F7070000}"/>
    <cellStyle name="Обычный 2 2 3 2 4" xfId="843" xr:uid="{00000000-0005-0000-0000-0000F8070000}"/>
    <cellStyle name="Обычный 2 2 3 2 4 2" xfId="1774" xr:uid="{00000000-0005-0000-0000-0000F9070000}"/>
    <cellStyle name="Обычный 2 2 3 2 4 2 2" xfId="6662" xr:uid="{00000000-0005-0000-0000-0000FA070000}"/>
    <cellStyle name="Обычный 2 2 3 2 4 3" xfId="2718" xr:uid="{00000000-0005-0000-0000-0000FB070000}"/>
    <cellStyle name="Обычный 2 2 3 2 5" xfId="844" xr:uid="{00000000-0005-0000-0000-0000FC070000}"/>
    <cellStyle name="Обычный 2 2 3 2 5 2" xfId="1772" xr:uid="{00000000-0005-0000-0000-0000FD070000}"/>
    <cellStyle name="Обычный 2 2 3 3" xfId="58" xr:uid="{00000000-0005-0000-0000-0000FE070000}"/>
    <cellStyle name="Обычный 2 2 3 4" xfId="845" xr:uid="{00000000-0005-0000-0000-0000FF070000}"/>
    <cellStyle name="Обычный 2 2 3 4 2" xfId="1776" xr:uid="{00000000-0005-0000-0000-000000080000}"/>
    <cellStyle name="Обычный 2 2 3 4 3" xfId="1775" xr:uid="{00000000-0005-0000-0000-000001080000}"/>
    <cellStyle name="Обычный 2 2 4" xfId="59" xr:uid="{00000000-0005-0000-0000-000002080000}"/>
    <cellStyle name="Обычный 2 2 4 2" xfId="292" xr:uid="{00000000-0005-0000-0000-000003080000}"/>
    <cellStyle name="Обычный 2 2 4 2 2" xfId="568" xr:uid="{00000000-0005-0000-0000-000004080000}"/>
    <cellStyle name="Обычный 2 2 4 2 2 2" xfId="846" xr:uid="{00000000-0005-0000-0000-000005080000}"/>
    <cellStyle name="Обычный 2 2 4 2 2 2 2" xfId="4316" xr:uid="{00000000-0005-0000-0000-000006080000}"/>
    <cellStyle name="Обычный 2 2 4 2 2 3" xfId="2487" xr:uid="{00000000-0005-0000-0000-000007080000}"/>
    <cellStyle name="Обычный 2 2 4 2 3" xfId="847" xr:uid="{00000000-0005-0000-0000-000008080000}"/>
    <cellStyle name="Обычный 2 2 4 2 3 2" xfId="1777" xr:uid="{00000000-0005-0000-0000-000009080000}"/>
    <cellStyle name="Обычный 2 2 4 2 3 2 2" xfId="6665" xr:uid="{00000000-0005-0000-0000-00000A080000}"/>
    <cellStyle name="Обычный 2 2 4 2 3 3" xfId="2719" xr:uid="{00000000-0005-0000-0000-00000B080000}"/>
    <cellStyle name="Обычный 2 2 4 2 4" xfId="848" xr:uid="{00000000-0005-0000-0000-00000C080000}"/>
    <cellStyle name="Обычный 2 2 4 2 4 2" xfId="6664" xr:uid="{00000000-0005-0000-0000-00000D080000}"/>
    <cellStyle name="Обычный 2 2 4 2 5" xfId="2125" xr:uid="{00000000-0005-0000-0000-00000E080000}"/>
    <cellStyle name="Обычный 2 2 4 3" xfId="414" xr:uid="{00000000-0005-0000-0000-00000F080000}"/>
    <cellStyle name="Обычный 2 2 4 3 2" xfId="849" xr:uid="{00000000-0005-0000-0000-000010080000}"/>
    <cellStyle name="Обычный 2 2 4 3 2 2" xfId="4317" xr:uid="{00000000-0005-0000-0000-000011080000}"/>
    <cellStyle name="Обычный 2 2 4 3 3" xfId="2370" xr:uid="{00000000-0005-0000-0000-000012080000}"/>
    <cellStyle name="Обычный 2 2 4 4" xfId="850" xr:uid="{00000000-0005-0000-0000-000013080000}"/>
    <cellStyle name="Обычный 2 2 4 4 2" xfId="1778" xr:uid="{00000000-0005-0000-0000-000014080000}"/>
    <cellStyle name="Обычный 2 2 4 4 2 2" xfId="6666" xr:uid="{00000000-0005-0000-0000-000015080000}"/>
    <cellStyle name="Обычный 2 2 4 4 3" xfId="2720" xr:uid="{00000000-0005-0000-0000-000016080000}"/>
    <cellStyle name="Обычный 2 2 4 5" xfId="851" xr:uid="{00000000-0005-0000-0000-000017080000}"/>
    <cellStyle name="Обычный 2 2 4 5 2" xfId="6663" xr:uid="{00000000-0005-0000-0000-000018080000}"/>
    <cellStyle name="Обычный 2 2 4 6" xfId="2124" xr:uid="{00000000-0005-0000-0000-000019080000}"/>
    <cellStyle name="Обычный 2 2 5" xfId="60" xr:uid="{00000000-0005-0000-0000-00001A080000}"/>
    <cellStyle name="Обычный 2 2 6" xfId="4318" xr:uid="{00000000-0005-0000-0000-00001B080000}"/>
    <cellStyle name="Обычный 2 2 6 2" xfId="4319" xr:uid="{00000000-0005-0000-0000-00001C080000}"/>
    <cellStyle name="Обычный 2 2 6 2 2" xfId="4320" xr:uid="{00000000-0005-0000-0000-00001D080000}"/>
    <cellStyle name="Обычный 2 2 6 2 2 2" xfId="4321" xr:uid="{00000000-0005-0000-0000-00001E080000}"/>
    <cellStyle name="Обычный 2 2 6 2 3" xfId="4322" xr:uid="{00000000-0005-0000-0000-00001F080000}"/>
    <cellStyle name="Обычный 2 2 6 3" xfId="4323" xr:uid="{00000000-0005-0000-0000-000020080000}"/>
    <cellStyle name="Обычный 2 2 6 3 2" xfId="4324" xr:uid="{00000000-0005-0000-0000-000021080000}"/>
    <cellStyle name="Обычный 2 2 6 4" xfId="4325" xr:uid="{00000000-0005-0000-0000-000022080000}"/>
    <cellStyle name="Обычный 2 2 6 4 2" xfId="4326" xr:uid="{00000000-0005-0000-0000-000023080000}"/>
    <cellStyle name="Обычный 2 2 6 4 3" xfId="4327" xr:uid="{00000000-0005-0000-0000-000024080000}"/>
    <cellStyle name="Обычный 2 2 6 4 4" xfId="4328" xr:uid="{00000000-0005-0000-0000-000025080000}"/>
    <cellStyle name="Обычный 2 2 6 5" xfId="4329" xr:uid="{00000000-0005-0000-0000-000026080000}"/>
    <cellStyle name="Обычный 2 2 6 5 2" xfId="4330" xr:uid="{00000000-0005-0000-0000-000027080000}"/>
    <cellStyle name="Обычный 2 2 6 6" xfId="4331" xr:uid="{00000000-0005-0000-0000-000028080000}"/>
    <cellStyle name="Обычный 2 2 6 6 2" xfId="4332" xr:uid="{00000000-0005-0000-0000-000029080000}"/>
    <cellStyle name="Обычный 2 2 6 7" xfId="4333" xr:uid="{00000000-0005-0000-0000-00002A080000}"/>
    <cellStyle name="Обычный 2 2 6 7 2" xfId="4334" xr:uid="{00000000-0005-0000-0000-00002B080000}"/>
    <cellStyle name="Обычный 2 2 6 8" xfId="4335" xr:uid="{00000000-0005-0000-0000-00002C080000}"/>
    <cellStyle name="Обычный 2 2 6 9" xfId="4336" xr:uid="{00000000-0005-0000-0000-00002D080000}"/>
    <cellStyle name="Обычный 2 2 7" xfId="7206" xr:uid="{00000000-0005-0000-0000-00002E080000}"/>
    <cellStyle name="Обычный 2 20" xfId="61" xr:uid="{00000000-0005-0000-0000-00002F080000}"/>
    <cellStyle name="Обычный 2 20 2" xfId="4337" xr:uid="{00000000-0005-0000-0000-000030080000}"/>
    <cellStyle name="Обычный 2 20 2 2" xfId="4338" xr:uid="{00000000-0005-0000-0000-000031080000}"/>
    <cellStyle name="Обычный 2 20 3" xfId="4339" xr:uid="{00000000-0005-0000-0000-000032080000}"/>
    <cellStyle name="Обычный 2 21" xfId="62" xr:uid="{00000000-0005-0000-0000-000033080000}"/>
    <cellStyle name="Обычный 2 22" xfId="262" xr:uid="{00000000-0005-0000-0000-000034080000}"/>
    <cellStyle name="Обычный 2 22 2" xfId="4340" xr:uid="{00000000-0005-0000-0000-000035080000}"/>
    <cellStyle name="Обычный 2 23" xfId="24" xr:uid="{00000000-0005-0000-0000-000036080000}"/>
    <cellStyle name="Обычный 2 23 2" xfId="4342" xr:uid="{00000000-0005-0000-0000-000037080000}"/>
    <cellStyle name="Обычный 2 23 3" xfId="4341" xr:uid="{00000000-0005-0000-0000-000038080000}"/>
    <cellStyle name="Обычный 2 24" xfId="4343" xr:uid="{00000000-0005-0000-0000-000039080000}"/>
    <cellStyle name="Обычный 2 3" xfId="63" xr:uid="{00000000-0005-0000-0000-00003A080000}"/>
    <cellStyle name="Обычный 2 3 10" xfId="4344" xr:uid="{00000000-0005-0000-0000-00003B080000}"/>
    <cellStyle name="Обычный 2 3 10 2" xfId="4345" xr:uid="{00000000-0005-0000-0000-00003C080000}"/>
    <cellStyle name="Обычный 2 3 10 2 2" xfId="4346" xr:uid="{00000000-0005-0000-0000-00003D080000}"/>
    <cellStyle name="Обычный 2 3 10 2 2 2" xfId="4347" xr:uid="{00000000-0005-0000-0000-00003E080000}"/>
    <cellStyle name="Обычный 2 3 10 2 2 2 2" xfId="4348" xr:uid="{00000000-0005-0000-0000-00003F080000}"/>
    <cellStyle name="Обычный 2 3 10 2 2 3" xfId="4349" xr:uid="{00000000-0005-0000-0000-000040080000}"/>
    <cellStyle name="Обычный 2 3 10 2 3" xfId="4350" xr:uid="{00000000-0005-0000-0000-000041080000}"/>
    <cellStyle name="Обычный 2 3 10 2 3 2" xfId="4351" xr:uid="{00000000-0005-0000-0000-000042080000}"/>
    <cellStyle name="Обычный 2 3 10 2 4" xfId="4352" xr:uid="{00000000-0005-0000-0000-000043080000}"/>
    <cellStyle name="Обычный 2 3 10 3" xfId="4353" xr:uid="{00000000-0005-0000-0000-000044080000}"/>
    <cellStyle name="Обычный 2 3 10 3 2" xfId="4354" xr:uid="{00000000-0005-0000-0000-000045080000}"/>
    <cellStyle name="Обычный 2 3 10 4" xfId="4355" xr:uid="{00000000-0005-0000-0000-000046080000}"/>
    <cellStyle name="Обычный 2 3 10 4 2" xfId="4356" xr:uid="{00000000-0005-0000-0000-000047080000}"/>
    <cellStyle name="Обычный 2 3 10 5" xfId="4357" xr:uid="{00000000-0005-0000-0000-000048080000}"/>
    <cellStyle name="Обычный 2 3 11" xfId="4358" xr:uid="{00000000-0005-0000-0000-000049080000}"/>
    <cellStyle name="Обычный 2 3 11 2" xfId="4359" xr:uid="{00000000-0005-0000-0000-00004A080000}"/>
    <cellStyle name="Обычный 2 3 11 2 2" xfId="4360" xr:uid="{00000000-0005-0000-0000-00004B080000}"/>
    <cellStyle name="Обычный 2 3 11 2 2 2" xfId="4361" xr:uid="{00000000-0005-0000-0000-00004C080000}"/>
    <cellStyle name="Обычный 2 3 11 2 2 3" xfId="4362" xr:uid="{00000000-0005-0000-0000-00004D080000}"/>
    <cellStyle name="Обычный 2 3 11 2 3" xfId="4363" xr:uid="{00000000-0005-0000-0000-00004E080000}"/>
    <cellStyle name="Обычный 2 3 11 3" xfId="4364" xr:uid="{00000000-0005-0000-0000-00004F080000}"/>
    <cellStyle name="Обычный 2 3 11 3 2" xfId="4365" xr:uid="{00000000-0005-0000-0000-000050080000}"/>
    <cellStyle name="Обычный 2 3 11 4" xfId="4366" xr:uid="{00000000-0005-0000-0000-000051080000}"/>
    <cellStyle name="Обычный 2 3 11 4 2" xfId="4367" xr:uid="{00000000-0005-0000-0000-000052080000}"/>
    <cellStyle name="Обычный 2 3 11 5" xfId="4368" xr:uid="{00000000-0005-0000-0000-000053080000}"/>
    <cellStyle name="Обычный 2 3 12" xfId="4369" xr:uid="{00000000-0005-0000-0000-000054080000}"/>
    <cellStyle name="Обычный 2 3 12 2" xfId="4370" xr:uid="{00000000-0005-0000-0000-000055080000}"/>
    <cellStyle name="Обычный 2 3 12 2 2" xfId="4371" xr:uid="{00000000-0005-0000-0000-000056080000}"/>
    <cellStyle name="Обычный 2 3 12 3" xfId="4372" xr:uid="{00000000-0005-0000-0000-000057080000}"/>
    <cellStyle name="Обычный 2 3 12 3 2" xfId="4373" xr:uid="{00000000-0005-0000-0000-000058080000}"/>
    <cellStyle name="Обычный 2 3 12 3 2 2" xfId="4374" xr:uid="{00000000-0005-0000-0000-000059080000}"/>
    <cellStyle name="Обычный 2 3 12 3 3" xfId="4375" xr:uid="{00000000-0005-0000-0000-00005A080000}"/>
    <cellStyle name="Обычный 2 3 12 4" xfId="4376" xr:uid="{00000000-0005-0000-0000-00005B080000}"/>
    <cellStyle name="Обычный 2 3 12 4 2" xfId="4377" xr:uid="{00000000-0005-0000-0000-00005C080000}"/>
    <cellStyle name="Обычный 2 3 12 5" xfId="4378" xr:uid="{00000000-0005-0000-0000-00005D080000}"/>
    <cellStyle name="Обычный 2 3 12 5 2" xfId="4379" xr:uid="{00000000-0005-0000-0000-00005E080000}"/>
    <cellStyle name="Обычный 2 3 12 5 2 2" xfId="4380" xr:uid="{00000000-0005-0000-0000-00005F080000}"/>
    <cellStyle name="Обычный 2 3 12 5 2 2 2" xfId="4381" xr:uid="{00000000-0005-0000-0000-000060080000}"/>
    <cellStyle name="Обычный 2 3 12 5 2 3" xfId="4382" xr:uid="{00000000-0005-0000-0000-000061080000}"/>
    <cellStyle name="Обычный 2 3 12 5 2 4" xfId="4383" xr:uid="{00000000-0005-0000-0000-000062080000}"/>
    <cellStyle name="Обычный 2 3 12 5 2 5" xfId="4384" xr:uid="{00000000-0005-0000-0000-000063080000}"/>
    <cellStyle name="Обычный 2 3 12 5 2 6" xfId="4385" xr:uid="{00000000-0005-0000-0000-000064080000}"/>
    <cellStyle name="Обычный 2 3 12 5 2 7" xfId="4386" xr:uid="{00000000-0005-0000-0000-000065080000}"/>
    <cellStyle name="Обычный 2 3 12 5 2 8" xfId="4387" xr:uid="{00000000-0005-0000-0000-000066080000}"/>
    <cellStyle name="Обычный 2 3 12 5 2 8 2" xfId="4388" xr:uid="{00000000-0005-0000-0000-000067080000}"/>
    <cellStyle name="Обычный 2 3 12 5 2 9" xfId="4389" xr:uid="{00000000-0005-0000-0000-000068080000}"/>
    <cellStyle name="Обычный 2 3 12 5 3" xfId="4390" xr:uid="{00000000-0005-0000-0000-000069080000}"/>
    <cellStyle name="Обычный 2 3 12 5 3 2" xfId="4391" xr:uid="{00000000-0005-0000-0000-00006A080000}"/>
    <cellStyle name="Обычный 2 3 12 5 3 3" xfId="4392" xr:uid="{00000000-0005-0000-0000-00006B080000}"/>
    <cellStyle name="Обычный 2 3 12 5 3 4" xfId="4393" xr:uid="{00000000-0005-0000-0000-00006C080000}"/>
    <cellStyle name="Обычный 2 3 12 5 3 5" xfId="4394" xr:uid="{00000000-0005-0000-0000-00006D080000}"/>
    <cellStyle name="Обычный 2 3 12 5 3 6" xfId="4395" xr:uid="{00000000-0005-0000-0000-00006E080000}"/>
    <cellStyle name="Обычный 2 3 12 5 3 7" xfId="4396" xr:uid="{00000000-0005-0000-0000-00006F080000}"/>
    <cellStyle name="Обычный 2 3 12 5 4" xfId="4397" xr:uid="{00000000-0005-0000-0000-000070080000}"/>
    <cellStyle name="Обычный 2 3 12 6" xfId="4398" xr:uid="{00000000-0005-0000-0000-000071080000}"/>
    <cellStyle name="Обычный 2 3 12 6 2" xfId="4399" xr:uid="{00000000-0005-0000-0000-000072080000}"/>
    <cellStyle name="Обычный 2 3 12 6 2 2" xfId="4400" xr:uid="{00000000-0005-0000-0000-000073080000}"/>
    <cellStyle name="Обычный 2 3 12 7" xfId="4401" xr:uid="{00000000-0005-0000-0000-000074080000}"/>
    <cellStyle name="Обычный 2 3 13" xfId="4402" xr:uid="{00000000-0005-0000-0000-000075080000}"/>
    <cellStyle name="Обычный 2 3 13 2" xfId="4403" xr:uid="{00000000-0005-0000-0000-000076080000}"/>
    <cellStyle name="Обычный 2 3 13 2 2" xfId="4404" xr:uid="{00000000-0005-0000-0000-000077080000}"/>
    <cellStyle name="Обычный 2 3 13 2 2 2" xfId="4405" xr:uid="{00000000-0005-0000-0000-000078080000}"/>
    <cellStyle name="Обычный 2 3 13 2 3" xfId="4406" xr:uid="{00000000-0005-0000-0000-000079080000}"/>
    <cellStyle name="Обычный 2 3 13 3" xfId="4407" xr:uid="{00000000-0005-0000-0000-00007A080000}"/>
    <cellStyle name="Обычный 2 3 13 3 2" xfId="4408" xr:uid="{00000000-0005-0000-0000-00007B080000}"/>
    <cellStyle name="Обычный 2 3 13 4" xfId="4409" xr:uid="{00000000-0005-0000-0000-00007C080000}"/>
    <cellStyle name="Обычный 2 3 13 4 2" xfId="4410" xr:uid="{00000000-0005-0000-0000-00007D080000}"/>
    <cellStyle name="Обычный 2 3 13 5" xfId="4411" xr:uid="{00000000-0005-0000-0000-00007E080000}"/>
    <cellStyle name="Обычный 2 3 13 5 2" xfId="4412" xr:uid="{00000000-0005-0000-0000-00007F080000}"/>
    <cellStyle name="Обычный 2 3 13 6" xfId="4413" xr:uid="{00000000-0005-0000-0000-000080080000}"/>
    <cellStyle name="Обычный 2 3 13 6 2" xfId="4414" xr:uid="{00000000-0005-0000-0000-000081080000}"/>
    <cellStyle name="Обычный 2 3 13 6 3" xfId="4415" xr:uid="{00000000-0005-0000-0000-000082080000}"/>
    <cellStyle name="Обычный 2 3 13 7" xfId="4416" xr:uid="{00000000-0005-0000-0000-000083080000}"/>
    <cellStyle name="Обычный 2 3 14" xfId="4417" xr:uid="{00000000-0005-0000-0000-000084080000}"/>
    <cellStyle name="Обычный 2 3 15" xfId="4418" xr:uid="{00000000-0005-0000-0000-000085080000}"/>
    <cellStyle name="Обычный 2 3 15 2" xfId="4419" xr:uid="{00000000-0005-0000-0000-000086080000}"/>
    <cellStyle name="Обычный 2 3 16" xfId="4420" xr:uid="{00000000-0005-0000-0000-000087080000}"/>
    <cellStyle name="Обычный 2 3 16 2" xfId="4421" xr:uid="{00000000-0005-0000-0000-000088080000}"/>
    <cellStyle name="Обычный 2 3 17" xfId="4422" xr:uid="{00000000-0005-0000-0000-000089080000}"/>
    <cellStyle name="Обычный 2 3 17 2" xfId="4423" xr:uid="{00000000-0005-0000-0000-00008A080000}"/>
    <cellStyle name="Обычный 2 3 17 2 2" xfId="4424" xr:uid="{00000000-0005-0000-0000-00008B080000}"/>
    <cellStyle name="Обычный 2 3 17 2 2 2" xfId="4425" xr:uid="{00000000-0005-0000-0000-00008C080000}"/>
    <cellStyle name="Обычный 2 3 17 2 3" xfId="4426" xr:uid="{00000000-0005-0000-0000-00008D080000}"/>
    <cellStyle name="Обычный 2 3 17 3" xfId="4427" xr:uid="{00000000-0005-0000-0000-00008E080000}"/>
    <cellStyle name="Обычный 2 3 18" xfId="4428" xr:uid="{00000000-0005-0000-0000-00008F080000}"/>
    <cellStyle name="Обычный 2 3 18 2" xfId="4429" xr:uid="{00000000-0005-0000-0000-000090080000}"/>
    <cellStyle name="Обычный 2 3 19" xfId="4430" xr:uid="{00000000-0005-0000-0000-000091080000}"/>
    <cellStyle name="Обычный 2 3 19 2" xfId="4431" xr:uid="{00000000-0005-0000-0000-000092080000}"/>
    <cellStyle name="Обычный 2 3 19 3" xfId="4432" xr:uid="{00000000-0005-0000-0000-000093080000}"/>
    <cellStyle name="Обычный 2 3 19 4" xfId="4433" xr:uid="{00000000-0005-0000-0000-000094080000}"/>
    <cellStyle name="Обычный 2 3 2" xfId="64" xr:uid="{00000000-0005-0000-0000-000095080000}"/>
    <cellStyle name="Обычный 2 3 2 10" xfId="4434" xr:uid="{00000000-0005-0000-0000-000096080000}"/>
    <cellStyle name="Обычный 2 3 2 10 2" xfId="4435" xr:uid="{00000000-0005-0000-0000-000097080000}"/>
    <cellStyle name="Обычный 2 3 2 10 3" xfId="4436" xr:uid="{00000000-0005-0000-0000-000098080000}"/>
    <cellStyle name="Обычный 2 3 2 10 4" xfId="4437" xr:uid="{00000000-0005-0000-0000-000099080000}"/>
    <cellStyle name="Обычный 2 3 2 11" xfId="4438" xr:uid="{00000000-0005-0000-0000-00009A080000}"/>
    <cellStyle name="Обычный 2 3 2 11 2" xfId="4439" xr:uid="{00000000-0005-0000-0000-00009B080000}"/>
    <cellStyle name="Обычный 2 3 2 12" xfId="4440" xr:uid="{00000000-0005-0000-0000-00009C080000}"/>
    <cellStyle name="Обычный 2 3 2 12 2" xfId="4441" xr:uid="{00000000-0005-0000-0000-00009D080000}"/>
    <cellStyle name="Обычный 2 3 2 13" xfId="4442" xr:uid="{00000000-0005-0000-0000-00009E080000}"/>
    <cellStyle name="Обычный 2 3 2 14" xfId="4443" xr:uid="{00000000-0005-0000-0000-00009F080000}"/>
    <cellStyle name="Обычный 2 3 2 15" xfId="4444" xr:uid="{00000000-0005-0000-0000-0000A0080000}"/>
    <cellStyle name="Обычный 2 3 2 15 2" xfId="4445" xr:uid="{00000000-0005-0000-0000-0000A1080000}"/>
    <cellStyle name="Обычный 2 3 2 15 2 2" xfId="4446" xr:uid="{00000000-0005-0000-0000-0000A2080000}"/>
    <cellStyle name="Обычный 2 3 2 16" xfId="4447" xr:uid="{00000000-0005-0000-0000-0000A3080000}"/>
    <cellStyle name="Обычный 2 3 2 2" xfId="65" xr:uid="{00000000-0005-0000-0000-0000A4080000}"/>
    <cellStyle name="Обычный 2 3 2 2 2" xfId="66" xr:uid="{00000000-0005-0000-0000-0000A5080000}"/>
    <cellStyle name="Обычный 2 3 2 2 2 10" xfId="4448" xr:uid="{00000000-0005-0000-0000-0000A6080000}"/>
    <cellStyle name="Обычный 2 3 2 2 2 10 2" xfId="4449" xr:uid="{00000000-0005-0000-0000-0000A7080000}"/>
    <cellStyle name="Обычный 2 3 2 2 2 11" xfId="4450" xr:uid="{00000000-0005-0000-0000-0000A8080000}"/>
    <cellStyle name="Обычный 2 3 2 2 2 12" xfId="4451" xr:uid="{00000000-0005-0000-0000-0000A9080000}"/>
    <cellStyle name="Обычный 2 3 2 2 2 13" xfId="2127" xr:uid="{00000000-0005-0000-0000-0000AA080000}"/>
    <cellStyle name="Обычный 2 3 2 2 2 2" xfId="416" xr:uid="{00000000-0005-0000-0000-0000AB080000}"/>
    <cellStyle name="Обычный 2 3 2 2 2 2 2" xfId="852" xr:uid="{00000000-0005-0000-0000-0000AC080000}"/>
    <cellStyle name="Обычный 2 3 2 2 2 2 2 2" xfId="4453" xr:uid="{00000000-0005-0000-0000-0000AD080000}"/>
    <cellStyle name="Обычный 2 3 2 2 2 2 2 3" xfId="4452" xr:uid="{00000000-0005-0000-0000-0000AE080000}"/>
    <cellStyle name="Обычный 2 3 2 2 2 2 3" xfId="4454" xr:uid="{00000000-0005-0000-0000-0000AF080000}"/>
    <cellStyle name="Обычный 2 3 2 2 2 2 4" xfId="2488" xr:uid="{00000000-0005-0000-0000-0000B0080000}"/>
    <cellStyle name="Обычный 2 3 2 2 2 3" xfId="853" xr:uid="{00000000-0005-0000-0000-0000B1080000}"/>
    <cellStyle name="Обычный 2 3 2 2 2 3 2" xfId="1779" xr:uid="{00000000-0005-0000-0000-0000B2080000}"/>
    <cellStyle name="Обычный 2 3 2 2 2 3 2 2" xfId="4455" xr:uid="{00000000-0005-0000-0000-0000B3080000}"/>
    <cellStyle name="Обычный 2 3 2 2 2 3 3" xfId="2721" xr:uid="{00000000-0005-0000-0000-0000B4080000}"/>
    <cellStyle name="Обычный 2 3 2 2 2 4" xfId="854" xr:uid="{00000000-0005-0000-0000-0000B5080000}"/>
    <cellStyle name="Обычный 2 3 2 2 2 4 2" xfId="4457" xr:uid="{00000000-0005-0000-0000-0000B6080000}"/>
    <cellStyle name="Обычный 2 3 2 2 2 4 3" xfId="4456" xr:uid="{00000000-0005-0000-0000-0000B7080000}"/>
    <cellStyle name="Обычный 2 3 2 2 2 5" xfId="4458" xr:uid="{00000000-0005-0000-0000-0000B8080000}"/>
    <cellStyle name="Обычный 2 3 2 2 2 5 2" xfId="4459" xr:uid="{00000000-0005-0000-0000-0000B9080000}"/>
    <cellStyle name="Обычный 2 3 2 2 2 5 2 2" xfId="4460" xr:uid="{00000000-0005-0000-0000-0000BA080000}"/>
    <cellStyle name="Обычный 2 3 2 2 2 5 3" xfId="4461" xr:uid="{00000000-0005-0000-0000-0000BB080000}"/>
    <cellStyle name="Обычный 2 3 2 2 2 6" xfId="4462" xr:uid="{00000000-0005-0000-0000-0000BC080000}"/>
    <cellStyle name="Обычный 2 3 2 2 2 6 2" xfId="4463" xr:uid="{00000000-0005-0000-0000-0000BD080000}"/>
    <cellStyle name="Обычный 2 3 2 2 2 6 2 2" xfId="4464" xr:uid="{00000000-0005-0000-0000-0000BE080000}"/>
    <cellStyle name="Обычный 2 3 2 2 2 6 3" xfId="4465" xr:uid="{00000000-0005-0000-0000-0000BF080000}"/>
    <cellStyle name="Обычный 2 3 2 2 2 7" xfId="4466" xr:uid="{00000000-0005-0000-0000-0000C0080000}"/>
    <cellStyle name="Обычный 2 3 2 2 2 7 2" xfId="4467" xr:uid="{00000000-0005-0000-0000-0000C1080000}"/>
    <cellStyle name="Обычный 2 3 2 2 2 7 2 2" xfId="4468" xr:uid="{00000000-0005-0000-0000-0000C2080000}"/>
    <cellStyle name="Обычный 2 3 2 2 2 7 3" xfId="4469" xr:uid="{00000000-0005-0000-0000-0000C3080000}"/>
    <cellStyle name="Обычный 2 3 2 2 2 8" xfId="4470" xr:uid="{00000000-0005-0000-0000-0000C4080000}"/>
    <cellStyle name="Обычный 2 3 2 2 2 8 2" xfId="4471" xr:uid="{00000000-0005-0000-0000-0000C5080000}"/>
    <cellStyle name="Обычный 2 3 2 2 2 9" xfId="4472" xr:uid="{00000000-0005-0000-0000-0000C6080000}"/>
    <cellStyle name="Обычный 2 3 2 2 2 9 2" xfId="4473" xr:uid="{00000000-0005-0000-0000-0000C7080000}"/>
    <cellStyle name="Обычный 2 3 2 2 3" xfId="415" xr:uid="{00000000-0005-0000-0000-0000C8080000}"/>
    <cellStyle name="Обычный 2 3 2 2 3 2" xfId="855" xr:uid="{00000000-0005-0000-0000-0000C9080000}"/>
    <cellStyle name="Обычный 2 3 2 2 3 2 2" xfId="6668" xr:uid="{00000000-0005-0000-0000-0000CA080000}"/>
    <cellStyle name="Обычный 2 3 2 2 3 3" xfId="2371" xr:uid="{00000000-0005-0000-0000-0000CB080000}"/>
    <cellStyle name="Обычный 2 3 2 2 4" xfId="856" xr:uid="{00000000-0005-0000-0000-0000CC080000}"/>
    <cellStyle name="Обычный 2 3 2 2 4 2" xfId="1780" xr:uid="{00000000-0005-0000-0000-0000CD080000}"/>
    <cellStyle name="Обычный 2 3 2 2 4 2 2" xfId="6669" xr:uid="{00000000-0005-0000-0000-0000CE080000}"/>
    <cellStyle name="Обычный 2 3 2 2 4 3" xfId="2722" xr:uid="{00000000-0005-0000-0000-0000CF080000}"/>
    <cellStyle name="Обычный 2 3 2 2 5" xfId="857" xr:uid="{00000000-0005-0000-0000-0000D0080000}"/>
    <cellStyle name="Обычный 2 3 2 2 5 2" xfId="6667" xr:uid="{00000000-0005-0000-0000-0000D1080000}"/>
    <cellStyle name="Обычный 2 3 2 2 6" xfId="2126" xr:uid="{00000000-0005-0000-0000-0000D2080000}"/>
    <cellStyle name="Обычный 2 3 2 3" xfId="67" xr:uid="{00000000-0005-0000-0000-0000D3080000}"/>
    <cellStyle name="Обычный 2 3 2 3 2" xfId="68" xr:uid="{00000000-0005-0000-0000-0000D4080000}"/>
    <cellStyle name="Обычный 2 3 2 3 2 2" xfId="418" xr:uid="{00000000-0005-0000-0000-0000D5080000}"/>
    <cellStyle name="Обычный 2 3 2 3 2 2 2" xfId="858" xr:uid="{00000000-0005-0000-0000-0000D6080000}"/>
    <cellStyle name="Обычный 2 3 2 3 2 2 2 2" xfId="4475" xr:uid="{00000000-0005-0000-0000-0000D7080000}"/>
    <cellStyle name="Обычный 2 3 2 3 2 2 2 3" xfId="4474" xr:uid="{00000000-0005-0000-0000-0000D8080000}"/>
    <cellStyle name="Обычный 2 3 2 3 2 2 3" xfId="4476" xr:uid="{00000000-0005-0000-0000-0000D9080000}"/>
    <cellStyle name="Обычный 2 3 2 3 2 2 4" xfId="2489" xr:uid="{00000000-0005-0000-0000-0000DA080000}"/>
    <cellStyle name="Обычный 2 3 2 3 2 3" xfId="859" xr:uid="{00000000-0005-0000-0000-0000DB080000}"/>
    <cellStyle name="Обычный 2 3 2 3 2 3 2" xfId="1781" xr:uid="{00000000-0005-0000-0000-0000DC080000}"/>
    <cellStyle name="Обычный 2 3 2 3 2 3 2 2" xfId="4477" xr:uid="{00000000-0005-0000-0000-0000DD080000}"/>
    <cellStyle name="Обычный 2 3 2 3 2 3 3" xfId="2723" xr:uid="{00000000-0005-0000-0000-0000DE080000}"/>
    <cellStyle name="Обычный 2 3 2 3 2 4" xfId="860" xr:uid="{00000000-0005-0000-0000-0000DF080000}"/>
    <cellStyle name="Обычный 2 3 2 3 2 4 2" xfId="4479" xr:uid="{00000000-0005-0000-0000-0000E0080000}"/>
    <cellStyle name="Обычный 2 3 2 3 2 4 3" xfId="4478" xr:uid="{00000000-0005-0000-0000-0000E1080000}"/>
    <cellStyle name="Обычный 2 3 2 3 2 5" xfId="4480" xr:uid="{00000000-0005-0000-0000-0000E2080000}"/>
    <cellStyle name="Обычный 2 3 2 3 2 6" xfId="2129" xr:uid="{00000000-0005-0000-0000-0000E3080000}"/>
    <cellStyle name="Обычный 2 3 2 3 3" xfId="417" xr:uid="{00000000-0005-0000-0000-0000E4080000}"/>
    <cellStyle name="Обычный 2 3 2 3 3 2" xfId="861" xr:uid="{00000000-0005-0000-0000-0000E5080000}"/>
    <cellStyle name="Обычный 2 3 2 3 3 2 2" xfId="6671" xr:uid="{00000000-0005-0000-0000-0000E6080000}"/>
    <cellStyle name="Обычный 2 3 2 3 3 3" xfId="2372" xr:uid="{00000000-0005-0000-0000-0000E7080000}"/>
    <cellStyle name="Обычный 2 3 2 3 4" xfId="862" xr:uid="{00000000-0005-0000-0000-0000E8080000}"/>
    <cellStyle name="Обычный 2 3 2 3 4 2" xfId="1782" xr:uid="{00000000-0005-0000-0000-0000E9080000}"/>
    <cellStyle name="Обычный 2 3 2 3 4 2 2" xfId="6672" xr:uid="{00000000-0005-0000-0000-0000EA080000}"/>
    <cellStyle name="Обычный 2 3 2 3 4 3" xfId="2724" xr:uid="{00000000-0005-0000-0000-0000EB080000}"/>
    <cellStyle name="Обычный 2 3 2 3 5" xfId="863" xr:uid="{00000000-0005-0000-0000-0000EC080000}"/>
    <cellStyle name="Обычный 2 3 2 3 5 2" xfId="6670" xr:uid="{00000000-0005-0000-0000-0000ED080000}"/>
    <cellStyle name="Обычный 2 3 2 3 6" xfId="2128" xr:uid="{00000000-0005-0000-0000-0000EE080000}"/>
    <cellStyle name="Обычный 2 3 2 4" xfId="69" xr:uid="{00000000-0005-0000-0000-0000EF080000}"/>
    <cellStyle name="Обычный 2 3 2 4 10" xfId="2130" xr:uid="{00000000-0005-0000-0000-0000F0080000}"/>
    <cellStyle name="Обычный 2 3 2 4 2" xfId="293" xr:uid="{00000000-0005-0000-0000-0000F1080000}"/>
    <cellStyle name="Обычный 2 3 2 4 2 2" xfId="569" xr:uid="{00000000-0005-0000-0000-0000F2080000}"/>
    <cellStyle name="Обычный 2 3 2 4 2 2 2" xfId="864" xr:uid="{00000000-0005-0000-0000-0000F3080000}"/>
    <cellStyle name="Обычный 2 3 2 4 2 2 2 2" xfId="4481" xr:uid="{00000000-0005-0000-0000-0000F4080000}"/>
    <cellStyle name="Обычный 2 3 2 4 2 2 3" xfId="2490" xr:uid="{00000000-0005-0000-0000-0000F5080000}"/>
    <cellStyle name="Обычный 2 3 2 4 2 3" xfId="865" xr:uid="{00000000-0005-0000-0000-0000F6080000}"/>
    <cellStyle name="Обычный 2 3 2 4 2 3 2" xfId="1783" xr:uid="{00000000-0005-0000-0000-0000F7080000}"/>
    <cellStyle name="Обычный 2 3 2 4 2 3 2 2" xfId="6674" xr:uid="{00000000-0005-0000-0000-0000F8080000}"/>
    <cellStyle name="Обычный 2 3 2 4 2 3 3" xfId="2725" xr:uid="{00000000-0005-0000-0000-0000F9080000}"/>
    <cellStyle name="Обычный 2 3 2 4 2 4" xfId="866" xr:uid="{00000000-0005-0000-0000-0000FA080000}"/>
    <cellStyle name="Обычный 2 3 2 4 2 4 2" xfId="6673" xr:uid="{00000000-0005-0000-0000-0000FB080000}"/>
    <cellStyle name="Обычный 2 3 2 4 2 5" xfId="2131" xr:uid="{00000000-0005-0000-0000-0000FC080000}"/>
    <cellStyle name="Обычный 2 3 2 4 3" xfId="419" xr:uid="{00000000-0005-0000-0000-0000FD080000}"/>
    <cellStyle name="Обычный 2 3 2 4 3 2" xfId="867" xr:uid="{00000000-0005-0000-0000-0000FE080000}"/>
    <cellStyle name="Обычный 2 3 2 4 3 2 2" xfId="4482" xr:uid="{00000000-0005-0000-0000-0000FF080000}"/>
    <cellStyle name="Обычный 2 3 2 4 3 3" xfId="2373" xr:uid="{00000000-0005-0000-0000-000000090000}"/>
    <cellStyle name="Обычный 2 3 2 4 4" xfId="868" xr:uid="{00000000-0005-0000-0000-000001090000}"/>
    <cellStyle name="Обычный 2 3 2 4 4 2" xfId="1784" xr:uid="{00000000-0005-0000-0000-000002090000}"/>
    <cellStyle name="Обычный 2 3 2 4 4 2 2" xfId="4484" xr:uid="{00000000-0005-0000-0000-000003090000}"/>
    <cellStyle name="Обычный 2 3 2 4 4 2 3" xfId="4483" xr:uid="{00000000-0005-0000-0000-000004090000}"/>
    <cellStyle name="Обычный 2 3 2 4 4 3" xfId="4485" xr:uid="{00000000-0005-0000-0000-000005090000}"/>
    <cellStyle name="Обычный 2 3 2 4 4 4" xfId="2726" xr:uid="{00000000-0005-0000-0000-000006090000}"/>
    <cellStyle name="Обычный 2 3 2 4 5" xfId="869" xr:uid="{00000000-0005-0000-0000-000007090000}"/>
    <cellStyle name="Обычный 2 3 2 4 5 2" xfId="4487" xr:uid="{00000000-0005-0000-0000-000008090000}"/>
    <cellStyle name="Обычный 2 3 2 4 5 3" xfId="4486" xr:uid="{00000000-0005-0000-0000-000009090000}"/>
    <cellStyle name="Обычный 2 3 2 4 6" xfId="4488" xr:uid="{00000000-0005-0000-0000-00000A090000}"/>
    <cellStyle name="Обычный 2 3 2 4 6 2" xfId="4489" xr:uid="{00000000-0005-0000-0000-00000B090000}"/>
    <cellStyle name="Обычный 2 3 2 4 6 2 2" xfId="4490" xr:uid="{00000000-0005-0000-0000-00000C090000}"/>
    <cellStyle name="Обычный 2 3 2 4 6 3" xfId="4491" xr:uid="{00000000-0005-0000-0000-00000D090000}"/>
    <cellStyle name="Обычный 2 3 2 4 7" xfId="4492" xr:uid="{00000000-0005-0000-0000-00000E090000}"/>
    <cellStyle name="Обычный 2 3 2 4 7 2" xfId="4493" xr:uid="{00000000-0005-0000-0000-00000F090000}"/>
    <cellStyle name="Обычный 2 3 2 4 8" xfId="4494" xr:uid="{00000000-0005-0000-0000-000010090000}"/>
    <cellStyle name="Обычный 2 3 2 4 8 2" xfId="4495" xr:uid="{00000000-0005-0000-0000-000011090000}"/>
    <cellStyle name="Обычный 2 3 2 4 9" xfId="4496" xr:uid="{00000000-0005-0000-0000-000012090000}"/>
    <cellStyle name="Обычный 2 3 2 5" xfId="4497" xr:uid="{00000000-0005-0000-0000-000013090000}"/>
    <cellStyle name="Обычный 2 3 2 5 10" xfId="4498" xr:uid="{00000000-0005-0000-0000-000014090000}"/>
    <cellStyle name="Обычный 2 3 2 5 2" xfId="4499" xr:uid="{00000000-0005-0000-0000-000015090000}"/>
    <cellStyle name="Обычный 2 3 2 5 2 2" xfId="4500" xr:uid="{00000000-0005-0000-0000-000016090000}"/>
    <cellStyle name="Обычный 2 3 2 5 2 2 2" xfId="4501" xr:uid="{00000000-0005-0000-0000-000017090000}"/>
    <cellStyle name="Обычный 2 3 2 5 2 3" xfId="4502" xr:uid="{00000000-0005-0000-0000-000018090000}"/>
    <cellStyle name="Обычный 2 3 2 5 3" xfId="4503" xr:uid="{00000000-0005-0000-0000-000019090000}"/>
    <cellStyle name="Обычный 2 3 2 5 3 2" xfId="4504" xr:uid="{00000000-0005-0000-0000-00001A090000}"/>
    <cellStyle name="Обычный 2 3 2 5 4" xfId="4505" xr:uid="{00000000-0005-0000-0000-00001B090000}"/>
    <cellStyle name="Обычный 2 3 2 5 4 2" xfId="4506" xr:uid="{00000000-0005-0000-0000-00001C090000}"/>
    <cellStyle name="Обычный 2 3 2 5 5" xfId="4507" xr:uid="{00000000-0005-0000-0000-00001D090000}"/>
    <cellStyle name="Обычный 2 3 2 5 5 2" xfId="4508" xr:uid="{00000000-0005-0000-0000-00001E090000}"/>
    <cellStyle name="Обычный 2 3 2 5 6" xfId="4509" xr:uid="{00000000-0005-0000-0000-00001F090000}"/>
    <cellStyle name="Обычный 2 3 2 5 6 2" xfId="4510" xr:uid="{00000000-0005-0000-0000-000020090000}"/>
    <cellStyle name="Обычный 2 3 2 5 6 2 2" xfId="4511" xr:uid="{00000000-0005-0000-0000-000021090000}"/>
    <cellStyle name="Обычный 2 3 2 5 6 3" xfId="4512" xr:uid="{00000000-0005-0000-0000-000022090000}"/>
    <cellStyle name="Обычный 2 3 2 5 7" xfId="4513" xr:uid="{00000000-0005-0000-0000-000023090000}"/>
    <cellStyle name="Обычный 2 3 2 5 7 2" xfId="4514" xr:uid="{00000000-0005-0000-0000-000024090000}"/>
    <cellStyle name="Обычный 2 3 2 5 8" xfId="4515" xr:uid="{00000000-0005-0000-0000-000025090000}"/>
    <cellStyle name="Обычный 2 3 2 5 8 2" xfId="4516" xr:uid="{00000000-0005-0000-0000-000026090000}"/>
    <cellStyle name="Обычный 2 3 2 5 9" xfId="4517" xr:uid="{00000000-0005-0000-0000-000027090000}"/>
    <cellStyle name="Обычный 2 3 2 5 9 2" xfId="4518" xr:uid="{00000000-0005-0000-0000-000028090000}"/>
    <cellStyle name="Обычный 2 3 2 6" xfId="4519" xr:uid="{00000000-0005-0000-0000-000029090000}"/>
    <cellStyle name="Обычный 2 3 2 6 2" xfId="4520" xr:uid="{00000000-0005-0000-0000-00002A090000}"/>
    <cellStyle name="Обычный 2 3 2 6 2 2" xfId="4521" xr:uid="{00000000-0005-0000-0000-00002B090000}"/>
    <cellStyle name="Обычный 2 3 2 6 3" xfId="4522" xr:uid="{00000000-0005-0000-0000-00002C090000}"/>
    <cellStyle name="Обычный 2 3 2 7" xfId="4523" xr:uid="{00000000-0005-0000-0000-00002D090000}"/>
    <cellStyle name="Обычный 2 3 2 7 2" xfId="4524" xr:uid="{00000000-0005-0000-0000-00002E090000}"/>
    <cellStyle name="Обычный 2 3 2 7 2 2" xfId="4525" xr:uid="{00000000-0005-0000-0000-00002F090000}"/>
    <cellStyle name="Обычный 2 3 2 7 2 2 2" xfId="4526" xr:uid="{00000000-0005-0000-0000-000030090000}"/>
    <cellStyle name="Обычный 2 3 2 7 2 2 2 2" xfId="4527" xr:uid="{00000000-0005-0000-0000-000031090000}"/>
    <cellStyle name="Обычный 2 3 2 7 2 2 2 2 2" xfId="4528" xr:uid="{00000000-0005-0000-0000-000032090000}"/>
    <cellStyle name="Обычный 2 3 2 7 2 2 2 3" xfId="4529" xr:uid="{00000000-0005-0000-0000-000033090000}"/>
    <cellStyle name="Обычный 2 3 2 7 2 2 2 4" xfId="4530" xr:uid="{00000000-0005-0000-0000-000034090000}"/>
    <cellStyle name="Обычный 2 3 2 7 2 2 2 5" xfId="4531" xr:uid="{00000000-0005-0000-0000-000035090000}"/>
    <cellStyle name="Обычный 2 3 2 7 2 2 2 6" xfId="4532" xr:uid="{00000000-0005-0000-0000-000036090000}"/>
    <cellStyle name="Обычный 2 3 2 7 2 2 2 7" xfId="4533" xr:uid="{00000000-0005-0000-0000-000037090000}"/>
    <cellStyle name="Обычный 2 3 2 7 2 2 2 8" xfId="4534" xr:uid="{00000000-0005-0000-0000-000038090000}"/>
    <cellStyle name="Обычный 2 3 2 7 2 2 2 8 2" xfId="4535" xr:uid="{00000000-0005-0000-0000-000039090000}"/>
    <cellStyle name="Обычный 2 3 2 7 2 2 2 9" xfId="4536" xr:uid="{00000000-0005-0000-0000-00003A090000}"/>
    <cellStyle name="Обычный 2 3 2 7 2 2 3" xfId="4537" xr:uid="{00000000-0005-0000-0000-00003B090000}"/>
    <cellStyle name="Обычный 2 3 2 7 2 2 3 2" xfId="4538" xr:uid="{00000000-0005-0000-0000-00003C090000}"/>
    <cellStyle name="Обычный 2 3 2 7 2 2 3 3" xfId="4539" xr:uid="{00000000-0005-0000-0000-00003D090000}"/>
    <cellStyle name="Обычный 2 3 2 7 2 2 3 4" xfId="4540" xr:uid="{00000000-0005-0000-0000-00003E090000}"/>
    <cellStyle name="Обычный 2 3 2 7 2 2 3 5" xfId="4541" xr:uid="{00000000-0005-0000-0000-00003F090000}"/>
    <cellStyle name="Обычный 2 3 2 7 2 2 3 6" xfId="4542" xr:uid="{00000000-0005-0000-0000-000040090000}"/>
    <cellStyle name="Обычный 2 3 2 7 2 2 3 7" xfId="4543" xr:uid="{00000000-0005-0000-0000-000041090000}"/>
    <cellStyle name="Обычный 2 3 2 7 2 2 4" xfId="4544" xr:uid="{00000000-0005-0000-0000-000042090000}"/>
    <cellStyle name="Обычный 2 3 2 7 2 3" xfId="4545" xr:uid="{00000000-0005-0000-0000-000043090000}"/>
    <cellStyle name="Обычный 2 3 2 7 3" xfId="4546" xr:uid="{00000000-0005-0000-0000-000044090000}"/>
    <cellStyle name="Обычный 2 3 2 7 3 2" xfId="4547" xr:uid="{00000000-0005-0000-0000-000045090000}"/>
    <cellStyle name="Обычный 2 3 2 7 4" xfId="4548" xr:uid="{00000000-0005-0000-0000-000046090000}"/>
    <cellStyle name="Обычный 2 3 2 7 4 2" xfId="4549" xr:uid="{00000000-0005-0000-0000-000047090000}"/>
    <cellStyle name="Обычный 2 3 2 7 5" xfId="4550" xr:uid="{00000000-0005-0000-0000-000048090000}"/>
    <cellStyle name="Обычный 2 3 2 7 5 2" xfId="4551" xr:uid="{00000000-0005-0000-0000-000049090000}"/>
    <cellStyle name="Обычный 2 3 2 7 5 2 2" xfId="4552" xr:uid="{00000000-0005-0000-0000-00004A090000}"/>
    <cellStyle name="Обычный 2 3 2 7 5 2 2 2" xfId="4553" xr:uid="{00000000-0005-0000-0000-00004B090000}"/>
    <cellStyle name="Обычный 2 3 2 7 5 2 3" xfId="4554" xr:uid="{00000000-0005-0000-0000-00004C090000}"/>
    <cellStyle name="Обычный 2 3 2 7 5 2 4" xfId="4555" xr:uid="{00000000-0005-0000-0000-00004D090000}"/>
    <cellStyle name="Обычный 2 3 2 7 5 2 5" xfId="4556" xr:uid="{00000000-0005-0000-0000-00004E090000}"/>
    <cellStyle name="Обычный 2 3 2 7 5 2 6" xfId="4557" xr:uid="{00000000-0005-0000-0000-00004F090000}"/>
    <cellStyle name="Обычный 2 3 2 7 5 2 7" xfId="4558" xr:uid="{00000000-0005-0000-0000-000050090000}"/>
    <cellStyle name="Обычный 2 3 2 7 5 2 8" xfId="4559" xr:uid="{00000000-0005-0000-0000-000051090000}"/>
    <cellStyle name="Обычный 2 3 2 7 5 2 8 2" xfId="4560" xr:uid="{00000000-0005-0000-0000-000052090000}"/>
    <cellStyle name="Обычный 2 3 2 7 5 2 9" xfId="4561" xr:uid="{00000000-0005-0000-0000-000053090000}"/>
    <cellStyle name="Обычный 2 3 2 7 5 3" xfId="4562" xr:uid="{00000000-0005-0000-0000-000054090000}"/>
    <cellStyle name="Обычный 2 3 2 7 5 3 2" xfId="4563" xr:uid="{00000000-0005-0000-0000-000055090000}"/>
    <cellStyle name="Обычный 2 3 2 7 5 3 3" xfId="4564" xr:uid="{00000000-0005-0000-0000-000056090000}"/>
    <cellStyle name="Обычный 2 3 2 7 5 3 4" xfId="4565" xr:uid="{00000000-0005-0000-0000-000057090000}"/>
    <cellStyle name="Обычный 2 3 2 7 5 3 5" xfId="4566" xr:uid="{00000000-0005-0000-0000-000058090000}"/>
    <cellStyle name="Обычный 2 3 2 7 5 3 6" xfId="4567" xr:uid="{00000000-0005-0000-0000-000059090000}"/>
    <cellStyle name="Обычный 2 3 2 7 5 3 7" xfId="4568" xr:uid="{00000000-0005-0000-0000-00005A090000}"/>
    <cellStyle name="Обычный 2 3 2 7 5 4" xfId="4569" xr:uid="{00000000-0005-0000-0000-00005B090000}"/>
    <cellStyle name="Обычный 2 3 2 7 6" xfId="4570" xr:uid="{00000000-0005-0000-0000-00005C090000}"/>
    <cellStyle name="Обычный 2 3 2 7 6 2" xfId="4571" xr:uid="{00000000-0005-0000-0000-00005D090000}"/>
    <cellStyle name="Обычный 2 3 2 7 7" xfId="4572" xr:uid="{00000000-0005-0000-0000-00005E090000}"/>
    <cellStyle name="Обычный 2 3 2 7 7 2" xfId="4573" xr:uid="{00000000-0005-0000-0000-00005F090000}"/>
    <cellStyle name="Обычный 2 3 2 7 7 3" xfId="4574" xr:uid="{00000000-0005-0000-0000-000060090000}"/>
    <cellStyle name="Обычный 2 3 2 7 7 3 2" xfId="4575" xr:uid="{00000000-0005-0000-0000-000061090000}"/>
    <cellStyle name="Обычный 2 3 2 7 7 3 3" xfId="4576" xr:uid="{00000000-0005-0000-0000-000062090000}"/>
    <cellStyle name="Обычный 2 3 2 7 7 4" xfId="4577" xr:uid="{00000000-0005-0000-0000-000063090000}"/>
    <cellStyle name="Обычный 2 3 2 7 7 5" xfId="4578" xr:uid="{00000000-0005-0000-0000-000064090000}"/>
    <cellStyle name="Обычный 2 3 2 7 8" xfId="4579" xr:uid="{00000000-0005-0000-0000-000065090000}"/>
    <cellStyle name="Обычный 2 3 2 8" xfId="4580" xr:uid="{00000000-0005-0000-0000-000066090000}"/>
    <cellStyle name="Обычный 2 3 2 8 2" xfId="4581" xr:uid="{00000000-0005-0000-0000-000067090000}"/>
    <cellStyle name="Обычный 2 3 2 9" xfId="4582" xr:uid="{00000000-0005-0000-0000-000068090000}"/>
    <cellStyle name="Обычный 2 3 2 9 2" xfId="4583" xr:uid="{00000000-0005-0000-0000-000069090000}"/>
    <cellStyle name="Обычный 2 3 20" xfId="4584" xr:uid="{00000000-0005-0000-0000-00006A090000}"/>
    <cellStyle name="Обычный 2 3 20 2" xfId="4585" xr:uid="{00000000-0005-0000-0000-00006B090000}"/>
    <cellStyle name="Обычный 2 3 21" xfId="4586" xr:uid="{00000000-0005-0000-0000-00006C090000}"/>
    <cellStyle name="Обычный 2 3 21 2" xfId="4587" xr:uid="{00000000-0005-0000-0000-00006D090000}"/>
    <cellStyle name="Обычный 2 3 22" xfId="4588" xr:uid="{00000000-0005-0000-0000-00006E090000}"/>
    <cellStyle name="Обычный 2 3 22 2" xfId="4589" xr:uid="{00000000-0005-0000-0000-00006F090000}"/>
    <cellStyle name="Обычный 2 3 22 2 2" xfId="4590" xr:uid="{00000000-0005-0000-0000-000070090000}"/>
    <cellStyle name="Обычный 2 3 22 2 3" xfId="4591" xr:uid="{00000000-0005-0000-0000-000071090000}"/>
    <cellStyle name="Обычный 2 3 22 2 4" xfId="4592" xr:uid="{00000000-0005-0000-0000-000072090000}"/>
    <cellStyle name="Обычный 2 3 22 3" xfId="4593" xr:uid="{00000000-0005-0000-0000-000073090000}"/>
    <cellStyle name="Обычный 2 3 23" xfId="4594" xr:uid="{00000000-0005-0000-0000-000074090000}"/>
    <cellStyle name="Обычный 2 3 23 2" xfId="4595" xr:uid="{00000000-0005-0000-0000-000075090000}"/>
    <cellStyle name="Обычный 2 3 24" xfId="4596" xr:uid="{00000000-0005-0000-0000-000076090000}"/>
    <cellStyle name="Обычный 2 3 24 2" xfId="4597" xr:uid="{00000000-0005-0000-0000-000077090000}"/>
    <cellStyle name="Обычный 2 3 25" xfId="4598" xr:uid="{00000000-0005-0000-0000-000078090000}"/>
    <cellStyle name="Обычный 2 3 3" xfId="70" xr:uid="{00000000-0005-0000-0000-000079090000}"/>
    <cellStyle name="Обычный 2 3 3 10" xfId="4599" xr:uid="{00000000-0005-0000-0000-00007A090000}"/>
    <cellStyle name="Обычный 2 3 3 10 2" xfId="4600" xr:uid="{00000000-0005-0000-0000-00007B090000}"/>
    <cellStyle name="Обычный 2 3 3 11" xfId="4601" xr:uid="{00000000-0005-0000-0000-00007C090000}"/>
    <cellStyle name="Обычный 2 3 3 11 2" xfId="4602" xr:uid="{00000000-0005-0000-0000-00007D090000}"/>
    <cellStyle name="Обычный 2 3 3 11 2 2" xfId="4603" xr:uid="{00000000-0005-0000-0000-00007E090000}"/>
    <cellStyle name="Обычный 2 3 3 11 3" xfId="4604" xr:uid="{00000000-0005-0000-0000-00007F090000}"/>
    <cellStyle name="Обычный 2 3 3 11 4" xfId="4605" xr:uid="{00000000-0005-0000-0000-000080090000}"/>
    <cellStyle name="Обычный 2 3 3 11 5" xfId="4606" xr:uid="{00000000-0005-0000-0000-000081090000}"/>
    <cellStyle name="Обычный 2 3 3 12" xfId="4607" xr:uid="{00000000-0005-0000-0000-000082090000}"/>
    <cellStyle name="Обычный 2 3 3 12 2" xfId="4608" xr:uid="{00000000-0005-0000-0000-000083090000}"/>
    <cellStyle name="Обычный 2 3 3 13" xfId="4609" xr:uid="{00000000-0005-0000-0000-000084090000}"/>
    <cellStyle name="Обычный 2 3 3 13 2" xfId="4610" xr:uid="{00000000-0005-0000-0000-000085090000}"/>
    <cellStyle name="Обычный 2 3 3 13 2 2" xfId="4611" xr:uid="{00000000-0005-0000-0000-000086090000}"/>
    <cellStyle name="Обычный 2 3 3 13 3" xfId="4612" xr:uid="{00000000-0005-0000-0000-000087090000}"/>
    <cellStyle name="Обычный 2 3 3 14" xfId="4613" xr:uid="{00000000-0005-0000-0000-000088090000}"/>
    <cellStyle name="Обычный 2 3 3 14 2" xfId="4614" xr:uid="{00000000-0005-0000-0000-000089090000}"/>
    <cellStyle name="Обычный 2 3 3 14 2 2" xfId="4615" xr:uid="{00000000-0005-0000-0000-00008A090000}"/>
    <cellStyle name="Обычный 2 3 3 14 3" xfId="4616" xr:uid="{00000000-0005-0000-0000-00008B090000}"/>
    <cellStyle name="Обычный 2 3 3 15" xfId="4617" xr:uid="{00000000-0005-0000-0000-00008C090000}"/>
    <cellStyle name="Обычный 2 3 3 15 2" xfId="4618" xr:uid="{00000000-0005-0000-0000-00008D090000}"/>
    <cellStyle name="Обычный 2 3 3 16" xfId="4619" xr:uid="{00000000-0005-0000-0000-00008E090000}"/>
    <cellStyle name="Обычный 2 3 3 16 2" xfId="4620" xr:uid="{00000000-0005-0000-0000-00008F090000}"/>
    <cellStyle name="Обычный 2 3 3 17" xfId="4621" xr:uid="{00000000-0005-0000-0000-000090090000}"/>
    <cellStyle name="Обычный 2 3 3 17 2" xfId="4622" xr:uid="{00000000-0005-0000-0000-000091090000}"/>
    <cellStyle name="Обычный 2 3 3 18" xfId="4623" xr:uid="{00000000-0005-0000-0000-000092090000}"/>
    <cellStyle name="Обычный 2 3 3 19" xfId="2132" xr:uid="{00000000-0005-0000-0000-000093090000}"/>
    <cellStyle name="Обычный 2 3 3 2" xfId="71" xr:uid="{00000000-0005-0000-0000-000094090000}"/>
    <cellStyle name="Обычный 2 3 3 2 10" xfId="2133" xr:uid="{00000000-0005-0000-0000-000095090000}"/>
    <cellStyle name="Обычный 2 3 3 2 2" xfId="294" xr:uid="{00000000-0005-0000-0000-000096090000}"/>
    <cellStyle name="Обычный 2 3 3 2 2 10" xfId="4624" xr:uid="{00000000-0005-0000-0000-000097090000}"/>
    <cellStyle name="Обычный 2 3 3 2 2 10 2" xfId="4625" xr:uid="{00000000-0005-0000-0000-000098090000}"/>
    <cellStyle name="Обычный 2 3 3 2 2 11" xfId="4626" xr:uid="{00000000-0005-0000-0000-000099090000}"/>
    <cellStyle name="Обычный 2 3 3 2 2 12" xfId="2134" xr:uid="{00000000-0005-0000-0000-00009A090000}"/>
    <cellStyle name="Обычный 2 3 3 2 2 2" xfId="570" xr:uid="{00000000-0005-0000-0000-00009B090000}"/>
    <cellStyle name="Обычный 2 3 3 2 2 2 2" xfId="870" xr:uid="{00000000-0005-0000-0000-00009C090000}"/>
    <cellStyle name="Обычный 2 3 3 2 2 2 2 2" xfId="4628" xr:uid="{00000000-0005-0000-0000-00009D090000}"/>
    <cellStyle name="Обычный 2 3 3 2 2 2 2 3" xfId="4629" xr:uid="{00000000-0005-0000-0000-00009E090000}"/>
    <cellStyle name="Обычный 2 3 3 2 2 2 2 4" xfId="4627" xr:uid="{00000000-0005-0000-0000-00009F090000}"/>
    <cellStyle name="Обычный 2 3 3 2 2 2 3" xfId="4630" xr:uid="{00000000-0005-0000-0000-0000A0090000}"/>
    <cellStyle name="Обычный 2 3 3 2 2 2 3 2" xfId="4631" xr:uid="{00000000-0005-0000-0000-0000A1090000}"/>
    <cellStyle name="Обычный 2 3 3 2 2 2 3 2 2" xfId="4632" xr:uid="{00000000-0005-0000-0000-0000A2090000}"/>
    <cellStyle name="Обычный 2 3 3 2 2 2 3 2 3" xfId="4633" xr:uid="{00000000-0005-0000-0000-0000A3090000}"/>
    <cellStyle name="Обычный 2 3 3 2 2 2 3 3" xfId="4634" xr:uid="{00000000-0005-0000-0000-0000A4090000}"/>
    <cellStyle name="Обычный 2 3 3 2 2 2 4" xfId="4635" xr:uid="{00000000-0005-0000-0000-0000A5090000}"/>
    <cellStyle name="Обычный 2 3 3 2 2 2 4 2" xfId="4636" xr:uid="{00000000-0005-0000-0000-0000A6090000}"/>
    <cellStyle name="Обычный 2 3 3 2 2 2 5" xfId="4637" xr:uid="{00000000-0005-0000-0000-0000A7090000}"/>
    <cellStyle name="Обычный 2 3 3 2 2 2 6" xfId="2491" xr:uid="{00000000-0005-0000-0000-0000A8090000}"/>
    <cellStyle name="Обычный 2 3 3 2 2 3" xfId="871" xr:uid="{00000000-0005-0000-0000-0000A9090000}"/>
    <cellStyle name="Обычный 2 3 3 2 2 3 2" xfId="1785" xr:uid="{00000000-0005-0000-0000-0000AA090000}"/>
    <cellStyle name="Обычный 2 3 3 2 2 3 2 2" xfId="4638" xr:uid="{00000000-0005-0000-0000-0000AB090000}"/>
    <cellStyle name="Обычный 2 3 3 2 2 3 3" xfId="2727" xr:uid="{00000000-0005-0000-0000-0000AC090000}"/>
    <cellStyle name="Обычный 2 3 3 2 2 4" xfId="872" xr:uid="{00000000-0005-0000-0000-0000AD090000}"/>
    <cellStyle name="Обычный 2 3 3 2 2 4 2" xfId="4640" xr:uid="{00000000-0005-0000-0000-0000AE090000}"/>
    <cellStyle name="Обычный 2 3 3 2 2 4 2 2" xfId="4641" xr:uid="{00000000-0005-0000-0000-0000AF090000}"/>
    <cellStyle name="Обычный 2 3 3 2 2 4 3" xfId="4642" xr:uid="{00000000-0005-0000-0000-0000B0090000}"/>
    <cellStyle name="Обычный 2 3 3 2 2 4 4" xfId="4639" xr:uid="{00000000-0005-0000-0000-0000B1090000}"/>
    <cellStyle name="Обычный 2 3 3 2 2 5" xfId="4643" xr:uid="{00000000-0005-0000-0000-0000B2090000}"/>
    <cellStyle name="Обычный 2 3 3 2 2 5 2" xfId="4644" xr:uid="{00000000-0005-0000-0000-0000B3090000}"/>
    <cellStyle name="Обычный 2 3 3 2 2 5 2 2" xfId="4645" xr:uid="{00000000-0005-0000-0000-0000B4090000}"/>
    <cellStyle name="Обычный 2 3 3 2 2 5 3" xfId="4646" xr:uid="{00000000-0005-0000-0000-0000B5090000}"/>
    <cellStyle name="Обычный 2 3 3 2 2 6" xfId="4647" xr:uid="{00000000-0005-0000-0000-0000B6090000}"/>
    <cellStyle name="Обычный 2 3 3 2 2 6 2" xfId="4648" xr:uid="{00000000-0005-0000-0000-0000B7090000}"/>
    <cellStyle name="Обычный 2 3 3 2 2 7" xfId="4649" xr:uid="{00000000-0005-0000-0000-0000B8090000}"/>
    <cellStyle name="Обычный 2 3 3 2 2 7 2" xfId="4650" xr:uid="{00000000-0005-0000-0000-0000B9090000}"/>
    <cellStyle name="Обычный 2 3 3 2 2 8" xfId="4651" xr:uid="{00000000-0005-0000-0000-0000BA090000}"/>
    <cellStyle name="Обычный 2 3 3 2 2 8 2" xfId="4652" xr:uid="{00000000-0005-0000-0000-0000BB090000}"/>
    <cellStyle name="Обычный 2 3 3 2 2 8 2 2" xfId="4653" xr:uid="{00000000-0005-0000-0000-0000BC090000}"/>
    <cellStyle name="Обычный 2 3 3 2 2 8 3" xfId="4654" xr:uid="{00000000-0005-0000-0000-0000BD090000}"/>
    <cellStyle name="Обычный 2 3 3 2 2 8 3 2" xfId="4655" xr:uid="{00000000-0005-0000-0000-0000BE090000}"/>
    <cellStyle name="Обычный 2 3 3 2 2 8 4" xfId="4656" xr:uid="{00000000-0005-0000-0000-0000BF090000}"/>
    <cellStyle name="Обычный 2 3 3 2 2 8 4 2" xfId="4657" xr:uid="{00000000-0005-0000-0000-0000C0090000}"/>
    <cellStyle name="Обычный 2 3 3 2 2 8 5" xfId="4658" xr:uid="{00000000-0005-0000-0000-0000C1090000}"/>
    <cellStyle name="Обычный 2 3 3 2 2 8 5 2" xfId="4659" xr:uid="{00000000-0005-0000-0000-0000C2090000}"/>
    <cellStyle name="Обычный 2 3 3 2 2 8 6" xfId="4660" xr:uid="{00000000-0005-0000-0000-0000C3090000}"/>
    <cellStyle name="Обычный 2 3 3 2 2 9" xfId="4661" xr:uid="{00000000-0005-0000-0000-0000C4090000}"/>
    <cellStyle name="Обычный 2 3 3 2 2 9 2" xfId="4662" xr:uid="{00000000-0005-0000-0000-0000C5090000}"/>
    <cellStyle name="Обычный 2 3 3 2 2 9 2 2" xfId="4663" xr:uid="{00000000-0005-0000-0000-0000C6090000}"/>
    <cellStyle name="Обычный 2 3 3 2 2 9 3" xfId="4664" xr:uid="{00000000-0005-0000-0000-0000C7090000}"/>
    <cellStyle name="Обычный 2 3 3 2 3" xfId="421" xr:uid="{00000000-0005-0000-0000-0000C8090000}"/>
    <cellStyle name="Обычный 2 3 3 2 3 2" xfId="873" xr:uid="{00000000-0005-0000-0000-0000C9090000}"/>
    <cellStyle name="Обычный 2 3 3 2 3 2 2" xfId="4666" xr:uid="{00000000-0005-0000-0000-0000CA090000}"/>
    <cellStyle name="Обычный 2 3 3 2 3 2 3" xfId="4665" xr:uid="{00000000-0005-0000-0000-0000CB090000}"/>
    <cellStyle name="Обычный 2 3 3 2 3 3" xfId="4667" xr:uid="{00000000-0005-0000-0000-0000CC090000}"/>
    <cellStyle name="Обычный 2 3 3 2 3 3 2" xfId="4668" xr:uid="{00000000-0005-0000-0000-0000CD090000}"/>
    <cellStyle name="Обычный 2 3 3 2 3 4" xfId="4669" xr:uid="{00000000-0005-0000-0000-0000CE090000}"/>
    <cellStyle name="Обычный 2 3 3 2 3 5" xfId="2375" xr:uid="{00000000-0005-0000-0000-0000CF090000}"/>
    <cellStyle name="Обычный 2 3 3 2 4" xfId="874" xr:uid="{00000000-0005-0000-0000-0000D0090000}"/>
    <cellStyle name="Обычный 2 3 3 2 4 2" xfId="1786" xr:uid="{00000000-0005-0000-0000-0000D1090000}"/>
    <cellStyle name="Обычный 2 3 3 2 4 2 2" xfId="4671" xr:uid="{00000000-0005-0000-0000-0000D2090000}"/>
    <cellStyle name="Обычный 2 3 3 2 4 2 3" xfId="4670" xr:uid="{00000000-0005-0000-0000-0000D3090000}"/>
    <cellStyle name="Обычный 2 3 3 2 4 3" xfId="4672" xr:uid="{00000000-0005-0000-0000-0000D4090000}"/>
    <cellStyle name="Обычный 2 3 3 2 4 3 2" xfId="4673" xr:uid="{00000000-0005-0000-0000-0000D5090000}"/>
    <cellStyle name="Обычный 2 3 3 2 4 4" xfId="4674" xr:uid="{00000000-0005-0000-0000-0000D6090000}"/>
    <cellStyle name="Обычный 2 3 3 2 4 5" xfId="2728" xr:uid="{00000000-0005-0000-0000-0000D7090000}"/>
    <cellStyle name="Обычный 2 3 3 2 5" xfId="875" xr:uid="{00000000-0005-0000-0000-0000D8090000}"/>
    <cellStyle name="Обычный 2 3 3 2 5 2" xfId="4676" xr:uid="{00000000-0005-0000-0000-0000D9090000}"/>
    <cellStyle name="Обычный 2 3 3 2 5 2 2" xfId="4677" xr:uid="{00000000-0005-0000-0000-0000DA090000}"/>
    <cellStyle name="Обычный 2 3 3 2 5 2 3" xfId="4678" xr:uid="{00000000-0005-0000-0000-0000DB090000}"/>
    <cellStyle name="Обычный 2 3 3 2 5 3" xfId="4679" xr:uid="{00000000-0005-0000-0000-0000DC090000}"/>
    <cellStyle name="Обычный 2 3 3 2 5 4" xfId="4675" xr:uid="{00000000-0005-0000-0000-0000DD090000}"/>
    <cellStyle name="Обычный 2 3 3 2 6" xfId="4680" xr:uid="{00000000-0005-0000-0000-0000DE090000}"/>
    <cellStyle name="Обычный 2 3 3 2 6 2" xfId="4681" xr:uid="{00000000-0005-0000-0000-0000DF090000}"/>
    <cellStyle name="Обычный 2 3 3 2 6 2 2" xfId="4682" xr:uid="{00000000-0005-0000-0000-0000E0090000}"/>
    <cellStyle name="Обычный 2 3 3 2 6 3" xfId="4683" xr:uid="{00000000-0005-0000-0000-0000E1090000}"/>
    <cellStyle name="Обычный 2 3 3 2 6 4" xfId="4684" xr:uid="{00000000-0005-0000-0000-0000E2090000}"/>
    <cellStyle name="Обычный 2 3 3 2 6 5" xfId="4685" xr:uid="{00000000-0005-0000-0000-0000E3090000}"/>
    <cellStyle name="Обычный 2 3 3 2 7" xfId="4686" xr:uid="{00000000-0005-0000-0000-0000E4090000}"/>
    <cellStyle name="Обычный 2 3 3 2 8" xfId="4687" xr:uid="{00000000-0005-0000-0000-0000E5090000}"/>
    <cellStyle name="Обычный 2 3 3 2 9" xfId="4688" xr:uid="{00000000-0005-0000-0000-0000E6090000}"/>
    <cellStyle name="Обычный 2 3 3 3" xfId="295" xr:uid="{00000000-0005-0000-0000-0000E7090000}"/>
    <cellStyle name="Обычный 2 3 3 3 2" xfId="571" xr:uid="{00000000-0005-0000-0000-0000E8090000}"/>
    <cellStyle name="Обычный 2 3 3 3 2 2" xfId="876" xr:uid="{00000000-0005-0000-0000-0000E9090000}"/>
    <cellStyle name="Обычный 2 3 3 3 2 2 2" xfId="4689" xr:uid="{00000000-0005-0000-0000-0000EA090000}"/>
    <cellStyle name="Обычный 2 3 3 3 2 3" xfId="2492" xr:uid="{00000000-0005-0000-0000-0000EB090000}"/>
    <cellStyle name="Обычный 2 3 3 3 3" xfId="877" xr:uid="{00000000-0005-0000-0000-0000EC090000}"/>
    <cellStyle name="Обычный 2 3 3 3 3 2" xfId="1787" xr:uid="{00000000-0005-0000-0000-0000ED090000}"/>
    <cellStyle name="Обычный 2 3 3 3 3 2 2" xfId="4690" xr:uid="{00000000-0005-0000-0000-0000EE090000}"/>
    <cellStyle name="Обычный 2 3 3 3 3 3" xfId="2729" xr:uid="{00000000-0005-0000-0000-0000EF090000}"/>
    <cellStyle name="Обычный 2 3 3 3 4" xfId="878" xr:uid="{00000000-0005-0000-0000-0000F0090000}"/>
    <cellStyle name="Обычный 2 3 3 3 4 2" xfId="4691" xr:uid="{00000000-0005-0000-0000-0000F1090000}"/>
    <cellStyle name="Обычный 2 3 3 3 5" xfId="2135" xr:uid="{00000000-0005-0000-0000-0000F2090000}"/>
    <cellStyle name="Обычный 2 3 3 4" xfId="420" xr:uid="{00000000-0005-0000-0000-0000F3090000}"/>
    <cellStyle name="Обычный 2 3 3 4 2" xfId="879" xr:uid="{00000000-0005-0000-0000-0000F4090000}"/>
    <cellStyle name="Обычный 2 3 3 4 2 2" xfId="4693" xr:uid="{00000000-0005-0000-0000-0000F5090000}"/>
    <cellStyle name="Обычный 2 3 3 4 2 2 2" xfId="4694" xr:uid="{00000000-0005-0000-0000-0000F6090000}"/>
    <cellStyle name="Обычный 2 3 3 4 2 3" xfId="4695" xr:uid="{00000000-0005-0000-0000-0000F7090000}"/>
    <cellStyle name="Обычный 2 3 3 4 2 4" xfId="4692" xr:uid="{00000000-0005-0000-0000-0000F8090000}"/>
    <cellStyle name="Обычный 2 3 3 4 3" xfId="4696" xr:uid="{00000000-0005-0000-0000-0000F9090000}"/>
    <cellStyle name="Обычный 2 3 3 4 3 2" xfId="4697" xr:uid="{00000000-0005-0000-0000-0000FA090000}"/>
    <cellStyle name="Обычный 2 3 3 4 3 3" xfId="4698" xr:uid="{00000000-0005-0000-0000-0000FB090000}"/>
    <cellStyle name="Обычный 2 3 3 4 4" xfId="4699" xr:uid="{00000000-0005-0000-0000-0000FC090000}"/>
    <cellStyle name="Обычный 2 3 3 4 4 2" xfId="4700" xr:uid="{00000000-0005-0000-0000-0000FD090000}"/>
    <cellStyle name="Обычный 2 3 3 4 5" xfId="4701" xr:uid="{00000000-0005-0000-0000-0000FE090000}"/>
    <cellStyle name="Обычный 2 3 3 4 6" xfId="2374" xr:uid="{00000000-0005-0000-0000-0000FF090000}"/>
    <cellStyle name="Обычный 2 3 3 5" xfId="880" xr:uid="{00000000-0005-0000-0000-0000000A0000}"/>
    <cellStyle name="Обычный 2 3 3 5 2" xfId="1788" xr:uid="{00000000-0005-0000-0000-0000010A0000}"/>
    <cellStyle name="Обычный 2 3 3 5 2 2" xfId="4702" xr:uid="{00000000-0005-0000-0000-0000020A0000}"/>
    <cellStyle name="Обычный 2 3 3 5 3" xfId="2730" xr:uid="{00000000-0005-0000-0000-0000030A0000}"/>
    <cellStyle name="Обычный 2 3 3 6" xfId="881" xr:uid="{00000000-0005-0000-0000-0000040A0000}"/>
    <cellStyle name="Обычный 2 3 3 6 2" xfId="4704" xr:uid="{00000000-0005-0000-0000-0000050A0000}"/>
    <cellStyle name="Обычный 2 3 3 6 2 2" xfId="4705" xr:uid="{00000000-0005-0000-0000-0000060A0000}"/>
    <cellStyle name="Обычный 2 3 3 6 3" xfId="4706" xr:uid="{00000000-0005-0000-0000-0000070A0000}"/>
    <cellStyle name="Обычный 2 3 3 6 4" xfId="4703" xr:uid="{00000000-0005-0000-0000-0000080A0000}"/>
    <cellStyle name="Обычный 2 3 3 7" xfId="4707" xr:uid="{00000000-0005-0000-0000-0000090A0000}"/>
    <cellStyle name="Обычный 2 3 3 7 2" xfId="4708" xr:uid="{00000000-0005-0000-0000-00000A0A0000}"/>
    <cellStyle name="Обычный 2 3 3 7 2 2" xfId="4709" xr:uid="{00000000-0005-0000-0000-00000B0A0000}"/>
    <cellStyle name="Обычный 2 3 3 7 2 2 2" xfId="4710" xr:uid="{00000000-0005-0000-0000-00000C0A0000}"/>
    <cellStyle name="Обычный 2 3 3 7 2 3" xfId="4711" xr:uid="{00000000-0005-0000-0000-00000D0A0000}"/>
    <cellStyle name="Обычный 2 3 3 7 3" xfId="4712" xr:uid="{00000000-0005-0000-0000-00000E0A0000}"/>
    <cellStyle name="Обычный 2 3 3 7 3 2" xfId="4713" xr:uid="{00000000-0005-0000-0000-00000F0A0000}"/>
    <cellStyle name="Обычный 2 3 3 7 3 2 2" xfId="4714" xr:uid="{00000000-0005-0000-0000-0000100A0000}"/>
    <cellStyle name="Обычный 2 3 3 7 3 2 3" xfId="4715" xr:uid="{00000000-0005-0000-0000-0000110A0000}"/>
    <cellStyle name="Обычный 2 3 3 7 3 3" xfId="4716" xr:uid="{00000000-0005-0000-0000-0000120A0000}"/>
    <cellStyle name="Обычный 2 3 3 7 4" xfId="4717" xr:uid="{00000000-0005-0000-0000-0000130A0000}"/>
    <cellStyle name="Обычный 2 3 3 7 4 2" xfId="4718" xr:uid="{00000000-0005-0000-0000-0000140A0000}"/>
    <cellStyle name="Обычный 2 3 3 7 5" xfId="4719" xr:uid="{00000000-0005-0000-0000-0000150A0000}"/>
    <cellStyle name="Обычный 2 3 3 8" xfId="4720" xr:uid="{00000000-0005-0000-0000-0000160A0000}"/>
    <cellStyle name="Обычный 2 3 3 8 2" xfId="4721" xr:uid="{00000000-0005-0000-0000-0000170A0000}"/>
    <cellStyle name="Обычный 2 3 3 9" xfId="4722" xr:uid="{00000000-0005-0000-0000-0000180A0000}"/>
    <cellStyle name="Обычный 2 3 3 9 2" xfId="4723" xr:uid="{00000000-0005-0000-0000-0000190A0000}"/>
    <cellStyle name="Обычный 2 3 4" xfId="72" xr:uid="{00000000-0005-0000-0000-00001A0A0000}"/>
    <cellStyle name="Обычный 2 3 4 10" xfId="4724" xr:uid="{00000000-0005-0000-0000-00001B0A0000}"/>
    <cellStyle name="Обычный 2 3 4 10 2" xfId="4725" xr:uid="{00000000-0005-0000-0000-00001C0A0000}"/>
    <cellStyle name="Обычный 2 3 4 11" xfId="4726" xr:uid="{00000000-0005-0000-0000-00001D0A0000}"/>
    <cellStyle name="Обычный 2 3 4 12" xfId="2136" xr:uid="{00000000-0005-0000-0000-00001E0A0000}"/>
    <cellStyle name="Обычный 2 3 4 2" xfId="296" xr:uid="{00000000-0005-0000-0000-00001F0A0000}"/>
    <cellStyle name="Обычный 2 3 4 2 2" xfId="572" xr:uid="{00000000-0005-0000-0000-0000200A0000}"/>
    <cellStyle name="Обычный 2 3 4 2 2 10" xfId="2493" xr:uid="{00000000-0005-0000-0000-0000210A0000}"/>
    <cellStyle name="Обычный 2 3 4 2 2 2" xfId="882" xr:uid="{00000000-0005-0000-0000-0000220A0000}"/>
    <cellStyle name="Обычный 2 3 4 2 2 2 2" xfId="4728" xr:uid="{00000000-0005-0000-0000-0000230A0000}"/>
    <cellStyle name="Обычный 2 3 4 2 2 2 3" xfId="4727" xr:uid="{00000000-0005-0000-0000-0000240A0000}"/>
    <cellStyle name="Обычный 2 3 4 2 2 3" xfId="4729" xr:uid="{00000000-0005-0000-0000-0000250A0000}"/>
    <cellStyle name="Обычный 2 3 4 2 2 3 2" xfId="4730" xr:uid="{00000000-0005-0000-0000-0000260A0000}"/>
    <cellStyle name="Обычный 2 3 4 2 2 4" xfId="4731" xr:uid="{00000000-0005-0000-0000-0000270A0000}"/>
    <cellStyle name="Обычный 2 3 4 2 2 4 2" xfId="4732" xr:uid="{00000000-0005-0000-0000-0000280A0000}"/>
    <cellStyle name="Обычный 2 3 4 2 2 4 2 2" xfId="4733" xr:uid="{00000000-0005-0000-0000-0000290A0000}"/>
    <cellStyle name="Обычный 2 3 4 2 2 4 3" xfId="4734" xr:uid="{00000000-0005-0000-0000-00002A0A0000}"/>
    <cellStyle name="Обычный 2 3 4 2 2 5" xfId="4735" xr:uid="{00000000-0005-0000-0000-00002B0A0000}"/>
    <cellStyle name="Обычный 2 3 4 2 2 5 2" xfId="4736" xr:uid="{00000000-0005-0000-0000-00002C0A0000}"/>
    <cellStyle name="Обычный 2 3 4 2 2 5 2 2" xfId="4737" xr:uid="{00000000-0005-0000-0000-00002D0A0000}"/>
    <cellStyle name="Обычный 2 3 4 2 2 6" xfId="4738" xr:uid="{00000000-0005-0000-0000-00002E0A0000}"/>
    <cellStyle name="Обычный 2 3 4 2 2 6 2" xfId="4739" xr:uid="{00000000-0005-0000-0000-00002F0A0000}"/>
    <cellStyle name="Обычный 2 3 4 2 2 7" xfId="4740" xr:uid="{00000000-0005-0000-0000-0000300A0000}"/>
    <cellStyle name="Обычный 2 3 4 2 2 7 2" xfId="4741" xr:uid="{00000000-0005-0000-0000-0000310A0000}"/>
    <cellStyle name="Обычный 2 3 4 2 2 8" xfId="4742" xr:uid="{00000000-0005-0000-0000-0000320A0000}"/>
    <cellStyle name="Обычный 2 3 4 2 2 8 2" xfId="4743" xr:uid="{00000000-0005-0000-0000-0000330A0000}"/>
    <cellStyle name="Обычный 2 3 4 2 2 9" xfId="4744" xr:uid="{00000000-0005-0000-0000-0000340A0000}"/>
    <cellStyle name="Обычный 2 3 4 2 3" xfId="883" xr:uid="{00000000-0005-0000-0000-0000350A0000}"/>
    <cellStyle name="Обычный 2 3 4 2 3 2" xfId="1789" xr:uid="{00000000-0005-0000-0000-0000360A0000}"/>
    <cellStyle name="Обычный 2 3 4 2 3 2 2" xfId="4745" xr:uid="{00000000-0005-0000-0000-0000370A0000}"/>
    <cellStyle name="Обычный 2 3 4 2 3 3" xfId="2731" xr:uid="{00000000-0005-0000-0000-0000380A0000}"/>
    <cellStyle name="Обычный 2 3 4 2 4" xfId="884" xr:uid="{00000000-0005-0000-0000-0000390A0000}"/>
    <cellStyle name="Обычный 2 3 4 2 4 2" xfId="4747" xr:uid="{00000000-0005-0000-0000-00003A0A0000}"/>
    <cellStyle name="Обычный 2 3 4 2 4 3" xfId="4746" xr:uid="{00000000-0005-0000-0000-00003B0A0000}"/>
    <cellStyle name="Обычный 2 3 4 2 5" xfId="4748" xr:uid="{00000000-0005-0000-0000-00003C0A0000}"/>
    <cellStyle name="Обычный 2 3 4 2 6" xfId="4749" xr:uid="{00000000-0005-0000-0000-00003D0A0000}"/>
    <cellStyle name="Обычный 2 3 4 2 7" xfId="4750" xr:uid="{00000000-0005-0000-0000-00003E0A0000}"/>
    <cellStyle name="Обычный 2 3 4 2 8" xfId="2137" xr:uid="{00000000-0005-0000-0000-00003F0A0000}"/>
    <cellStyle name="Обычный 2 3 4 3" xfId="422" xr:uid="{00000000-0005-0000-0000-0000400A0000}"/>
    <cellStyle name="Обычный 2 3 4 3 2" xfId="885" xr:uid="{00000000-0005-0000-0000-0000410A0000}"/>
    <cellStyle name="Обычный 2 3 4 3 2 2" xfId="4752" xr:uid="{00000000-0005-0000-0000-0000420A0000}"/>
    <cellStyle name="Обычный 2 3 4 3 2 2 2" xfId="4753" xr:uid="{00000000-0005-0000-0000-0000430A0000}"/>
    <cellStyle name="Обычный 2 3 4 3 2 3" xfId="4754" xr:uid="{00000000-0005-0000-0000-0000440A0000}"/>
    <cellStyle name="Обычный 2 3 4 3 2 3 2" xfId="4755" xr:uid="{00000000-0005-0000-0000-0000450A0000}"/>
    <cellStyle name="Обычный 2 3 4 3 2 4" xfId="4756" xr:uid="{00000000-0005-0000-0000-0000460A0000}"/>
    <cellStyle name="Обычный 2 3 4 3 2 5" xfId="4751" xr:uid="{00000000-0005-0000-0000-0000470A0000}"/>
    <cellStyle name="Обычный 2 3 4 3 3" xfId="4757" xr:uid="{00000000-0005-0000-0000-0000480A0000}"/>
    <cellStyle name="Обычный 2 3 4 3 3 2" xfId="4758" xr:uid="{00000000-0005-0000-0000-0000490A0000}"/>
    <cellStyle name="Обычный 2 3 4 3 3 2 2" xfId="4759" xr:uid="{00000000-0005-0000-0000-00004A0A0000}"/>
    <cellStyle name="Обычный 2 3 4 3 3 3" xfId="4760" xr:uid="{00000000-0005-0000-0000-00004B0A0000}"/>
    <cellStyle name="Обычный 2 3 4 3 3 3 2" xfId="4761" xr:uid="{00000000-0005-0000-0000-00004C0A0000}"/>
    <cellStyle name="Обычный 2 3 4 3 3 4" xfId="4762" xr:uid="{00000000-0005-0000-0000-00004D0A0000}"/>
    <cellStyle name="Обычный 2 3 4 3 4" xfId="4763" xr:uid="{00000000-0005-0000-0000-00004E0A0000}"/>
    <cellStyle name="Обычный 2 3 4 3 4 2" xfId="4764" xr:uid="{00000000-0005-0000-0000-00004F0A0000}"/>
    <cellStyle name="Обычный 2 3 4 3 5" xfId="4765" xr:uid="{00000000-0005-0000-0000-0000500A0000}"/>
    <cellStyle name="Обычный 2 3 4 3 6" xfId="2376" xr:uid="{00000000-0005-0000-0000-0000510A0000}"/>
    <cellStyle name="Обычный 2 3 4 4" xfId="886" xr:uid="{00000000-0005-0000-0000-0000520A0000}"/>
    <cellStyle name="Обычный 2 3 4 4 2" xfId="1790" xr:uid="{00000000-0005-0000-0000-0000530A0000}"/>
    <cellStyle name="Обычный 2 3 4 4 2 2" xfId="4767" xr:uid="{00000000-0005-0000-0000-0000540A0000}"/>
    <cellStyle name="Обычный 2 3 4 4 2 3" xfId="4766" xr:uid="{00000000-0005-0000-0000-0000550A0000}"/>
    <cellStyle name="Обычный 2 3 4 4 3" xfId="4768" xr:uid="{00000000-0005-0000-0000-0000560A0000}"/>
    <cellStyle name="Обычный 2 3 4 4 3 2" xfId="4769" xr:uid="{00000000-0005-0000-0000-0000570A0000}"/>
    <cellStyle name="Обычный 2 3 4 4 3 2 2" xfId="4770" xr:uid="{00000000-0005-0000-0000-0000580A0000}"/>
    <cellStyle name="Обычный 2 3 4 4 3 3" xfId="4771" xr:uid="{00000000-0005-0000-0000-0000590A0000}"/>
    <cellStyle name="Обычный 2 3 4 4 4" xfId="4772" xr:uid="{00000000-0005-0000-0000-00005A0A0000}"/>
    <cellStyle name="Обычный 2 3 4 4 4 2" xfId="4773" xr:uid="{00000000-0005-0000-0000-00005B0A0000}"/>
    <cellStyle name="Обычный 2 3 4 4 5" xfId="4774" xr:uid="{00000000-0005-0000-0000-00005C0A0000}"/>
    <cellStyle name="Обычный 2 3 4 4 5 2" xfId="4775" xr:uid="{00000000-0005-0000-0000-00005D0A0000}"/>
    <cellStyle name="Обычный 2 3 4 4 6" xfId="4776" xr:uid="{00000000-0005-0000-0000-00005E0A0000}"/>
    <cellStyle name="Обычный 2 3 4 4 6 2" xfId="4777" xr:uid="{00000000-0005-0000-0000-00005F0A0000}"/>
    <cellStyle name="Обычный 2 3 4 4 7" xfId="4778" xr:uid="{00000000-0005-0000-0000-0000600A0000}"/>
    <cellStyle name="Обычный 2 3 4 4 7 2" xfId="4779" xr:uid="{00000000-0005-0000-0000-0000610A0000}"/>
    <cellStyle name="Обычный 2 3 4 4 8" xfId="4780" xr:uid="{00000000-0005-0000-0000-0000620A0000}"/>
    <cellStyle name="Обычный 2 3 4 4 9" xfId="2732" xr:uid="{00000000-0005-0000-0000-0000630A0000}"/>
    <cellStyle name="Обычный 2 3 4 5" xfId="887" xr:uid="{00000000-0005-0000-0000-0000640A0000}"/>
    <cellStyle name="Обычный 2 3 4 5 2" xfId="4782" xr:uid="{00000000-0005-0000-0000-0000650A0000}"/>
    <cellStyle name="Обычный 2 3 4 5 2 2" xfId="4783" xr:uid="{00000000-0005-0000-0000-0000660A0000}"/>
    <cellStyle name="Обычный 2 3 4 5 3" xfId="4784" xr:uid="{00000000-0005-0000-0000-0000670A0000}"/>
    <cellStyle name="Обычный 2 3 4 5 3 2" xfId="4785" xr:uid="{00000000-0005-0000-0000-0000680A0000}"/>
    <cellStyle name="Обычный 2 3 4 5 4" xfId="4786" xr:uid="{00000000-0005-0000-0000-0000690A0000}"/>
    <cellStyle name="Обычный 2 3 4 5 4 2" xfId="4787" xr:uid="{00000000-0005-0000-0000-00006A0A0000}"/>
    <cellStyle name="Обычный 2 3 4 5 5" xfId="4788" xr:uid="{00000000-0005-0000-0000-00006B0A0000}"/>
    <cellStyle name="Обычный 2 3 4 5 5 2" xfId="4789" xr:uid="{00000000-0005-0000-0000-00006C0A0000}"/>
    <cellStyle name="Обычный 2 3 4 5 6" xfId="4790" xr:uid="{00000000-0005-0000-0000-00006D0A0000}"/>
    <cellStyle name="Обычный 2 3 4 5 6 2" xfId="4791" xr:uid="{00000000-0005-0000-0000-00006E0A0000}"/>
    <cellStyle name="Обычный 2 3 4 5 7" xfId="4792" xr:uid="{00000000-0005-0000-0000-00006F0A0000}"/>
    <cellStyle name="Обычный 2 3 4 5 7 2" xfId="4793" xr:uid="{00000000-0005-0000-0000-0000700A0000}"/>
    <cellStyle name="Обычный 2 3 4 5 8" xfId="4794" xr:uid="{00000000-0005-0000-0000-0000710A0000}"/>
    <cellStyle name="Обычный 2 3 4 5 9" xfId="4781" xr:uid="{00000000-0005-0000-0000-0000720A0000}"/>
    <cellStyle name="Обычный 2 3 4 6" xfId="4795" xr:uid="{00000000-0005-0000-0000-0000730A0000}"/>
    <cellStyle name="Обычный 2 3 4 6 2" xfId="4796" xr:uid="{00000000-0005-0000-0000-0000740A0000}"/>
    <cellStyle name="Обычный 2 3 4 6 2 2" xfId="4797" xr:uid="{00000000-0005-0000-0000-0000750A0000}"/>
    <cellStyle name="Обычный 2 3 4 6 2 2 2" xfId="4798" xr:uid="{00000000-0005-0000-0000-0000760A0000}"/>
    <cellStyle name="Обычный 2 3 4 6 2 3" xfId="4799" xr:uid="{00000000-0005-0000-0000-0000770A0000}"/>
    <cellStyle name="Обычный 2 3 4 6 3" xfId="4800" xr:uid="{00000000-0005-0000-0000-0000780A0000}"/>
    <cellStyle name="Обычный 2 3 4 6 3 2" xfId="4801" xr:uid="{00000000-0005-0000-0000-0000790A0000}"/>
    <cellStyle name="Обычный 2 3 4 6 4" xfId="4802" xr:uid="{00000000-0005-0000-0000-00007A0A0000}"/>
    <cellStyle name="Обычный 2 3 4 7" xfId="4803" xr:uid="{00000000-0005-0000-0000-00007B0A0000}"/>
    <cellStyle name="Обычный 2 3 4 7 2" xfId="4804" xr:uid="{00000000-0005-0000-0000-00007C0A0000}"/>
    <cellStyle name="Обычный 2 3 4 7 2 2" xfId="4805" xr:uid="{00000000-0005-0000-0000-00007D0A0000}"/>
    <cellStyle name="Обычный 2 3 4 7 3" xfId="4806" xr:uid="{00000000-0005-0000-0000-00007E0A0000}"/>
    <cellStyle name="Обычный 2 3 4 7 3 2" xfId="4807" xr:uid="{00000000-0005-0000-0000-00007F0A0000}"/>
    <cellStyle name="Обычный 2 3 4 7 4" xfId="4808" xr:uid="{00000000-0005-0000-0000-0000800A0000}"/>
    <cellStyle name="Обычный 2 3 4 7 4 2" xfId="4809" xr:uid="{00000000-0005-0000-0000-0000810A0000}"/>
    <cellStyle name="Обычный 2 3 4 7 5" xfId="4810" xr:uid="{00000000-0005-0000-0000-0000820A0000}"/>
    <cellStyle name="Обычный 2 3 4 8" xfId="4811" xr:uid="{00000000-0005-0000-0000-0000830A0000}"/>
    <cellStyle name="Обычный 2 3 4 8 2" xfId="4812" xr:uid="{00000000-0005-0000-0000-0000840A0000}"/>
    <cellStyle name="Обычный 2 3 4 8 2 2" xfId="4813" xr:uid="{00000000-0005-0000-0000-0000850A0000}"/>
    <cellStyle name="Обычный 2 3 4 8 3" xfId="4814" xr:uid="{00000000-0005-0000-0000-0000860A0000}"/>
    <cellStyle name="Обычный 2 3 4 9" xfId="4815" xr:uid="{00000000-0005-0000-0000-0000870A0000}"/>
    <cellStyle name="Обычный 2 3 4 9 2" xfId="4816" xr:uid="{00000000-0005-0000-0000-0000880A0000}"/>
    <cellStyle name="Обычный 2 3 4 9 2 2" xfId="4817" xr:uid="{00000000-0005-0000-0000-0000890A0000}"/>
    <cellStyle name="Обычный 2 3 4 9 2 2 2" xfId="4818" xr:uid="{00000000-0005-0000-0000-00008A0A0000}"/>
    <cellStyle name="Обычный 2 3 4 9 2 2 3" xfId="4819" xr:uid="{00000000-0005-0000-0000-00008B0A0000}"/>
    <cellStyle name="Обычный 2 3 4 9 2 3" xfId="4820" xr:uid="{00000000-0005-0000-0000-00008C0A0000}"/>
    <cellStyle name="Обычный 2 3 4 9 3" xfId="4821" xr:uid="{00000000-0005-0000-0000-00008D0A0000}"/>
    <cellStyle name="Обычный 2 3 5" xfId="73" xr:uid="{00000000-0005-0000-0000-00008E0A0000}"/>
    <cellStyle name="Обычный 2 3 5 2" xfId="4822" xr:uid="{00000000-0005-0000-0000-00008F0A0000}"/>
    <cellStyle name="Обычный 2 3 5 2 2" xfId="4823" xr:uid="{00000000-0005-0000-0000-0000900A0000}"/>
    <cellStyle name="Обычный 2 3 5 3" xfId="4824" xr:uid="{00000000-0005-0000-0000-0000910A0000}"/>
    <cellStyle name="Обычный 2 3 5 3 2" xfId="4825" xr:uid="{00000000-0005-0000-0000-0000920A0000}"/>
    <cellStyle name="Обычный 2 3 5 4" xfId="4826" xr:uid="{00000000-0005-0000-0000-0000930A0000}"/>
    <cellStyle name="Обычный 2 3 6" xfId="74" xr:uid="{00000000-0005-0000-0000-0000940A0000}"/>
    <cellStyle name="Обычный 2 3 6 2" xfId="297" xr:uid="{00000000-0005-0000-0000-0000950A0000}"/>
    <cellStyle name="Обычный 2 3 6 2 2" xfId="573" xr:uid="{00000000-0005-0000-0000-0000960A0000}"/>
    <cellStyle name="Обычный 2 3 6 2 2 2" xfId="888" xr:uid="{00000000-0005-0000-0000-0000970A0000}"/>
    <cellStyle name="Обычный 2 3 6 2 2 2 2" xfId="6676" xr:uid="{00000000-0005-0000-0000-0000980A0000}"/>
    <cellStyle name="Обычный 2 3 6 2 2 3" xfId="2494" xr:uid="{00000000-0005-0000-0000-0000990A0000}"/>
    <cellStyle name="Обычный 2 3 6 2 3" xfId="889" xr:uid="{00000000-0005-0000-0000-00009A0A0000}"/>
    <cellStyle name="Обычный 2 3 6 2 3 2" xfId="1791" xr:uid="{00000000-0005-0000-0000-00009B0A0000}"/>
    <cellStyle name="Обычный 2 3 6 2 3 2 2" xfId="6677" xr:uid="{00000000-0005-0000-0000-00009C0A0000}"/>
    <cellStyle name="Обычный 2 3 6 2 3 3" xfId="2733" xr:uid="{00000000-0005-0000-0000-00009D0A0000}"/>
    <cellStyle name="Обычный 2 3 6 2 4" xfId="890" xr:uid="{00000000-0005-0000-0000-00009E0A0000}"/>
    <cellStyle name="Обычный 2 3 6 2 4 2" xfId="6675" xr:uid="{00000000-0005-0000-0000-00009F0A0000}"/>
    <cellStyle name="Обычный 2 3 6 2 5" xfId="2139" xr:uid="{00000000-0005-0000-0000-0000A00A0000}"/>
    <cellStyle name="Обычный 2 3 6 3" xfId="423" xr:uid="{00000000-0005-0000-0000-0000A10A0000}"/>
    <cellStyle name="Обычный 2 3 6 3 2" xfId="891" xr:uid="{00000000-0005-0000-0000-0000A20A0000}"/>
    <cellStyle name="Обычный 2 3 6 3 2 2" xfId="4827" xr:uid="{00000000-0005-0000-0000-0000A30A0000}"/>
    <cellStyle name="Обычный 2 3 6 3 3" xfId="2377" xr:uid="{00000000-0005-0000-0000-0000A40A0000}"/>
    <cellStyle name="Обычный 2 3 6 4" xfId="892" xr:uid="{00000000-0005-0000-0000-0000A50A0000}"/>
    <cellStyle name="Обычный 2 3 6 4 2" xfId="1792" xr:uid="{00000000-0005-0000-0000-0000A60A0000}"/>
    <cellStyle name="Обычный 2 3 6 4 2 2" xfId="4828" xr:uid="{00000000-0005-0000-0000-0000A70A0000}"/>
    <cellStyle name="Обычный 2 3 6 4 3" xfId="2734" xr:uid="{00000000-0005-0000-0000-0000A80A0000}"/>
    <cellStyle name="Обычный 2 3 6 5" xfId="893" xr:uid="{00000000-0005-0000-0000-0000A90A0000}"/>
    <cellStyle name="Обычный 2 3 6 5 2" xfId="4830" xr:uid="{00000000-0005-0000-0000-0000AA0A0000}"/>
    <cellStyle name="Обычный 2 3 6 5 3" xfId="4829" xr:uid="{00000000-0005-0000-0000-0000AB0A0000}"/>
    <cellStyle name="Обычный 2 3 6 6" xfId="4831" xr:uid="{00000000-0005-0000-0000-0000AC0A0000}"/>
    <cellStyle name="Обычный 2 3 6 7" xfId="4832" xr:uid="{00000000-0005-0000-0000-0000AD0A0000}"/>
    <cellStyle name="Обычный 2 3 6 8" xfId="4833" xr:uid="{00000000-0005-0000-0000-0000AE0A0000}"/>
    <cellStyle name="Обычный 2 3 6 9" xfId="2138" xr:uid="{00000000-0005-0000-0000-0000AF0A0000}"/>
    <cellStyle name="Обычный 2 3 7" xfId="4834" xr:uid="{00000000-0005-0000-0000-0000B00A0000}"/>
    <cellStyle name="Обычный 2 3 7 2" xfId="4835" xr:uid="{00000000-0005-0000-0000-0000B10A0000}"/>
    <cellStyle name="Обычный 2 3 7 2 10" xfId="4836" xr:uid="{00000000-0005-0000-0000-0000B20A0000}"/>
    <cellStyle name="Обычный 2 3 7 2 11" xfId="4837" xr:uid="{00000000-0005-0000-0000-0000B30A0000}"/>
    <cellStyle name="Обычный 2 3 7 2 12" xfId="4838" xr:uid="{00000000-0005-0000-0000-0000B40A0000}"/>
    <cellStyle name="Обычный 2 3 7 2 2" xfId="4839" xr:uid="{00000000-0005-0000-0000-0000B50A0000}"/>
    <cellStyle name="Обычный 2 3 7 2 2 2" xfId="4840" xr:uid="{00000000-0005-0000-0000-0000B60A0000}"/>
    <cellStyle name="Обычный 2 3 7 2 3" xfId="4841" xr:uid="{00000000-0005-0000-0000-0000B70A0000}"/>
    <cellStyle name="Обычный 2 3 7 2 3 2" xfId="4842" xr:uid="{00000000-0005-0000-0000-0000B80A0000}"/>
    <cellStyle name="Обычный 2 3 7 2 3 3" xfId="4843" xr:uid="{00000000-0005-0000-0000-0000B90A0000}"/>
    <cellStyle name="Обычный 2 3 7 2 3 4" xfId="4844" xr:uid="{00000000-0005-0000-0000-0000BA0A0000}"/>
    <cellStyle name="Обычный 2 3 7 2 3 5" xfId="4845" xr:uid="{00000000-0005-0000-0000-0000BB0A0000}"/>
    <cellStyle name="Обычный 2 3 7 2 3 6" xfId="4846" xr:uid="{00000000-0005-0000-0000-0000BC0A0000}"/>
    <cellStyle name="Обычный 2 3 7 2 3 7" xfId="4847" xr:uid="{00000000-0005-0000-0000-0000BD0A0000}"/>
    <cellStyle name="Обычный 2 3 7 2 3 8" xfId="4848" xr:uid="{00000000-0005-0000-0000-0000BE0A0000}"/>
    <cellStyle name="Обычный 2 3 7 2 4" xfId="4849" xr:uid="{00000000-0005-0000-0000-0000BF0A0000}"/>
    <cellStyle name="Обычный 2 3 7 2 5" xfId="4850" xr:uid="{00000000-0005-0000-0000-0000C00A0000}"/>
    <cellStyle name="Обычный 2 3 7 2 6" xfId="4851" xr:uid="{00000000-0005-0000-0000-0000C10A0000}"/>
    <cellStyle name="Обычный 2 3 7 2 7" xfId="4852" xr:uid="{00000000-0005-0000-0000-0000C20A0000}"/>
    <cellStyle name="Обычный 2 3 7 2 8" xfId="4853" xr:uid="{00000000-0005-0000-0000-0000C30A0000}"/>
    <cellStyle name="Обычный 2 3 7 2 9" xfId="4854" xr:uid="{00000000-0005-0000-0000-0000C40A0000}"/>
    <cellStyle name="Обычный 2 3 7 3" xfId="4855" xr:uid="{00000000-0005-0000-0000-0000C50A0000}"/>
    <cellStyle name="Обычный 2 3 7 3 2" xfId="4856" xr:uid="{00000000-0005-0000-0000-0000C60A0000}"/>
    <cellStyle name="Обычный 2 3 7 4" xfId="4857" xr:uid="{00000000-0005-0000-0000-0000C70A0000}"/>
    <cellStyle name="Обычный 2 3 8" xfId="4858" xr:uid="{00000000-0005-0000-0000-0000C80A0000}"/>
    <cellStyle name="Обычный 2 3 8 2" xfId="4859" xr:uid="{00000000-0005-0000-0000-0000C90A0000}"/>
    <cellStyle name="Обычный 2 3 8 2 2" xfId="4860" xr:uid="{00000000-0005-0000-0000-0000CA0A0000}"/>
    <cellStyle name="Обычный 2 3 8 3" xfId="4861" xr:uid="{00000000-0005-0000-0000-0000CB0A0000}"/>
    <cellStyle name="Обычный 2 3 9" xfId="4862" xr:uid="{00000000-0005-0000-0000-0000CC0A0000}"/>
    <cellStyle name="Обычный 2 3 9 2" xfId="4863" xr:uid="{00000000-0005-0000-0000-0000CD0A0000}"/>
    <cellStyle name="Обычный 2 3 9 2 2" xfId="4864" xr:uid="{00000000-0005-0000-0000-0000CE0A0000}"/>
    <cellStyle name="Обычный 2 3 9 3" xfId="4865" xr:uid="{00000000-0005-0000-0000-0000CF0A0000}"/>
    <cellStyle name="Обычный 2 3 9 3 2" xfId="4866" xr:uid="{00000000-0005-0000-0000-0000D00A0000}"/>
    <cellStyle name="Обычный 2 3 9 4" xfId="4867" xr:uid="{00000000-0005-0000-0000-0000D10A0000}"/>
    <cellStyle name="Обычный 2 4" xfId="75" xr:uid="{00000000-0005-0000-0000-0000D20A0000}"/>
    <cellStyle name="Обычный 2 4 10" xfId="4868" xr:uid="{00000000-0005-0000-0000-0000D30A0000}"/>
    <cellStyle name="Обычный 2 4 10 2" xfId="4869" xr:uid="{00000000-0005-0000-0000-0000D40A0000}"/>
    <cellStyle name="Обычный 2 4 11" xfId="4870" xr:uid="{00000000-0005-0000-0000-0000D50A0000}"/>
    <cellStyle name="Обычный 2 4 11 2" xfId="4871" xr:uid="{00000000-0005-0000-0000-0000D60A0000}"/>
    <cellStyle name="Обычный 2 4 12" xfId="4872" xr:uid="{00000000-0005-0000-0000-0000D70A0000}"/>
    <cellStyle name="Обычный 2 4 2" xfId="76" xr:uid="{00000000-0005-0000-0000-0000D80A0000}"/>
    <cellStyle name="Обычный 2 4 2 2" xfId="77" xr:uid="{00000000-0005-0000-0000-0000D90A0000}"/>
    <cellStyle name="Обычный 2 4 2 2 2" xfId="298" xr:uid="{00000000-0005-0000-0000-0000DA0A0000}"/>
    <cellStyle name="Обычный 2 4 2 2 2 2" xfId="574" xr:uid="{00000000-0005-0000-0000-0000DB0A0000}"/>
    <cellStyle name="Обычный 2 4 2 2 2 2 2" xfId="894" xr:uid="{00000000-0005-0000-0000-0000DC0A0000}"/>
    <cellStyle name="Обычный 2 4 2 2 2 2 2 2" xfId="6679" xr:uid="{00000000-0005-0000-0000-0000DD0A0000}"/>
    <cellStyle name="Обычный 2 4 2 2 2 2 3" xfId="2495" xr:uid="{00000000-0005-0000-0000-0000DE0A0000}"/>
    <cellStyle name="Обычный 2 4 2 2 2 3" xfId="895" xr:uid="{00000000-0005-0000-0000-0000DF0A0000}"/>
    <cellStyle name="Обычный 2 4 2 2 2 3 2" xfId="1793" xr:uid="{00000000-0005-0000-0000-0000E00A0000}"/>
    <cellStyle name="Обычный 2 4 2 2 2 3 2 2" xfId="6680" xr:uid="{00000000-0005-0000-0000-0000E10A0000}"/>
    <cellStyle name="Обычный 2 4 2 2 2 3 3" xfId="2735" xr:uid="{00000000-0005-0000-0000-0000E20A0000}"/>
    <cellStyle name="Обычный 2 4 2 2 2 4" xfId="896" xr:uid="{00000000-0005-0000-0000-0000E30A0000}"/>
    <cellStyle name="Обычный 2 4 2 2 2 4 2" xfId="6678" xr:uid="{00000000-0005-0000-0000-0000E40A0000}"/>
    <cellStyle name="Обычный 2 4 2 2 2 5" xfId="2142" xr:uid="{00000000-0005-0000-0000-0000E50A0000}"/>
    <cellStyle name="Обычный 2 4 2 2 3" xfId="425" xr:uid="{00000000-0005-0000-0000-0000E60A0000}"/>
    <cellStyle name="Обычный 2 4 2 2 3 2" xfId="897" xr:uid="{00000000-0005-0000-0000-0000E70A0000}"/>
    <cellStyle name="Обычный 2 4 2 2 3 2 2" xfId="4873" xr:uid="{00000000-0005-0000-0000-0000E80A0000}"/>
    <cellStyle name="Обычный 2 4 2 2 3 3" xfId="2379" xr:uid="{00000000-0005-0000-0000-0000E90A0000}"/>
    <cellStyle name="Обычный 2 4 2 2 4" xfId="898" xr:uid="{00000000-0005-0000-0000-0000EA0A0000}"/>
    <cellStyle name="Обычный 2 4 2 2 4 2" xfId="1794" xr:uid="{00000000-0005-0000-0000-0000EB0A0000}"/>
    <cellStyle name="Обычный 2 4 2 2 4 2 2" xfId="4874" xr:uid="{00000000-0005-0000-0000-0000EC0A0000}"/>
    <cellStyle name="Обычный 2 4 2 2 4 3" xfId="2736" xr:uid="{00000000-0005-0000-0000-0000ED0A0000}"/>
    <cellStyle name="Обычный 2 4 2 2 5" xfId="899" xr:uid="{00000000-0005-0000-0000-0000EE0A0000}"/>
    <cellStyle name="Обычный 2 4 2 2 5 2" xfId="4876" xr:uid="{00000000-0005-0000-0000-0000EF0A0000}"/>
    <cellStyle name="Обычный 2 4 2 2 5 3" xfId="4875" xr:uid="{00000000-0005-0000-0000-0000F00A0000}"/>
    <cellStyle name="Обычный 2 4 2 2 6" xfId="4877" xr:uid="{00000000-0005-0000-0000-0000F10A0000}"/>
    <cellStyle name="Обычный 2 4 2 2 7" xfId="2141" xr:uid="{00000000-0005-0000-0000-0000F20A0000}"/>
    <cellStyle name="Обычный 2 4 2 3" xfId="299" xr:uid="{00000000-0005-0000-0000-0000F30A0000}"/>
    <cellStyle name="Обычный 2 4 2 3 2" xfId="575" xr:uid="{00000000-0005-0000-0000-0000F40A0000}"/>
    <cellStyle name="Обычный 2 4 2 3 2 2" xfId="900" xr:uid="{00000000-0005-0000-0000-0000F50A0000}"/>
    <cellStyle name="Обычный 2 4 2 3 2 2 2" xfId="4879" xr:uid="{00000000-0005-0000-0000-0000F60A0000}"/>
    <cellStyle name="Обычный 2 4 2 3 2 2 3" xfId="4878" xr:uid="{00000000-0005-0000-0000-0000F70A0000}"/>
    <cellStyle name="Обычный 2 4 2 3 2 3" xfId="4880" xr:uid="{00000000-0005-0000-0000-0000F80A0000}"/>
    <cellStyle name="Обычный 2 4 2 3 2 4" xfId="2496" xr:uid="{00000000-0005-0000-0000-0000F90A0000}"/>
    <cellStyle name="Обычный 2 4 2 3 3" xfId="901" xr:uid="{00000000-0005-0000-0000-0000FA0A0000}"/>
    <cellStyle name="Обычный 2 4 2 3 3 2" xfId="1795" xr:uid="{00000000-0005-0000-0000-0000FB0A0000}"/>
    <cellStyle name="Обычный 2 4 2 3 3 2 2" xfId="4881" xr:uid="{00000000-0005-0000-0000-0000FC0A0000}"/>
    <cellStyle name="Обычный 2 4 2 3 3 3" xfId="2737" xr:uid="{00000000-0005-0000-0000-0000FD0A0000}"/>
    <cellStyle name="Обычный 2 4 2 3 4" xfId="902" xr:uid="{00000000-0005-0000-0000-0000FE0A0000}"/>
    <cellStyle name="Обычный 2 4 2 3 4 2" xfId="4882" xr:uid="{00000000-0005-0000-0000-0000FF0A0000}"/>
    <cellStyle name="Обычный 2 4 2 3 5" xfId="2143" xr:uid="{00000000-0005-0000-0000-0000000B0000}"/>
    <cellStyle name="Обычный 2 4 2 4" xfId="424" xr:uid="{00000000-0005-0000-0000-0000010B0000}"/>
    <cellStyle name="Обычный 2 4 2 4 2" xfId="903" xr:uid="{00000000-0005-0000-0000-0000020B0000}"/>
    <cellStyle name="Обычный 2 4 2 4 2 2" xfId="4884" xr:uid="{00000000-0005-0000-0000-0000030B0000}"/>
    <cellStyle name="Обычный 2 4 2 4 2 3" xfId="4885" xr:uid="{00000000-0005-0000-0000-0000040B0000}"/>
    <cellStyle name="Обычный 2 4 2 4 2 4" xfId="4883" xr:uid="{00000000-0005-0000-0000-0000050B0000}"/>
    <cellStyle name="Обычный 2 4 2 4 3" xfId="4886" xr:uid="{00000000-0005-0000-0000-0000060B0000}"/>
    <cellStyle name="Обычный 2 4 2 4 3 2" xfId="4887" xr:uid="{00000000-0005-0000-0000-0000070B0000}"/>
    <cellStyle name="Обычный 2 4 2 4 4" xfId="4888" xr:uid="{00000000-0005-0000-0000-0000080B0000}"/>
    <cellStyle name="Обычный 2 4 2 4 5" xfId="2378" xr:uid="{00000000-0005-0000-0000-0000090B0000}"/>
    <cellStyle name="Обычный 2 4 2 5" xfId="904" xr:uid="{00000000-0005-0000-0000-00000A0B0000}"/>
    <cellStyle name="Обычный 2 4 2 5 2" xfId="1796" xr:uid="{00000000-0005-0000-0000-00000B0B0000}"/>
    <cellStyle name="Обычный 2 4 2 5 2 2" xfId="4890" xr:uid="{00000000-0005-0000-0000-00000C0B0000}"/>
    <cellStyle name="Обычный 2 4 2 5 2 3" xfId="4889" xr:uid="{00000000-0005-0000-0000-00000D0B0000}"/>
    <cellStyle name="Обычный 2 4 2 5 3" xfId="4891" xr:uid="{00000000-0005-0000-0000-00000E0B0000}"/>
    <cellStyle name="Обычный 2 4 2 5 4" xfId="2738" xr:uid="{00000000-0005-0000-0000-00000F0B0000}"/>
    <cellStyle name="Обычный 2 4 2 6" xfId="905" xr:uid="{00000000-0005-0000-0000-0000100B0000}"/>
    <cellStyle name="Обычный 2 4 2 6 2" xfId="4893" xr:uid="{00000000-0005-0000-0000-0000110B0000}"/>
    <cellStyle name="Обычный 2 4 2 6 3" xfId="4892" xr:uid="{00000000-0005-0000-0000-0000120B0000}"/>
    <cellStyle name="Обычный 2 4 2 7" xfId="4894" xr:uid="{00000000-0005-0000-0000-0000130B0000}"/>
    <cellStyle name="Обычный 2 4 2 7 2" xfId="4895" xr:uid="{00000000-0005-0000-0000-0000140B0000}"/>
    <cellStyle name="Обычный 2 4 2 8" xfId="4896" xr:uid="{00000000-0005-0000-0000-0000150B0000}"/>
    <cellStyle name="Обычный 2 4 2 9" xfId="2140" xr:uid="{00000000-0005-0000-0000-0000160B0000}"/>
    <cellStyle name="Обычный 2 4 3" xfId="78" xr:uid="{00000000-0005-0000-0000-0000170B0000}"/>
    <cellStyle name="Обычный 2 4 3 10" xfId="4897" xr:uid="{00000000-0005-0000-0000-0000180B0000}"/>
    <cellStyle name="Обычный 2 4 3 10 2" xfId="4898" xr:uid="{00000000-0005-0000-0000-0000190B0000}"/>
    <cellStyle name="Обычный 2 4 3 10 2 2" xfId="4899" xr:uid="{00000000-0005-0000-0000-00001A0B0000}"/>
    <cellStyle name="Обычный 2 4 3 10 3" xfId="4900" xr:uid="{00000000-0005-0000-0000-00001B0B0000}"/>
    <cellStyle name="Обычный 2 4 3 10 3 2" xfId="4901" xr:uid="{00000000-0005-0000-0000-00001C0B0000}"/>
    <cellStyle name="Обычный 2 4 3 10 4" xfId="4902" xr:uid="{00000000-0005-0000-0000-00001D0B0000}"/>
    <cellStyle name="Обычный 2 4 3 10 4 2" xfId="4903" xr:uid="{00000000-0005-0000-0000-00001E0B0000}"/>
    <cellStyle name="Обычный 2 4 3 10 5" xfId="4904" xr:uid="{00000000-0005-0000-0000-00001F0B0000}"/>
    <cellStyle name="Обычный 2 4 3 11" xfId="4905" xr:uid="{00000000-0005-0000-0000-0000200B0000}"/>
    <cellStyle name="Обычный 2 4 3 12" xfId="2144" xr:uid="{00000000-0005-0000-0000-0000210B0000}"/>
    <cellStyle name="Обычный 2 4 3 2" xfId="79" xr:uid="{00000000-0005-0000-0000-0000220B0000}"/>
    <cellStyle name="Обычный 2 4 3 2 10" xfId="2145" xr:uid="{00000000-0005-0000-0000-0000230B0000}"/>
    <cellStyle name="Обычный 2 4 3 2 2" xfId="300" xr:uid="{00000000-0005-0000-0000-0000240B0000}"/>
    <cellStyle name="Обычный 2 4 3 2 2 10" xfId="2146" xr:uid="{00000000-0005-0000-0000-0000250B0000}"/>
    <cellStyle name="Обычный 2 4 3 2 2 2" xfId="576" xr:uid="{00000000-0005-0000-0000-0000260B0000}"/>
    <cellStyle name="Обычный 2 4 3 2 2 2 2" xfId="906" xr:uid="{00000000-0005-0000-0000-0000270B0000}"/>
    <cellStyle name="Обычный 2 4 3 2 2 2 2 2" xfId="4907" xr:uid="{00000000-0005-0000-0000-0000280B0000}"/>
    <cellStyle name="Обычный 2 4 3 2 2 2 2 2 2" xfId="4908" xr:uid="{00000000-0005-0000-0000-0000290B0000}"/>
    <cellStyle name="Обычный 2 4 3 2 2 2 2 2 3" xfId="4909" xr:uid="{00000000-0005-0000-0000-00002A0B0000}"/>
    <cellStyle name="Обычный 2 4 3 2 2 2 2 3" xfId="4910" xr:uid="{00000000-0005-0000-0000-00002B0B0000}"/>
    <cellStyle name="Обычный 2 4 3 2 2 2 2 3 2" xfId="4911" xr:uid="{00000000-0005-0000-0000-00002C0B0000}"/>
    <cellStyle name="Обычный 2 4 3 2 2 2 2 3 2 2" xfId="4912" xr:uid="{00000000-0005-0000-0000-00002D0B0000}"/>
    <cellStyle name="Обычный 2 4 3 2 2 2 2 4" xfId="4913" xr:uid="{00000000-0005-0000-0000-00002E0B0000}"/>
    <cellStyle name="Обычный 2 4 3 2 2 2 2 5" xfId="4906" xr:uid="{00000000-0005-0000-0000-00002F0B0000}"/>
    <cellStyle name="Обычный 2 4 3 2 2 2 3" xfId="4914" xr:uid="{00000000-0005-0000-0000-0000300B0000}"/>
    <cellStyle name="Обычный 2 4 3 2 2 2 4" xfId="2497" xr:uid="{00000000-0005-0000-0000-0000310B0000}"/>
    <cellStyle name="Обычный 2 4 3 2 2 3" xfId="907" xr:uid="{00000000-0005-0000-0000-0000320B0000}"/>
    <cellStyle name="Обычный 2 4 3 2 2 3 2" xfId="1797" xr:uid="{00000000-0005-0000-0000-0000330B0000}"/>
    <cellStyle name="Обычный 2 4 3 2 2 3 2 2" xfId="4916" xr:uid="{00000000-0005-0000-0000-0000340B0000}"/>
    <cellStyle name="Обычный 2 4 3 2 2 3 2 3" xfId="4915" xr:uid="{00000000-0005-0000-0000-0000350B0000}"/>
    <cellStyle name="Обычный 2 4 3 2 2 3 3" xfId="2739" xr:uid="{00000000-0005-0000-0000-0000360B0000}"/>
    <cellStyle name="Обычный 2 4 3 2 2 4" xfId="908" xr:uid="{00000000-0005-0000-0000-0000370B0000}"/>
    <cellStyle name="Обычный 2 4 3 2 2 4 2" xfId="4918" xr:uid="{00000000-0005-0000-0000-0000380B0000}"/>
    <cellStyle name="Обычный 2 4 3 2 2 4 3" xfId="4917" xr:uid="{00000000-0005-0000-0000-0000390B0000}"/>
    <cellStyle name="Обычный 2 4 3 2 2 5" xfId="4919" xr:uid="{00000000-0005-0000-0000-00003A0B0000}"/>
    <cellStyle name="Обычный 2 4 3 2 2 5 2" xfId="4920" xr:uid="{00000000-0005-0000-0000-00003B0B0000}"/>
    <cellStyle name="Обычный 2 4 3 2 2 5 2 2" xfId="4921" xr:uid="{00000000-0005-0000-0000-00003C0B0000}"/>
    <cellStyle name="Обычный 2 4 3 2 2 5 3" xfId="4922" xr:uid="{00000000-0005-0000-0000-00003D0B0000}"/>
    <cellStyle name="Обычный 2 4 3 2 2 6" xfId="4923" xr:uid="{00000000-0005-0000-0000-00003E0B0000}"/>
    <cellStyle name="Обычный 2 4 3 2 2 6 2" xfId="4924" xr:uid="{00000000-0005-0000-0000-00003F0B0000}"/>
    <cellStyle name="Обычный 2 4 3 2 2 7" xfId="4925" xr:uid="{00000000-0005-0000-0000-0000400B0000}"/>
    <cellStyle name="Обычный 2 4 3 2 2 7 2" xfId="4926" xr:uid="{00000000-0005-0000-0000-0000410B0000}"/>
    <cellStyle name="Обычный 2 4 3 2 2 8" xfId="4927" xr:uid="{00000000-0005-0000-0000-0000420B0000}"/>
    <cellStyle name="Обычный 2 4 3 2 2 8 2" xfId="4928" xr:uid="{00000000-0005-0000-0000-0000430B0000}"/>
    <cellStyle name="Обычный 2 4 3 2 2 8 2 2" xfId="4929" xr:uid="{00000000-0005-0000-0000-0000440B0000}"/>
    <cellStyle name="Обычный 2 4 3 2 2 9" xfId="4930" xr:uid="{00000000-0005-0000-0000-0000450B0000}"/>
    <cellStyle name="Обычный 2 4 3 2 3" xfId="427" xr:uid="{00000000-0005-0000-0000-0000460B0000}"/>
    <cellStyle name="Обычный 2 4 3 2 3 2" xfId="909" xr:uid="{00000000-0005-0000-0000-0000470B0000}"/>
    <cellStyle name="Обычный 2 4 3 2 3 2 2" xfId="4932" xr:uid="{00000000-0005-0000-0000-0000480B0000}"/>
    <cellStyle name="Обычный 2 4 3 2 3 2 2 2" xfId="4933" xr:uid="{00000000-0005-0000-0000-0000490B0000}"/>
    <cellStyle name="Обычный 2 4 3 2 3 2 2 2 2" xfId="4934" xr:uid="{00000000-0005-0000-0000-00004A0B0000}"/>
    <cellStyle name="Обычный 2 4 3 2 3 2 2 2 3" xfId="4935" xr:uid="{00000000-0005-0000-0000-00004B0B0000}"/>
    <cellStyle name="Обычный 2 4 3 2 3 2 2 3" xfId="4936" xr:uid="{00000000-0005-0000-0000-00004C0B0000}"/>
    <cellStyle name="Обычный 2 4 3 2 3 2 3" xfId="4937" xr:uid="{00000000-0005-0000-0000-00004D0B0000}"/>
    <cellStyle name="Обычный 2 4 3 2 3 2 3 2" xfId="4938" xr:uid="{00000000-0005-0000-0000-00004E0B0000}"/>
    <cellStyle name="Обычный 2 4 3 2 3 2 4" xfId="4939" xr:uid="{00000000-0005-0000-0000-00004F0B0000}"/>
    <cellStyle name="Обычный 2 4 3 2 3 2 5" xfId="4931" xr:uid="{00000000-0005-0000-0000-0000500B0000}"/>
    <cellStyle name="Обычный 2 4 3 2 3 3" xfId="4940" xr:uid="{00000000-0005-0000-0000-0000510B0000}"/>
    <cellStyle name="Обычный 2 4 3 2 3 3 2" xfId="4941" xr:uid="{00000000-0005-0000-0000-0000520B0000}"/>
    <cellStyle name="Обычный 2 4 3 2 3 4" xfId="4942" xr:uid="{00000000-0005-0000-0000-0000530B0000}"/>
    <cellStyle name="Обычный 2 4 3 2 3 4 2" xfId="4943" xr:uid="{00000000-0005-0000-0000-0000540B0000}"/>
    <cellStyle name="Обычный 2 4 3 2 3 5" xfId="4944" xr:uid="{00000000-0005-0000-0000-0000550B0000}"/>
    <cellStyle name="Обычный 2 4 3 2 3 5 2" xfId="4945" xr:uid="{00000000-0005-0000-0000-0000560B0000}"/>
    <cellStyle name="Обычный 2 4 3 2 3 5 2 2" xfId="4946" xr:uid="{00000000-0005-0000-0000-0000570B0000}"/>
    <cellStyle name="Обычный 2 4 3 2 3 5 3" xfId="4947" xr:uid="{00000000-0005-0000-0000-0000580B0000}"/>
    <cellStyle name="Обычный 2 4 3 2 3 5 3 2" xfId="4948" xr:uid="{00000000-0005-0000-0000-0000590B0000}"/>
    <cellStyle name="Обычный 2 4 3 2 3 5 4" xfId="4949" xr:uid="{00000000-0005-0000-0000-00005A0B0000}"/>
    <cellStyle name="Обычный 2 4 3 2 3 5 4 2" xfId="4950" xr:uid="{00000000-0005-0000-0000-00005B0B0000}"/>
    <cellStyle name="Обычный 2 4 3 2 3 5 4 2 2" xfId="4951" xr:uid="{00000000-0005-0000-0000-00005C0B0000}"/>
    <cellStyle name="Обычный 2 4 3 2 3 5 4 2 3" xfId="4952" xr:uid="{00000000-0005-0000-0000-00005D0B0000}"/>
    <cellStyle name="Обычный 2 4 3 2 3 5 4 2 4" xfId="4953" xr:uid="{00000000-0005-0000-0000-00005E0B0000}"/>
    <cellStyle name="Обычный 2 4 3 2 3 5 4 3" xfId="4954" xr:uid="{00000000-0005-0000-0000-00005F0B0000}"/>
    <cellStyle name="Обычный 2 4 3 2 3 5 5" xfId="4955" xr:uid="{00000000-0005-0000-0000-0000600B0000}"/>
    <cellStyle name="Обычный 2 4 3 2 3 5 5 2" xfId="4956" xr:uid="{00000000-0005-0000-0000-0000610B0000}"/>
    <cellStyle name="Обычный 2 4 3 2 3 5 5 3" xfId="4957" xr:uid="{00000000-0005-0000-0000-0000620B0000}"/>
    <cellStyle name="Обычный 2 4 3 2 3 5 6" xfId="4958" xr:uid="{00000000-0005-0000-0000-0000630B0000}"/>
    <cellStyle name="Обычный 2 4 3 2 3 6" xfId="4959" xr:uid="{00000000-0005-0000-0000-0000640B0000}"/>
    <cellStyle name="Обычный 2 4 3 2 3 7" xfId="2381" xr:uid="{00000000-0005-0000-0000-0000650B0000}"/>
    <cellStyle name="Обычный 2 4 3 2 4" xfId="910" xr:uid="{00000000-0005-0000-0000-0000660B0000}"/>
    <cellStyle name="Обычный 2 4 3 2 4 2" xfId="1798" xr:uid="{00000000-0005-0000-0000-0000670B0000}"/>
    <cellStyle name="Обычный 2 4 3 2 4 2 2" xfId="4961" xr:uid="{00000000-0005-0000-0000-0000680B0000}"/>
    <cellStyle name="Обычный 2 4 3 2 4 2 3" xfId="4960" xr:uid="{00000000-0005-0000-0000-0000690B0000}"/>
    <cellStyle name="Обычный 2 4 3 2 4 3" xfId="4962" xr:uid="{00000000-0005-0000-0000-00006A0B0000}"/>
    <cellStyle name="Обычный 2 4 3 2 4 3 2" xfId="4963" xr:uid="{00000000-0005-0000-0000-00006B0B0000}"/>
    <cellStyle name="Обычный 2 4 3 2 4 4" xfId="4964" xr:uid="{00000000-0005-0000-0000-00006C0B0000}"/>
    <cellStyle name="Обычный 2 4 3 2 4 4 2" xfId="4965" xr:uid="{00000000-0005-0000-0000-00006D0B0000}"/>
    <cellStyle name="Обычный 2 4 3 2 4 5" xfId="4966" xr:uid="{00000000-0005-0000-0000-00006E0B0000}"/>
    <cellStyle name="Обычный 2 4 3 2 4 5 2" xfId="4967" xr:uid="{00000000-0005-0000-0000-00006F0B0000}"/>
    <cellStyle name="Обычный 2 4 3 2 4 6" xfId="4968" xr:uid="{00000000-0005-0000-0000-0000700B0000}"/>
    <cellStyle name="Обычный 2 4 3 2 4 6 2" xfId="4969" xr:uid="{00000000-0005-0000-0000-0000710B0000}"/>
    <cellStyle name="Обычный 2 4 3 2 4 7" xfId="4970" xr:uid="{00000000-0005-0000-0000-0000720B0000}"/>
    <cellStyle name="Обычный 2 4 3 2 4 7 2" xfId="4971" xr:uid="{00000000-0005-0000-0000-0000730B0000}"/>
    <cellStyle name="Обычный 2 4 3 2 4 8" xfId="4972" xr:uid="{00000000-0005-0000-0000-0000740B0000}"/>
    <cellStyle name="Обычный 2 4 3 2 4 9" xfId="2740" xr:uid="{00000000-0005-0000-0000-0000750B0000}"/>
    <cellStyle name="Обычный 2 4 3 2 5" xfId="911" xr:uid="{00000000-0005-0000-0000-0000760B0000}"/>
    <cellStyle name="Обычный 2 4 3 2 5 2" xfId="4974" xr:uid="{00000000-0005-0000-0000-0000770B0000}"/>
    <cellStyle name="Обычный 2 4 3 2 5 2 2" xfId="4975" xr:uid="{00000000-0005-0000-0000-0000780B0000}"/>
    <cellStyle name="Обычный 2 4 3 2 5 3" xfId="4976" xr:uid="{00000000-0005-0000-0000-0000790B0000}"/>
    <cellStyle name="Обычный 2 4 3 2 5 4" xfId="4973" xr:uid="{00000000-0005-0000-0000-00007A0B0000}"/>
    <cellStyle name="Обычный 2 4 3 2 6" xfId="4977" xr:uid="{00000000-0005-0000-0000-00007B0B0000}"/>
    <cellStyle name="Обычный 2 4 3 2 6 2" xfId="4978" xr:uid="{00000000-0005-0000-0000-00007C0B0000}"/>
    <cellStyle name="Обычный 2 4 3 2 7" xfId="4979" xr:uid="{00000000-0005-0000-0000-00007D0B0000}"/>
    <cellStyle name="Обычный 2 4 3 2 7 2" xfId="4980" xr:uid="{00000000-0005-0000-0000-00007E0B0000}"/>
    <cellStyle name="Обычный 2 4 3 2 7 2 2" xfId="4981" xr:uid="{00000000-0005-0000-0000-00007F0B0000}"/>
    <cellStyle name="Обычный 2 4 3 2 7 2 2 2" xfId="4982" xr:uid="{00000000-0005-0000-0000-0000800B0000}"/>
    <cellStyle name="Обычный 2 4 3 2 7 2 2 3" xfId="4983" xr:uid="{00000000-0005-0000-0000-0000810B0000}"/>
    <cellStyle name="Обычный 2 4 3 2 7 2 3" xfId="4984" xr:uid="{00000000-0005-0000-0000-0000820B0000}"/>
    <cellStyle name="Обычный 2 4 3 2 7 3" xfId="4985" xr:uid="{00000000-0005-0000-0000-0000830B0000}"/>
    <cellStyle name="Обычный 2 4 3 2 7 3 2" xfId="4986" xr:uid="{00000000-0005-0000-0000-0000840B0000}"/>
    <cellStyle name="Обычный 2 4 3 2 7 4" xfId="4987" xr:uid="{00000000-0005-0000-0000-0000850B0000}"/>
    <cellStyle name="Обычный 2 4 3 2 7 4 2" xfId="4988" xr:uid="{00000000-0005-0000-0000-0000860B0000}"/>
    <cellStyle name="Обычный 2 4 3 2 7 5" xfId="4989" xr:uid="{00000000-0005-0000-0000-0000870B0000}"/>
    <cellStyle name="Обычный 2 4 3 2 7 6" xfId="4990" xr:uid="{00000000-0005-0000-0000-0000880B0000}"/>
    <cellStyle name="Обычный 2 4 3 2 7 7" xfId="4991" xr:uid="{00000000-0005-0000-0000-0000890B0000}"/>
    <cellStyle name="Обычный 2 4 3 2 7 8" xfId="4992" xr:uid="{00000000-0005-0000-0000-00008A0B0000}"/>
    <cellStyle name="Обычный 2 4 3 2 8" xfId="4993" xr:uid="{00000000-0005-0000-0000-00008B0B0000}"/>
    <cellStyle name="Обычный 2 4 3 2 8 2" xfId="4994" xr:uid="{00000000-0005-0000-0000-00008C0B0000}"/>
    <cellStyle name="Обычный 2 4 3 2 9" xfId="4995" xr:uid="{00000000-0005-0000-0000-00008D0B0000}"/>
    <cellStyle name="Обычный 2 4 3 3" xfId="301" xr:uid="{00000000-0005-0000-0000-00008E0B0000}"/>
    <cellStyle name="Обычный 2 4 3 3 2" xfId="577" xr:uid="{00000000-0005-0000-0000-00008F0B0000}"/>
    <cellStyle name="Обычный 2 4 3 3 2 2" xfId="912" xr:uid="{00000000-0005-0000-0000-0000900B0000}"/>
    <cellStyle name="Обычный 2 4 3 3 2 2 2" xfId="4996" xr:uid="{00000000-0005-0000-0000-0000910B0000}"/>
    <cellStyle name="Обычный 2 4 3 3 2 3" xfId="2498" xr:uid="{00000000-0005-0000-0000-0000920B0000}"/>
    <cellStyle name="Обычный 2 4 3 3 3" xfId="913" xr:uid="{00000000-0005-0000-0000-0000930B0000}"/>
    <cellStyle name="Обычный 2 4 3 3 3 2" xfId="1799" xr:uid="{00000000-0005-0000-0000-0000940B0000}"/>
    <cellStyle name="Обычный 2 4 3 3 3 2 2" xfId="6682" xr:uid="{00000000-0005-0000-0000-0000950B0000}"/>
    <cellStyle name="Обычный 2 4 3 3 3 3" xfId="2741" xr:uid="{00000000-0005-0000-0000-0000960B0000}"/>
    <cellStyle name="Обычный 2 4 3 3 4" xfId="914" xr:uid="{00000000-0005-0000-0000-0000970B0000}"/>
    <cellStyle name="Обычный 2 4 3 3 4 2" xfId="6681" xr:uid="{00000000-0005-0000-0000-0000980B0000}"/>
    <cellStyle name="Обычный 2 4 3 3 5" xfId="2147" xr:uid="{00000000-0005-0000-0000-0000990B0000}"/>
    <cellStyle name="Обычный 2 4 3 4" xfId="426" xr:uid="{00000000-0005-0000-0000-00009A0B0000}"/>
    <cellStyle name="Обычный 2 4 3 4 2" xfId="915" xr:uid="{00000000-0005-0000-0000-00009B0B0000}"/>
    <cellStyle name="Обычный 2 4 3 4 2 2" xfId="4998" xr:uid="{00000000-0005-0000-0000-00009C0B0000}"/>
    <cellStyle name="Обычный 2 4 3 4 2 2 2" xfId="4999" xr:uid="{00000000-0005-0000-0000-00009D0B0000}"/>
    <cellStyle name="Обычный 2 4 3 4 2 3" xfId="5000" xr:uid="{00000000-0005-0000-0000-00009E0B0000}"/>
    <cellStyle name="Обычный 2 4 3 4 2 3 2" xfId="5001" xr:uid="{00000000-0005-0000-0000-00009F0B0000}"/>
    <cellStyle name="Обычный 2 4 3 4 2 4" xfId="5002" xr:uid="{00000000-0005-0000-0000-0000A00B0000}"/>
    <cellStyle name="Обычный 2 4 3 4 2 4 2" xfId="5003" xr:uid="{00000000-0005-0000-0000-0000A10B0000}"/>
    <cellStyle name="Обычный 2 4 3 4 2 5" xfId="5004" xr:uid="{00000000-0005-0000-0000-0000A20B0000}"/>
    <cellStyle name="Обычный 2 4 3 4 2 5 2" xfId="5005" xr:uid="{00000000-0005-0000-0000-0000A30B0000}"/>
    <cellStyle name="Обычный 2 4 3 4 2 5 2 2" xfId="5006" xr:uid="{00000000-0005-0000-0000-0000A40B0000}"/>
    <cellStyle name="Обычный 2 4 3 4 2 5 2 3" xfId="5007" xr:uid="{00000000-0005-0000-0000-0000A50B0000}"/>
    <cellStyle name="Обычный 2 4 3 4 2 5 3" xfId="5008" xr:uid="{00000000-0005-0000-0000-0000A60B0000}"/>
    <cellStyle name="Обычный 2 4 3 4 2 5 4" xfId="5009" xr:uid="{00000000-0005-0000-0000-0000A70B0000}"/>
    <cellStyle name="Обычный 2 4 3 4 2 6" xfId="5010" xr:uid="{00000000-0005-0000-0000-0000A80B0000}"/>
    <cellStyle name="Обычный 2 4 3 4 2 6 2" xfId="5011" xr:uid="{00000000-0005-0000-0000-0000A90B0000}"/>
    <cellStyle name="Обычный 2 4 3 4 2 7" xfId="5012" xr:uid="{00000000-0005-0000-0000-0000AA0B0000}"/>
    <cellStyle name="Обычный 2 4 3 4 2 7 2" xfId="5013" xr:uid="{00000000-0005-0000-0000-0000AB0B0000}"/>
    <cellStyle name="Обычный 2 4 3 4 2 8" xfId="5014" xr:uid="{00000000-0005-0000-0000-0000AC0B0000}"/>
    <cellStyle name="Обычный 2 4 3 4 2 9" xfId="4997" xr:uid="{00000000-0005-0000-0000-0000AD0B0000}"/>
    <cellStyle name="Обычный 2 4 3 4 3" xfId="5015" xr:uid="{00000000-0005-0000-0000-0000AE0B0000}"/>
    <cellStyle name="Обычный 2 4 3 4 3 2" xfId="5016" xr:uid="{00000000-0005-0000-0000-0000AF0B0000}"/>
    <cellStyle name="Обычный 2 4 3 4 3 2 2" xfId="5017" xr:uid="{00000000-0005-0000-0000-0000B00B0000}"/>
    <cellStyle name="Обычный 2 4 3 4 3 3" xfId="5018" xr:uid="{00000000-0005-0000-0000-0000B10B0000}"/>
    <cellStyle name="Обычный 2 4 3 4 3 3 2" xfId="5019" xr:uid="{00000000-0005-0000-0000-0000B20B0000}"/>
    <cellStyle name="Обычный 2 4 3 4 3 4" xfId="5020" xr:uid="{00000000-0005-0000-0000-0000B30B0000}"/>
    <cellStyle name="Обычный 2 4 3 4 4" xfId="5021" xr:uid="{00000000-0005-0000-0000-0000B40B0000}"/>
    <cellStyle name="Обычный 2 4 3 4 4 2" xfId="5022" xr:uid="{00000000-0005-0000-0000-0000B50B0000}"/>
    <cellStyle name="Обычный 2 4 3 4 4 2 2" xfId="5023" xr:uid="{00000000-0005-0000-0000-0000B60B0000}"/>
    <cellStyle name="Обычный 2 4 3 4 4 2 2 2" xfId="5024" xr:uid="{00000000-0005-0000-0000-0000B70B0000}"/>
    <cellStyle name="Обычный 2 4 3 4 4 2 2 3" xfId="5025" xr:uid="{00000000-0005-0000-0000-0000B80B0000}"/>
    <cellStyle name="Обычный 2 4 3 4 4 2 3" xfId="5026" xr:uid="{00000000-0005-0000-0000-0000B90B0000}"/>
    <cellStyle name="Обычный 2 4 3 4 4 3" xfId="5027" xr:uid="{00000000-0005-0000-0000-0000BA0B0000}"/>
    <cellStyle name="Обычный 2 4 3 4 4 3 2" xfId="5028" xr:uid="{00000000-0005-0000-0000-0000BB0B0000}"/>
    <cellStyle name="Обычный 2 4 3 4 4 3 3" xfId="5029" xr:uid="{00000000-0005-0000-0000-0000BC0B0000}"/>
    <cellStyle name="Обычный 2 4 3 4 4 4" xfId="5030" xr:uid="{00000000-0005-0000-0000-0000BD0B0000}"/>
    <cellStyle name="Обычный 2 4 3 4 5" xfId="5031" xr:uid="{00000000-0005-0000-0000-0000BE0B0000}"/>
    <cellStyle name="Обычный 2 4 3 4 5 2" xfId="5032" xr:uid="{00000000-0005-0000-0000-0000BF0B0000}"/>
    <cellStyle name="Обычный 2 4 3 4 6" xfId="5033" xr:uid="{00000000-0005-0000-0000-0000C00B0000}"/>
    <cellStyle name="Обычный 2 4 3 4 7" xfId="2380" xr:uid="{00000000-0005-0000-0000-0000C10B0000}"/>
    <cellStyle name="Обычный 2 4 3 5" xfId="916" xr:uid="{00000000-0005-0000-0000-0000C20B0000}"/>
    <cellStyle name="Обычный 2 4 3 5 2" xfId="1800" xr:uid="{00000000-0005-0000-0000-0000C30B0000}"/>
    <cellStyle name="Обычный 2 4 3 5 2 2" xfId="5035" xr:uid="{00000000-0005-0000-0000-0000C40B0000}"/>
    <cellStyle name="Обычный 2 4 3 5 2 3" xfId="5034" xr:uid="{00000000-0005-0000-0000-0000C50B0000}"/>
    <cellStyle name="Обычный 2 4 3 5 3" xfId="5036" xr:uid="{00000000-0005-0000-0000-0000C60B0000}"/>
    <cellStyle name="Обычный 2 4 3 5 3 2" xfId="5037" xr:uid="{00000000-0005-0000-0000-0000C70B0000}"/>
    <cellStyle name="Обычный 2 4 3 5 4" xfId="5038" xr:uid="{00000000-0005-0000-0000-0000C80B0000}"/>
    <cellStyle name="Обычный 2 4 3 5 5" xfId="2742" xr:uid="{00000000-0005-0000-0000-0000C90B0000}"/>
    <cellStyle name="Обычный 2 4 3 6" xfId="917" xr:uid="{00000000-0005-0000-0000-0000CA0B0000}"/>
    <cellStyle name="Обычный 2 4 3 6 2" xfId="5040" xr:uid="{00000000-0005-0000-0000-0000CB0B0000}"/>
    <cellStyle name="Обычный 2 4 3 6 3" xfId="5039" xr:uid="{00000000-0005-0000-0000-0000CC0B0000}"/>
    <cellStyle name="Обычный 2 4 3 7" xfId="5041" xr:uid="{00000000-0005-0000-0000-0000CD0B0000}"/>
    <cellStyle name="Обычный 2 4 3 7 2" xfId="5042" xr:uid="{00000000-0005-0000-0000-0000CE0B0000}"/>
    <cellStyle name="Обычный 2 4 3 8" xfId="5043" xr:uid="{00000000-0005-0000-0000-0000CF0B0000}"/>
    <cellStyle name="Обычный 2 4 3 8 2" xfId="5044" xr:uid="{00000000-0005-0000-0000-0000D00B0000}"/>
    <cellStyle name="Обычный 2 4 3 8 2 2" xfId="5045" xr:uid="{00000000-0005-0000-0000-0000D10B0000}"/>
    <cellStyle name="Обычный 2 4 3 8 2 2 2" xfId="5046" xr:uid="{00000000-0005-0000-0000-0000D20B0000}"/>
    <cellStyle name="Обычный 2 4 3 8 2 3" xfId="5047" xr:uid="{00000000-0005-0000-0000-0000D30B0000}"/>
    <cellStyle name="Обычный 2 4 3 8 3" xfId="5048" xr:uid="{00000000-0005-0000-0000-0000D40B0000}"/>
    <cellStyle name="Обычный 2 4 3 8 3 2" xfId="5049" xr:uid="{00000000-0005-0000-0000-0000D50B0000}"/>
    <cellStyle name="Обычный 2 4 3 8 4" xfId="5050" xr:uid="{00000000-0005-0000-0000-0000D60B0000}"/>
    <cellStyle name="Обычный 2 4 3 9" xfId="5051" xr:uid="{00000000-0005-0000-0000-0000D70B0000}"/>
    <cellStyle name="Обычный 2 4 3 9 2" xfId="5052" xr:uid="{00000000-0005-0000-0000-0000D80B0000}"/>
    <cellStyle name="Обычный 2 4 3 9 2 2" xfId="5053" xr:uid="{00000000-0005-0000-0000-0000D90B0000}"/>
    <cellStyle name="Обычный 2 4 3 9 3" xfId="5054" xr:uid="{00000000-0005-0000-0000-0000DA0B0000}"/>
    <cellStyle name="Обычный 2 4 4" xfId="80" xr:uid="{00000000-0005-0000-0000-0000DB0B0000}"/>
    <cellStyle name="Обычный 2 4 4 2" xfId="302" xr:uid="{00000000-0005-0000-0000-0000DC0B0000}"/>
    <cellStyle name="Обычный 2 4 4 2 10" xfId="5055" xr:uid="{00000000-0005-0000-0000-0000DD0B0000}"/>
    <cellStyle name="Обычный 2 4 4 2 10 2" xfId="5056" xr:uid="{00000000-0005-0000-0000-0000DE0B0000}"/>
    <cellStyle name="Обычный 2 4 4 2 11" xfId="5057" xr:uid="{00000000-0005-0000-0000-0000DF0B0000}"/>
    <cellStyle name="Обычный 2 4 4 2 11 2" xfId="5058" xr:uid="{00000000-0005-0000-0000-0000E00B0000}"/>
    <cellStyle name="Обычный 2 4 4 2 12" xfId="5059" xr:uid="{00000000-0005-0000-0000-0000E10B0000}"/>
    <cellStyle name="Обычный 2 4 4 2 13" xfId="2149" xr:uid="{00000000-0005-0000-0000-0000E20B0000}"/>
    <cellStyle name="Обычный 2 4 4 2 2" xfId="578" xr:uid="{00000000-0005-0000-0000-0000E30B0000}"/>
    <cellStyle name="Обычный 2 4 4 2 2 2" xfId="918" xr:uid="{00000000-0005-0000-0000-0000E40B0000}"/>
    <cellStyle name="Обычный 2 4 4 2 2 2 2" xfId="5061" xr:uid="{00000000-0005-0000-0000-0000E50B0000}"/>
    <cellStyle name="Обычный 2 4 4 2 2 2 3" xfId="5060" xr:uid="{00000000-0005-0000-0000-0000E60B0000}"/>
    <cellStyle name="Обычный 2 4 4 2 2 3" xfId="2499" xr:uid="{00000000-0005-0000-0000-0000E70B0000}"/>
    <cellStyle name="Обычный 2 4 4 2 3" xfId="919" xr:uid="{00000000-0005-0000-0000-0000E80B0000}"/>
    <cellStyle name="Обычный 2 4 4 2 3 2" xfId="1801" xr:uid="{00000000-0005-0000-0000-0000E90B0000}"/>
    <cellStyle name="Обычный 2 4 4 2 3 2 2" xfId="5063" xr:uid="{00000000-0005-0000-0000-0000EA0B0000}"/>
    <cellStyle name="Обычный 2 4 4 2 3 2 3" xfId="5062" xr:uid="{00000000-0005-0000-0000-0000EB0B0000}"/>
    <cellStyle name="Обычный 2 4 4 2 3 3" xfId="2743" xr:uid="{00000000-0005-0000-0000-0000EC0B0000}"/>
    <cellStyle name="Обычный 2 4 4 2 4" xfId="920" xr:uid="{00000000-0005-0000-0000-0000ED0B0000}"/>
    <cellStyle name="Обычный 2 4 4 2 4 2" xfId="5065" xr:uid="{00000000-0005-0000-0000-0000EE0B0000}"/>
    <cellStyle name="Обычный 2 4 4 2 4 3" xfId="5064" xr:uid="{00000000-0005-0000-0000-0000EF0B0000}"/>
    <cellStyle name="Обычный 2 4 4 2 5" xfId="5066" xr:uid="{00000000-0005-0000-0000-0000F00B0000}"/>
    <cellStyle name="Обычный 2 4 4 2 5 2" xfId="5067" xr:uid="{00000000-0005-0000-0000-0000F10B0000}"/>
    <cellStyle name="Обычный 2 4 4 2 5 2 2" xfId="5068" xr:uid="{00000000-0005-0000-0000-0000F20B0000}"/>
    <cellStyle name="Обычный 2 4 4 2 5 3" xfId="5069" xr:uid="{00000000-0005-0000-0000-0000F30B0000}"/>
    <cellStyle name="Обычный 2 4 4 2 6" xfId="5070" xr:uid="{00000000-0005-0000-0000-0000F40B0000}"/>
    <cellStyle name="Обычный 2 4 4 2 6 2" xfId="5071" xr:uid="{00000000-0005-0000-0000-0000F50B0000}"/>
    <cellStyle name="Обычный 2 4 4 2 7" xfId="5072" xr:uid="{00000000-0005-0000-0000-0000F60B0000}"/>
    <cellStyle name="Обычный 2 4 4 2 7 2" xfId="5073" xr:uid="{00000000-0005-0000-0000-0000F70B0000}"/>
    <cellStyle name="Обычный 2 4 4 2 8" xfId="5074" xr:uid="{00000000-0005-0000-0000-0000F80B0000}"/>
    <cellStyle name="Обычный 2 4 4 2 8 2" xfId="5075" xr:uid="{00000000-0005-0000-0000-0000F90B0000}"/>
    <cellStyle name="Обычный 2 4 4 2 8 2 2" xfId="5076" xr:uid="{00000000-0005-0000-0000-0000FA0B0000}"/>
    <cellStyle name="Обычный 2 4 4 2 9" xfId="5077" xr:uid="{00000000-0005-0000-0000-0000FB0B0000}"/>
    <cellStyle name="Обычный 2 4 4 2 9 2" xfId="5078" xr:uid="{00000000-0005-0000-0000-0000FC0B0000}"/>
    <cellStyle name="Обычный 2 4 4 3" xfId="428" xr:uid="{00000000-0005-0000-0000-0000FD0B0000}"/>
    <cellStyle name="Обычный 2 4 4 3 2" xfId="921" xr:uid="{00000000-0005-0000-0000-0000FE0B0000}"/>
    <cellStyle name="Обычный 2 4 4 3 2 2" xfId="5080" xr:uid="{00000000-0005-0000-0000-0000FF0B0000}"/>
    <cellStyle name="Обычный 2 4 4 3 2 3" xfId="5079" xr:uid="{00000000-0005-0000-0000-0000000C0000}"/>
    <cellStyle name="Обычный 2 4 4 3 3" xfId="5081" xr:uid="{00000000-0005-0000-0000-0000010C0000}"/>
    <cellStyle name="Обычный 2 4 4 3 3 2" xfId="5082" xr:uid="{00000000-0005-0000-0000-0000020C0000}"/>
    <cellStyle name="Обычный 2 4 4 3 4" xfId="5083" xr:uid="{00000000-0005-0000-0000-0000030C0000}"/>
    <cellStyle name="Обычный 2 4 4 3 4 2" xfId="5084" xr:uid="{00000000-0005-0000-0000-0000040C0000}"/>
    <cellStyle name="Обычный 2 4 4 3 5" xfId="5085" xr:uid="{00000000-0005-0000-0000-0000050C0000}"/>
    <cellStyle name="Обычный 2 4 4 3 5 2" xfId="5086" xr:uid="{00000000-0005-0000-0000-0000060C0000}"/>
    <cellStyle name="Обычный 2 4 4 3 6" xfId="5087" xr:uid="{00000000-0005-0000-0000-0000070C0000}"/>
    <cellStyle name="Обычный 2 4 4 3 7" xfId="2382" xr:uid="{00000000-0005-0000-0000-0000080C0000}"/>
    <cellStyle name="Обычный 2 4 4 4" xfId="922" xr:uid="{00000000-0005-0000-0000-0000090C0000}"/>
    <cellStyle name="Обычный 2 4 4 4 2" xfId="1802" xr:uid="{00000000-0005-0000-0000-00000A0C0000}"/>
    <cellStyle name="Обычный 2 4 4 4 2 2" xfId="5088" xr:uid="{00000000-0005-0000-0000-00000B0C0000}"/>
    <cellStyle name="Обычный 2 4 4 4 3" xfId="2744" xr:uid="{00000000-0005-0000-0000-00000C0C0000}"/>
    <cellStyle name="Обычный 2 4 4 5" xfId="923" xr:uid="{00000000-0005-0000-0000-00000D0C0000}"/>
    <cellStyle name="Обычный 2 4 4 5 2" xfId="5090" xr:uid="{00000000-0005-0000-0000-00000E0C0000}"/>
    <cellStyle name="Обычный 2 4 4 5 2 2" xfId="5091" xr:uid="{00000000-0005-0000-0000-00000F0C0000}"/>
    <cellStyle name="Обычный 2 4 4 5 3" xfId="5092" xr:uid="{00000000-0005-0000-0000-0000100C0000}"/>
    <cellStyle name="Обычный 2 4 4 5 4" xfId="5089" xr:uid="{00000000-0005-0000-0000-0000110C0000}"/>
    <cellStyle name="Обычный 2 4 4 6" xfId="5093" xr:uid="{00000000-0005-0000-0000-0000120C0000}"/>
    <cellStyle name="Обычный 2 4 4 6 2" xfId="5094" xr:uid="{00000000-0005-0000-0000-0000130C0000}"/>
    <cellStyle name="Обычный 2 4 4 7" xfId="5095" xr:uid="{00000000-0005-0000-0000-0000140C0000}"/>
    <cellStyle name="Обычный 2 4 4 8" xfId="2148" xr:uid="{00000000-0005-0000-0000-0000150C0000}"/>
    <cellStyle name="Обычный 2 4 5" xfId="81" xr:uid="{00000000-0005-0000-0000-0000160C0000}"/>
    <cellStyle name="Обычный 2 4 5 2" xfId="303" xr:uid="{00000000-0005-0000-0000-0000170C0000}"/>
    <cellStyle name="Обычный 2 4 5 2 2" xfId="579" xr:uid="{00000000-0005-0000-0000-0000180C0000}"/>
    <cellStyle name="Обычный 2 4 5 2 2 2" xfId="924" xr:uid="{00000000-0005-0000-0000-0000190C0000}"/>
    <cellStyle name="Обычный 2 4 5 2 2 2 2" xfId="6684" xr:uid="{00000000-0005-0000-0000-00001A0C0000}"/>
    <cellStyle name="Обычный 2 4 5 2 2 3" xfId="2500" xr:uid="{00000000-0005-0000-0000-00001B0C0000}"/>
    <cellStyle name="Обычный 2 4 5 2 3" xfId="925" xr:uid="{00000000-0005-0000-0000-00001C0C0000}"/>
    <cellStyle name="Обычный 2 4 5 2 3 2" xfId="1803" xr:uid="{00000000-0005-0000-0000-00001D0C0000}"/>
    <cellStyle name="Обычный 2 4 5 2 3 2 2" xfId="6685" xr:uid="{00000000-0005-0000-0000-00001E0C0000}"/>
    <cellStyle name="Обычный 2 4 5 2 3 3" xfId="2745" xr:uid="{00000000-0005-0000-0000-00001F0C0000}"/>
    <cellStyle name="Обычный 2 4 5 2 4" xfId="926" xr:uid="{00000000-0005-0000-0000-0000200C0000}"/>
    <cellStyle name="Обычный 2 4 5 2 4 2" xfId="6683" xr:uid="{00000000-0005-0000-0000-0000210C0000}"/>
    <cellStyle name="Обычный 2 4 5 2 5" xfId="2151" xr:uid="{00000000-0005-0000-0000-0000220C0000}"/>
    <cellStyle name="Обычный 2 4 5 3" xfId="429" xr:uid="{00000000-0005-0000-0000-0000230C0000}"/>
    <cellStyle name="Обычный 2 4 5 3 2" xfId="927" xr:uid="{00000000-0005-0000-0000-0000240C0000}"/>
    <cellStyle name="Обычный 2 4 5 3 2 2" xfId="5096" xr:uid="{00000000-0005-0000-0000-0000250C0000}"/>
    <cellStyle name="Обычный 2 4 5 3 3" xfId="2383" xr:uid="{00000000-0005-0000-0000-0000260C0000}"/>
    <cellStyle name="Обычный 2 4 5 4" xfId="928" xr:uid="{00000000-0005-0000-0000-0000270C0000}"/>
    <cellStyle name="Обычный 2 4 5 4 2" xfId="1804" xr:uid="{00000000-0005-0000-0000-0000280C0000}"/>
    <cellStyle name="Обычный 2 4 5 4 2 2" xfId="5097" xr:uid="{00000000-0005-0000-0000-0000290C0000}"/>
    <cellStyle name="Обычный 2 4 5 4 3" xfId="2746" xr:uid="{00000000-0005-0000-0000-00002A0C0000}"/>
    <cellStyle name="Обычный 2 4 5 5" xfId="929" xr:uid="{00000000-0005-0000-0000-00002B0C0000}"/>
    <cellStyle name="Обычный 2 4 5 5 2" xfId="5098" xr:uid="{00000000-0005-0000-0000-00002C0C0000}"/>
    <cellStyle name="Обычный 2 4 5 6" xfId="2150" xr:uid="{00000000-0005-0000-0000-00002D0C0000}"/>
    <cellStyle name="Обычный 2 4 6" xfId="5099" xr:uid="{00000000-0005-0000-0000-00002E0C0000}"/>
    <cellStyle name="Обычный 2 4 6 2" xfId="5100" xr:uid="{00000000-0005-0000-0000-00002F0C0000}"/>
    <cellStyle name="Обычный 2 4 6 2 2" xfId="5101" xr:uid="{00000000-0005-0000-0000-0000300C0000}"/>
    <cellStyle name="Обычный 2 4 6 3" xfId="5102" xr:uid="{00000000-0005-0000-0000-0000310C0000}"/>
    <cellStyle name="Обычный 2 4 6 3 2" xfId="5103" xr:uid="{00000000-0005-0000-0000-0000320C0000}"/>
    <cellStyle name="Обычный 2 4 6 4" xfId="5104" xr:uid="{00000000-0005-0000-0000-0000330C0000}"/>
    <cellStyle name="Обычный 2 4 7" xfId="5105" xr:uid="{00000000-0005-0000-0000-0000340C0000}"/>
    <cellStyle name="Обычный 2 4 7 2" xfId="5106" xr:uid="{00000000-0005-0000-0000-0000350C0000}"/>
    <cellStyle name="Обычный 2 4 7 2 2" xfId="5107" xr:uid="{00000000-0005-0000-0000-0000360C0000}"/>
    <cellStyle name="Обычный 2 4 7 3" xfId="5108" xr:uid="{00000000-0005-0000-0000-0000370C0000}"/>
    <cellStyle name="Обычный 2 4 8" xfId="5109" xr:uid="{00000000-0005-0000-0000-0000380C0000}"/>
    <cellStyle name="Обычный 2 4 8 2" xfId="5110" xr:uid="{00000000-0005-0000-0000-0000390C0000}"/>
    <cellStyle name="Обычный 2 4 8 2 2" xfId="5111" xr:uid="{00000000-0005-0000-0000-00003A0C0000}"/>
    <cellStyle name="Обычный 2 4 8 2 2 2" xfId="5112" xr:uid="{00000000-0005-0000-0000-00003B0C0000}"/>
    <cellStyle name="Обычный 2 4 8 2 3" xfId="5113" xr:uid="{00000000-0005-0000-0000-00003C0C0000}"/>
    <cellStyle name="Обычный 2 4 8 3" xfId="5114" xr:uid="{00000000-0005-0000-0000-00003D0C0000}"/>
    <cellStyle name="Обычный 2 4 9" xfId="5115" xr:uid="{00000000-0005-0000-0000-00003E0C0000}"/>
    <cellStyle name="Обычный 2 5" xfId="82" xr:uid="{00000000-0005-0000-0000-00003F0C0000}"/>
    <cellStyle name="Обычный 2 5 2" xfId="83" xr:uid="{00000000-0005-0000-0000-0000400C0000}"/>
    <cellStyle name="Обычный 2 5 2 2" xfId="84" xr:uid="{00000000-0005-0000-0000-0000410C0000}"/>
    <cellStyle name="Обычный 2 5 2 2 2" xfId="378" xr:uid="{00000000-0005-0000-0000-0000420C0000}"/>
    <cellStyle name="Обычный 2 5 2 2 2 2" xfId="653" xr:uid="{00000000-0005-0000-0000-0000430C0000}"/>
    <cellStyle name="Обычный 2 5 2 2 2 2 2" xfId="930" xr:uid="{00000000-0005-0000-0000-0000440C0000}"/>
    <cellStyle name="Обычный 2 5 2 2 2 2 2 2" xfId="6689" xr:uid="{00000000-0005-0000-0000-0000450C0000}"/>
    <cellStyle name="Обычный 2 5 2 2 2 2 3" xfId="2502" xr:uid="{00000000-0005-0000-0000-0000460C0000}"/>
    <cellStyle name="Обычный 2 5 2 2 2 3" xfId="931" xr:uid="{00000000-0005-0000-0000-0000470C0000}"/>
    <cellStyle name="Обычный 2 5 2 2 2 3 2" xfId="1805" xr:uid="{00000000-0005-0000-0000-0000480C0000}"/>
    <cellStyle name="Обычный 2 5 2 2 2 3 2 2" xfId="6690" xr:uid="{00000000-0005-0000-0000-0000490C0000}"/>
    <cellStyle name="Обычный 2 5 2 2 2 3 3" xfId="2747" xr:uid="{00000000-0005-0000-0000-00004A0C0000}"/>
    <cellStyle name="Обычный 2 5 2 2 2 4" xfId="932" xr:uid="{00000000-0005-0000-0000-00004B0C0000}"/>
    <cellStyle name="Обычный 2 5 2 2 2 4 2" xfId="6688" xr:uid="{00000000-0005-0000-0000-00004C0C0000}"/>
    <cellStyle name="Обычный 2 5 2 2 2 5" xfId="2154" xr:uid="{00000000-0005-0000-0000-00004D0C0000}"/>
    <cellStyle name="Обычный 2 5 2 2 3" xfId="431" xr:uid="{00000000-0005-0000-0000-00004E0C0000}"/>
    <cellStyle name="Обычный 2 5 2 2 3 2" xfId="933" xr:uid="{00000000-0005-0000-0000-00004F0C0000}"/>
    <cellStyle name="Обычный 2 5 2 2 3 2 2" xfId="6691" xr:uid="{00000000-0005-0000-0000-0000500C0000}"/>
    <cellStyle name="Обычный 2 5 2 2 3 3" xfId="2501" xr:uid="{00000000-0005-0000-0000-0000510C0000}"/>
    <cellStyle name="Обычный 2 5 2 2 4" xfId="934" xr:uid="{00000000-0005-0000-0000-0000520C0000}"/>
    <cellStyle name="Обычный 2 5 2 2 4 2" xfId="1806" xr:uid="{00000000-0005-0000-0000-0000530C0000}"/>
    <cellStyle name="Обычный 2 5 2 2 4 2 2" xfId="6692" xr:uid="{00000000-0005-0000-0000-0000540C0000}"/>
    <cellStyle name="Обычный 2 5 2 2 4 3" xfId="2748" xr:uid="{00000000-0005-0000-0000-0000550C0000}"/>
    <cellStyle name="Обычный 2 5 2 2 5" xfId="935" xr:uid="{00000000-0005-0000-0000-0000560C0000}"/>
    <cellStyle name="Обычный 2 5 2 2 5 2" xfId="6687" xr:uid="{00000000-0005-0000-0000-0000570C0000}"/>
    <cellStyle name="Обычный 2 5 2 2 6" xfId="2153" xr:uid="{00000000-0005-0000-0000-0000580C0000}"/>
    <cellStyle name="Обычный 2 5 2 3" xfId="85" xr:uid="{00000000-0005-0000-0000-0000590C0000}"/>
    <cellStyle name="Обычный 2 5 2 3 2" xfId="432" xr:uid="{00000000-0005-0000-0000-00005A0C0000}"/>
    <cellStyle name="Обычный 2 5 2 3 2 2" xfId="936" xr:uid="{00000000-0005-0000-0000-00005B0C0000}"/>
    <cellStyle name="Обычный 2 5 2 3 2 2 2" xfId="6694" xr:uid="{00000000-0005-0000-0000-00005C0C0000}"/>
    <cellStyle name="Обычный 2 5 2 3 2 3" xfId="2503" xr:uid="{00000000-0005-0000-0000-00005D0C0000}"/>
    <cellStyle name="Обычный 2 5 2 3 3" xfId="937" xr:uid="{00000000-0005-0000-0000-00005E0C0000}"/>
    <cellStyle name="Обычный 2 5 2 3 3 2" xfId="1807" xr:uid="{00000000-0005-0000-0000-00005F0C0000}"/>
    <cellStyle name="Обычный 2 5 2 3 3 2 2" xfId="6695" xr:uid="{00000000-0005-0000-0000-0000600C0000}"/>
    <cellStyle name="Обычный 2 5 2 3 3 3" xfId="2749" xr:uid="{00000000-0005-0000-0000-0000610C0000}"/>
    <cellStyle name="Обычный 2 5 2 3 4" xfId="938" xr:uid="{00000000-0005-0000-0000-0000620C0000}"/>
    <cellStyle name="Обычный 2 5 2 3 4 2" xfId="6693" xr:uid="{00000000-0005-0000-0000-0000630C0000}"/>
    <cellStyle name="Обычный 2 5 2 3 5" xfId="2155" xr:uid="{00000000-0005-0000-0000-0000640C0000}"/>
    <cellStyle name="Обычный 2 5 2 4" xfId="304" xr:uid="{00000000-0005-0000-0000-0000650C0000}"/>
    <cellStyle name="Обычный 2 5 2 4 2" xfId="580" xr:uid="{00000000-0005-0000-0000-0000660C0000}"/>
    <cellStyle name="Обычный 2 5 2 4 2 2" xfId="939" xr:uid="{00000000-0005-0000-0000-0000670C0000}"/>
    <cellStyle name="Обычный 2 5 2 4 2 2 2" xfId="6697" xr:uid="{00000000-0005-0000-0000-0000680C0000}"/>
    <cellStyle name="Обычный 2 5 2 4 2 3" xfId="2504" xr:uid="{00000000-0005-0000-0000-0000690C0000}"/>
    <cellStyle name="Обычный 2 5 2 4 3" xfId="940" xr:uid="{00000000-0005-0000-0000-00006A0C0000}"/>
    <cellStyle name="Обычный 2 5 2 4 3 2" xfId="1808" xr:uid="{00000000-0005-0000-0000-00006B0C0000}"/>
    <cellStyle name="Обычный 2 5 2 4 3 2 2" xfId="6698" xr:uid="{00000000-0005-0000-0000-00006C0C0000}"/>
    <cellStyle name="Обычный 2 5 2 4 3 3" xfId="2750" xr:uid="{00000000-0005-0000-0000-00006D0C0000}"/>
    <cellStyle name="Обычный 2 5 2 4 4" xfId="941" xr:uid="{00000000-0005-0000-0000-00006E0C0000}"/>
    <cellStyle name="Обычный 2 5 2 4 4 2" xfId="6696" xr:uid="{00000000-0005-0000-0000-00006F0C0000}"/>
    <cellStyle name="Обычный 2 5 2 4 5" xfId="2156" xr:uid="{00000000-0005-0000-0000-0000700C0000}"/>
    <cellStyle name="Обычный 2 5 2 5" xfId="430" xr:uid="{00000000-0005-0000-0000-0000710C0000}"/>
    <cellStyle name="Обычный 2 5 2 5 2" xfId="942" xr:uid="{00000000-0005-0000-0000-0000720C0000}"/>
    <cellStyle name="Обычный 2 5 2 5 2 2" xfId="6699" xr:uid="{00000000-0005-0000-0000-0000730C0000}"/>
    <cellStyle name="Обычный 2 5 2 5 3" xfId="2384" xr:uid="{00000000-0005-0000-0000-0000740C0000}"/>
    <cellStyle name="Обычный 2 5 2 6" xfId="943" xr:uid="{00000000-0005-0000-0000-0000750C0000}"/>
    <cellStyle name="Обычный 2 5 2 6 2" xfId="1809" xr:uid="{00000000-0005-0000-0000-0000760C0000}"/>
    <cellStyle name="Обычный 2 5 2 6 2 2" xfId="6700" xr:uid="{00000000-0005-0000-0000-0000770C0000}"/>
    <cellStyle name="Обычный 2 5 2 6 3" xfId="2751" xr:uid="{00000000-0005-0000-0000-0000780C0000}"/>
    <cellStyle name="Обычный 2 5 2 7" xfId="944" xr:uid="{00000000-0005-0000-0000-0000790C0000}"/>
    <cellStyle name="Обычный 2 5 2 7 2" xfId="6686" xr:uid="{00000000-0005-0000-0000-00007A0C0000}"/>
    <cellStyle name="Обычный 2 5 2 8" xfId="2152" xr:uid="{00000000-0005-0000-0000-00007B0C0000}"/>
    <cellStyle name="Обычный 2 5 3" xfId="5116" xr:uid="{00000000-0005-0000-0000-00007C0C0000}"/>
    <cellStyle name="Обычный 2 5 3 2" xfId="5117" xr:uid="{00000000-0005-0000-0000-00007D0C0000}"/>
    <cellStyle name="Обычный 2 5 3 2 2" xfId="5118" xr:uid="{00000000-0005-0000-0000-00007E0C0000}"/>
    <cellStyle name="Обычный 2 5 3 2 2 2" xfId="5119" xr:uid="{00000000-0005-0000-0000-00007F0C0000}"/>
    <cellStyle name="Обычный 2 5 3 2 3" xfId="5120" xr:uid="{00000000-0005-0000-0000-0000800C0000}"/>
    <cellStyle name="Обычный 2 5 3 2 4" xfId="5121" xr:uid="{00000000-0005-0000-0000-0000810C0000}"/>
    <cellStyle name="Обычный 2 5 3 3" xfId="5122" xr:uid="{00000000-0005-0000-0000-0000820C0000}"/>
    <cellStyle name="Обычный 2 5 4" xfId="5123" xr:uid="{00000000-0005-0000-0000-0000830C0000}"/>
    <cellStyle name="Обычный 2 5 4 2" xfId="5124" xr:uid="{00000000-0005-0000-0000-0000840C0000}"/>
    <cellStyle name="Обычный 2 5 4 2 2" xfId="5125" xr:uid="{00000000-0005-0000-0000-0000850C0000}"/>
    <cellStyle name="Обычный 2 5 4 3" xfId="5126" xr:uid="{00000000-0005-0000-0000-0000860C0000}"/>
    <cellStyle name="Обычный 2 5 4 4" xfId="5127" xr:uid="{00000000-0005-0000-0000-0000870C0000}"/>
    <cellStyle name="Обычный 2 5 4 5" xfId="5128" xr:uid="{00000000-0005-0000-0000-0000880C0000}"/>
    <cellStyle name="Обычный 2 5 5" xfId="5129" xr:uid="{00000000-0005-0000-0000-0000890C0000}"/>
    <cellStyle name="Обычный 2 5 5 2" xfId="5130" xr:uid="{00000000-0005-0000-0000-00008A0C0000}"/>
    <cellStyle name="Обычный 2 5 6" xfId="5131" xr:uid="{00000000-0005-0000-0000-00008B0C0000}"/>
    <cellStyle name="Обычный 2 5 6 2" xfId="5132" xr:uid="{00000000-0005-0000-0000-00008C0C0000}"/>
    <cellStyle name="Обычный 2 5 7" xfId="5133" xr:uid="{00000000-0005-0000-0000-00008D0C0000}"/>
    <cellStyle name="Обычный 2 6" xfId="86" xr:uid="{00000000-0005-0000-0000-00008E0C0000}"/>
    <cellStyle name="Обычный 2 6 2" xfId="87" xr:uid="{00000000-0005-0000-0000-00008F0C0000}"/>
    <cellStyle name="Обычный 2 6 2 2" xfId="88" xr:uid="{00000000-0005-0000-0000-0000900C0000}"/>
    <cellStyle name="Обычный 2 6 2 2 10" xfId="2158" xr:uid="{00000000-0005-0000-0000-0000910C0000}"/>
    <cellStyle name="Обычный 2 6 2 2 2" xfId="305" xr:uid="{00000000-0005-0000-0000-0000920C0000}"/>
    <cellStyle name="Обычный 2 6 2 2 2 10" xfId="5134" xr:uid="{00000000-0005-0000-0000-0000930C0000}"/>
    <cellStyle name="Обычный 2 6 2 2 2 10 2" xfId="5135" xr:uid="{00000000-0005-0000-0000-0000940C0000}"/>
    <cellStyle name="Обычный 2 6 2 2 2 11" xfId="5136" xr:uid="{00000000-0005-0000-0000-0000950C0000}"/>
    <cellStyle name="Обычный 2 6 2 2 2 11 2" xfId="5137" xr:uid="{00000000-0005-0000-0000-0000960C0000}"/>
    <cellStyle name="Обычный 2 6 2 2 2 11 3" xfId="5138" xr:uid="{00000000-0005-0000-0000-0000970C0000}"/>
    <cellStyle name="Обычный 2 6 2 2 2 11 4" xfId="5139" xr:uid="{00000000-0005-0000-0000-0000980C0000}"/>
    <cellStyle name="Обычный 2 6 2 2 2 11 5" xfId="5140" xr:uid="{00000000-0005-0000-0000-0000990C0000}"/>
    <cellStyle name="Обычный 2 6 2 2 2 11 6" xfId="5141" xr:uid="{00000000-0005-0000-0000-00009A0C0000}"/>
    <cellStyle name="Обычный 2 6 2 2 2 11 7" xfId="5142" xr:uid="{00000000-0005-0000-0000-00009B0C0000}"/>
    <cellStyle name="Обычный 2 6 2 2 2 12" xfId="5143" xr:uid="{00000000-0005-0000-0000-00009C0C0000}"/>
    <cellStyle name="Обычный 2 6 2 2 2 12 2" xfId="5144" xr:uid="{00000000-0005-0000-0000-00009D0C0000}"/>
    <cellStyle name="Обычный 2 6 2 2 2 13" xfId="5145" xr:uid="{00000000-0005-0000-0000-00009E0C0000}"/>
    <cellStyle name="Обычный 2 6 2 2 2 14" xfId="5146" xr:uid="{00000000-0005-0000-0000-00009F0C0000}"/>
    <cellStyle name="Обычный 2 6 2 2 2 15" xfId="5147" xr:uid="{00000000-0005-0000-0000-0000A00C0000}"/>
    <cellStyle name="Обычный 2 6 2 2 2 16" xfId="5148" xr:uid="{00000000-0005-0000-0000-0000A10C0000}"/>
    <cellStyle name="Обычный 2 6 2 2 2 16 2" xfId="5149" xr:uid="{00000000-0005-0000-0000-0000A20C0000}"/>
    <cellStyle name="Обычный 2 6 2 2 2 17" xfId="5150" xr:uid="{00000000-0005-0000-0000-0000A30C0000}"/>
    <cellStyle name="Обычный 2 6 2 2 2 18" xfId="5151" xr:uid="{00000000-0005-0000-0000-0000A40C0000}"/>
    <cellStyle name="Обычный 2 6 2 2 2 19" xfId="5152" xr:uid="{00000000-0005-0000-0000-0000A50C0000}"/>
    <cellStyle name="Обычный 2 6 2 2 2 2" xfId="581" xr:uid="{00000000-0005-0000-0000-0000A60C0000}"/>
    <cellStyle name="Обычный 2 6 2 2 2 2 2" xfId="945" xr:uid="{00000000-0005-0000-0000-0000A70C0000}"/>
    <cellStyle name="Обычный 2 6 2 2 2 2 2 2" xfId="5154" xr:uid="{00000000-0005-0000-0000-0000A80C0000}"/>
    <cellStyle name="Обычный 2 6 2 2 2 2 2 2 2" xfId="5155" xr:uid="{00000000-0005-0000-0000-0000A90C0000}"/>
    <cellStyle name="Обычный 2 6 2 2 2 2 2 2 2 2" xfId="5156" xr:uid="{00000000-0005-0000-0000-0000AA0C0000}"/>
    <cellStyle name="Обычный 2 6 2 2 2 2 2 3" xfId="5157" xr:uid="{00000000-0005-0000-0000-0000AB0C0000}"/>
    <cellStyle name="Обычный 2 6 2 2 2 2 2 4" xfId="5153" xr:uid="{00000000-0005-0000-0000-0000AC0C0000}"/>
    <cellStyle name="Обычный 2 6 2 2 2 2 3" xfId="5158" xr:uid="{00000000-0005-0000-0000-0000AD0C0000}"/>
    <cellStyle name="Обычный 2 6 2 2 2 2 3 2" xfId="5159" xr:uid="{00000000-0005-0000-0000-0000AE0C0000}"/>
    <cellStyle name="Обычный 2 6 2 2 2 2 3 2 2" xfId="5160" xr:uid="{00000000-0005-0000-0000-0000AF0C0000}"/>
    <cellStyle name="Обычный 2 6 2 2 2 2 4" xfId="5161" xr:uid="{00000000-0005-0000-0000-0000B00C0000}"/>
    <cellStyle name="Обычный 2 6 2 2 2 2 5" xfId="2505" xr:uid="{00000000-0005-0000-0000-0000B10C0000}"/>
    <cellStyle name="Обычный 2 6 2 2 2 20" xfId="5162" xr:uid="{00000000-0005-0000-0000-0000B20C0000}"/>
    <cellStyle name="Обычный 2 6 2 2 2 21" xfId="5163" xr:uid="{00000000-0005-0000-0000-0000B30C0000}"/>
    <cellStyle name="Обычный 2 6 2 2 2 22" xfId="5164" xr:uid="{00000000-0005-0000-0000-0000B40C0000}"/>
    <cellStyle name="Обычный 2 6 2 2 2 23" xfId="5165" xr:uid="{00000000-0005-0000-0000-0000B50C0000}"/>
    <cellStyle name="Обычный 2 6 2 2 2 24" xfId="5166" xr:uid="{00000000-0005-0000-0000-0000B60C0000}"/>
    <cellStyle name="Обычный 2 6 2 2 2 25" xfId="2159" xr:uid="{00000000-0005-0000-0000-0000B70C0000}"/>
    <cellStyle name="Обычный 2 6 2 2 2 3" xfId="946" xr:uid="{00000000-0005-0000-0000-0000B80C0000}"/>
    <cellStyle name="Обычный 2 6 2 2 2 3 2" xfId="1810" xr:uid="{00000000-0005-0000-0000-0000B90C0000}"/>
    <cellStyle name="Обычный 2 6 2 2 2 3 2 2" xfId="5168" xr:uid="{00000000-0005-0000-0000-0000BA0C0000}"/>
    <cellStyle name="Обычный 2 6 2 2 2 3 2 3" xfId="5167" xr:uid="{00000000-0005-0000-0000-0000BB0C0000}"/>
    <cellStyle name="Обычный 2 6 2 2 2 3 3" xfId="5169" xr:uid="{00000000-0005-0000-0000-0000BC0C0000}"/>
    <cellStyle name="Обычный 2 6 2 2 2 3 4" xfId="2752" xr:uid="{00000000-0005-0000-0000-0000BD0C0000}"/>
    <cellStyle name="Обычный 2 6 2 2 2 4" xfId="947" xr:uid="{00000000-0005-0000-0000-0000BE0C0000}"/>
    <cellStyle name="Обычный 2 6 2 2 2 4 2" xfId="5171" xr:uid="{00000000-0005-0000-0000-0000BF0C0000}"/>
    <cellStyle name="Обычный 2 6 2 2 2 4 3" xfId="5170" xr:uid="{00000000-0005-0000-0000-0000C00C0000}"/>
    <cellStyle name="Обычный 2 6 2 2 2 5" xfId="5172" xr:uid="{00000000-0005-0000-0000-0000C10C0000}"/>
    <cellStyle name="Обычный 2 6 2 2 2 5 2" xfId="5173" xr:uid="{00000000-0005-0000-0000-0000C20C0000}"/>
    <cellStyle name="Обычный 2 6 2 2 2 6" xfId="5174" xr:uid="{00000000-0005-0000-0000-0000C30C0000}"/>
    <cellStyle name="Обычный 2 6 2 2 2 6 2" xfId="5175" xr:uid="{00000000-0005-0000-0000-0000C40C0000}"/>
    <cellStyle name="Обычный 2 6 2 2 2 7" xfId="5176" xr:uid="{00000000-0005-0000-0000-0000C50C0000}"/>
    <cellStyle name="Обычный 2 6 2 2 2 7 2" xfId="5177" xr:uid="{00000000-0005-0000-0000-0000C60C0000}"/>
    <cellStyle name="Обычный 2 6 2 2 2 8" xfId="5178" xr:uid="{00000000-0005-0000-0000-0000C70C0000}"/>
    <cellStyle name="Обычный 2 6 2 2 2 8 2" xfId="5179" xr:uid="{00000000-0005-0000-0000-0000C80C0000}"/>
    <cellStyle name="Обычный 2 6 2 2 2 9" xfId="5180" xr:uid="{00000000-0005-0000-0000-0000C90C0000}"/>
    <cellStyle name="Обычный 2 6 2 2 2 9 2" xfId="5181" xr:uid="{00000000-0005-0000-0000-0000CA0C0000}"/>
    <cellStyle name="Обычный 2 6 2 2 3" xfId="434" xr:uid="{00000000-0005-0000-0000-0000CB0C0000}"/>
    <cellStyle name="Обычный 2 6 2 2 3 2" xfId="948" xr:uid="{00000000-0005-0000-0000-0000CC0C0000}"/>
    <cellStyle name="Обычный 2 6 2 2 3 2 2" xfId="5183" xr:uid="{00000000-0005-0000-0000-0000CD0C0000}"/>
    <cellStyle name="Обычный 2 6 2 2 3 2 3" xfId="5182" xr:uid="{00000000-0005-0000-0000-0000CE0C0000}"/>
    <cellStyle name="Обычный 2 6 2 2 3 3" xfId="5184" xr:uid="{00000000-0005-0000-0000-0000CF0C0000}"/>
    <cellStyle name="Обычный 2 6 2 2 3 3 2" xfId="5185" xr:uid="{00000000-0005-0000-0000-0000D00C0000}"/>
    <cellStyle name="Обычный 2 6 2 2 3 4" xfId="5186" xr:uid="{00000000-0005-0000-0000-0000D10C0000}"/>
    <cellStyle name="Обычный 2 6 2 2 3 5" xfId="2386" xr:uid="{00000000-0005-0000-0000-0000D20C0000}"/>
    <cellStyle name="Обычный 2 6 2 2 4" xfId="949" xr:uid="{00000000-0005-0000-0000-0000D30C0000}"/>
    <cellStyle name="Обычный 2 6 2 2 4 2" xfId="1811" xr:uid="{00000000-0005-0000-0000-0000D40C0000}"/>
    <cellStyle name="Обычный 2 6 2 2 4 2 2" xfId="5188" xr:uid="{00000000-0005-0000-0000-0000D50C0000}"/>
    <cellStyle name="Обычный 2 6 2 2 4 2 3" xfId="5187" xr:uid="{00000000-0005-0000-0000-0000D60C0000}"/>
    <cellStyle name="Обычный 2 6 2 2 4 3" xfId="5189" xr:uid="{00000000-0005-0000-0000-0000D70C0000}"/>
    <cellStyle name="Обычный 2 6 2 2 4 4" xfId="5190" xr:uid="{00000000-0005-0000-0000-0000D80C0000}"/>
    <cellStyle name="Обычный 2 6 2 2 4 5" xfId="2753" xr:uid="{00000000-0005-0000-0000-0000D90C0000}"/>
    <cellStyle name="Обычный 2 6 2 2 5" xfId="950" xr:uid="{00000000-0005-0000-0000-0000DA0C0000}"/>
    <cellStyle name="Обычный 2 6 2 2 5 2" xfId="5192" xr:uid="{00000000-0005-0000-0000-0000DB0C0000}"/>
    <cellStyle name="Обычный 2 6 2 2 5 3" xfId="5191" xr:uid="{00000000-0005-0000-0000-0000DC0C0000}"/>
    <cellStyle name="Обычный 2 6 2 2 6" xfId="5193" xr:uid="{00000000-0005-0000-0000-0000DD0C0000}"/>
    <cellStyle name="Обычный 2 6 2 2 6 2" xfId="5194" xr:uid="{00000000-0005-0000-0000-0000DE0C0000}"/>
    <cellStyle name="Обычный 2 6 2 2 6 2 2" xfId="5195" xr:uid="{00000000-0005-0000-0000-0000DF0C0000}"/>
    <cellStyle name="Обычный 2 6 2 2 6 2 2 2" xfId="5196" xr:uid="{00000000-0005-0000-0000-0000E00C0000}"/>
    <cellStyle name="Обычный 2 6 2 2 6 2 2 3" xfId="5197" xr:uid="{00000000-0005-0000-0000-0000E10C0000}"/>
    <cellStyle name="Обычный 2 6 2 2 6 2 3" xfId="5198" xr:uid="{00000000-0005-0000-0000-0000E20C0000}"/>
    <cellStyle name="Обычный 2 6 2 2 6 3" xfId="5199" xr:uid="{00000000-0005-0000-0000-0000E30C0000}"/>
    <cellStyle name="Обычный 2 6 2 2 7" xfId="5200" xr:uid="{00000000-0005-0000-0000-0000E40C0000}"/>
    <cellStyle name="Обычный 2 6 2 2 7 2" xfId="5201" xr:uid="{00000000-0005-0000-0000-0000E50C0000}"/>
    <cellStyle name="Обычный 2 6 2 2 8" xfId="5202" xr:uid="{00000000-0005-0000-0000-0000E60C0000}"/>
    <cellStyle name="Обычный 2 6 2 2 8 2" xfId="5203" xr:uid="{00000000-0005-0000-0000-0000E70C0000}"/>
    <cellStyle name="Обычный 2 6 2 2 9" xfId="5204" xr:uid="{00000000-0005-0000-0000-0000E80C0000}"/>
    <cellStyle name="Обычный 2 6 2 3" xfId="306" xr:uid="{00000000-0005-0000-0000-0000E90C0000}"/>
    <cellStyle name="Обычный 2 6 2 3 2" xfId="582" xr:uid="{00000000-0005-0000-0000-0000EA0C0000}"/>
    <cellStyle name="Обычный 2 6 2 3 2 2" xfId="951" xr:uid="{00000000-0005-0000-0000-0000EB0C0000}"/>
    <cellStyle name="Обычный 2 6 2 3 2 2 2" xfId="5206" xr:uid="{00000000-0005-0000-0000-0000EC0C0000}"/>
    <cellStyle name="Обычный 2 6 2 3 2 2 3" xfId="5205" xr:uid="{00000000-0005-0000-0000-0000ED0C0000}"/>
    <cellStyle name="Обычный 2 6 2 3 2 3" xfId="5207" xr:uid="{00000000-0005-0000-0000-0000EE0C0000}"/>
    <cellStyle name="Обычный 2 6 2 3 2 4" xfId="2506" xr:uid="{00000000-0005-0000-0000-0000EF0C0000}"/>
    <cellStyle name="Обычный 2 6 2 3 3" xfId="952" xr:uid="{00000000-0005-0000-0000-0000F00C0000}"/>
    <cellStyle name="Обычный 2 6 2 3 3 2" xfId="1812" xr:uid="{00000000-0005-0000-0000-0000F10C0000}"/>
    <cellStyle name="Обычный 2 6 2 3 3 2 2" xfId="5209" xr:uid="{00000000-0005-0000-0000-0000F20C0000}"/>
    <cellStyle name="Обычный 2 6 2 3 3 2 3" xfId="5208" xr:uid="{00000000-0005-0000-0000-0000F30C0000}"/>
    <cellStyle name="Обычный 2 6 2 3 3 3" xfId="5210" xr:uid="{00000000-0005-0000-0000-0000F40C0000}"/>
    <cellStyle name="Обычный 2 6 2 3 3 4" xfId="2754" xr:uid="{00000000-0005-0000-0000-0000F50C0000}"/>
    <cellStyle name="Обычный 2 6 2 3 4" xfId="953" xr:uid="{00000000-0005-0000-0000-0000F60C0000}"/>
    <cellStyle name="Обычный 2 6 2 3 4 2" xfId="5211" xr:uid="{00000000-0005-0000-0000-0000F70C0000}"/>
    <cellStyle name="Обычный 2 6 2 3 5" xfId="2160" xr:uid="{00000000-0005-0000-0000-0000F80C0000}"/>
    <cellStyle name="Обычный 2 6 2 4" xfId="433" xr:uid="{00000000-0005-0000-0000-0000F90C0000}"/>
    <cellStyle name="Обычный 2 6 2 4 2" xfId="954" xr:uid="{00000000-0005-0000-0000-0000FA0C0000}"/>
    <cellStyle name="Обычный 2 6 2 4 2 2" xfId="5213" xr:uid="{00000000-0005-0000-0000-0000FB0C0000}"/>
    <cellStyle name="Обычный 2 6 2 4 2 3" xfId="5212" xr:uid="{00000000-0005-0000-0000-0000FC0C0000}"/>
    <cellStyle name="Обычный 2 6 2 4 3" xfId="5214" xr:uid="{00000000-0005-0000-0000-0000FD0C0000}"/>
    <cellStyle name="Обычный 2 6 2 4 3 2" xfId="5215" xr:uid="{00000000-0005-0000-0000-0000FE0C0000}"/>
    <cellStyle name="Обычный 2 6 2 4 4" xfId="5216" xr:uid="{00000000-0005-0000-0000-0000FF0C0000}"/>
    <cellStyle name="Обычный 2 6 2 4 5" xfId="2385" xr:uid="{00000000-0005-0000-0000-0000000D0000}"/>
    <cellStyle name="Обычный 2 6 2 5" xfId="955" xr:uid="{00000000-0005-0000-0000-0000010D0000}"/>
    <cellStyle name="Обычный 2 6 2 5 2" xfId="1813" xr:uid="{00000000-0005-0000-0000-0000020D0000}"/>
    <cellStyle name="Обычный 2 6 2 5 2 2" xfId="6702" xr:uid="{00000000-0005-0000-0000-0000030D0000}"/>
    <cellStyle name="Обычный 2 6 2 5 3" xfId="2755" xr:uid="{00000000-0005-0000-0000-0000040D0000}"/>
    <cellStyle name="Обычный 2 6 2 6" xfId="956" xr:uid="{00000000-0005-0000-0000-0000050D0000}"/>
    <cellStyle name="Обычный 2 6 2 6 2" xfId="6701" xr:uid="{00000000-0005-0000-0000-0000060D0000}"/>
    <cellStyle name="Обычный 2 6 2 7" xfId="2157" xr:uid="{00000000-0005-0000-0000-0000070D0000}"/>
    <cellStyle name="Обычный 2 6 3" xfId="89" xr:uid="{00000000-0005-0000-0000-0000080D0000}"/>
    <cellStyle name="Обычный 2 6 4" xfId="90" xr:uid="{00000000-0005-0000-0000-0000090D0000}"/>
    <cellStyle name="Обычный 2 6 4 2" xfId="307" xr:uid="{00000000-0005-0000-0000-00000A0D0000}"/>
    <cellStyle name="Обычный 2 6 4 2 2" xfId="583" xr:uid="{00000000-0005-0000-0000-00000B0D0000}"/>
    <cellStyle name="Обычный 2 6 4 2 2 2" xfId="957" xr:uid="{00000000-0005-0000-0000-00000C0D0000}"/>
    <cellStyle name="Обычный 2 6 4 2 2 2 2" xfId="6705" xr:uid="{00000000-0005-0000-0000-00000D0D0000}"/>
    <cellStyle name="Обычный 2 6 4 2 2 3" xfId="2507" xr:uid="{00000000-0005-0000-0000-00000E0D0000}"/>
    <cellStyle name="Обычный 2 6 4 2 3" xfId="958" xr:uid="{00000000-0005-0000-0000-00000F0D0000}"/>
    <cellStyle name="Обычный 2 6 4 2 3 2" xfId="1814" xr:uid="{00000000-0005-0000-0000-0000100D0000}"/>
    <cellStyle name="Обычный 2 6 4 2 3 2 2" xfId="6706" xr:uid="{00000000-0005-0000-0000-0000110D0000}"/>
    <cellStyle name="Обычный 2 6 4 2 3 3" xfId="2756" xr:uid="{00000000-0005-0000-0000-0000120D0000}"/>
    <cellStyle name="Обычный 2 6 4 2 4" xfId="959" xr:uid="{00000000-0005-0000-0000-0000130D0000}"/>
    <cellStyle name="Обычный 2 6 4 2 4 2" xfId="6704" xr:uid="{00000000-0005-0000-0000-0000140D0000}"/>
    <cellStyle name="Обычный 2 6 4 2 5" xfId="2162" xr:uid="{00000000-0005-0000-0000-0000150D0000}"/>
    <cellStyle name="Обычный 2 6 4 3" xfId="435" xr:uid="{00000000-0005-0000-0000-0000160D0000}"/>
    <cellStyle name="Обычный 2 6 4 3 2" xfId="960" xr:uid="{00000000-0005-0000-0000-0000170D0000}"/>
    <cellStyle name="Обычный 2 6 4 3 2 2" xfId="6707" xr:uid="{00000000-0005-0000-0000-0000180D0000}"/>
    <cellStyle name="Обычный 2 6 4 3 3" xfId="2387" xr:uid="{00000000-0005-0000-0000-0000190D0000}"/>
    <cellStyle name="Обычный 2 6 4 4" xfId="961" xr:uid="{00000000-0005-0000-0000-00001A0D0000}"/>
    <cellStyle name="Обычный 2 6 4 4 2" xfId="1815" xr:uid="{00000000-0005-0000-0000-00001B0D0000}"/>
    <cellStyle name="Обычный 2 6 4 4 2 2" xfId="6708" xr:uid="{00000000-0005-0000-0000-00001C0D0000}"/>
    <cellStyle name="Обычный 2 6 4 4 3" xfId="2757" xr:uid="{00000000-0005-0000-0000-00001D0D0000}"/>
    <cellStyle name="Обычный 2 6 4 5" xfId="962" xr:uid="{00000000-0005-0000-0000-00001E0D0000}"/>
    <cellStyle name="Обычный 2 6 4 5 2" xfId="6703" xr:uid="{00000000-0005-0000-0000-00001F0D0000}"/>
    <cellStyle name="Обычный 2 6 4 6" xfId="2161" xr:uid="{00000000-0005-0000-0000-0000200D0000}"/>
    <cellStyle name="Обычный 2 6 5" xfId="5217" xr:uid="{00000000-0005-0000-0000-0000210D0000}"/>
    <cellStyle name="Обычный 2 6 5 2" xfId="5218" xr:uid="{00000000-0005-0000-0000-0000220D0000}"/>
    <cellStyle name="Обычный 2 6 6" xfId="5219" xr:uid="{00000000-0005-0000-0000-0000230D0000}"/>
    <cellStyle name="Обычный 2 6 6 2" xfId="5220" xr:uid="{00000000-0005-0000-0000-0000240D0000}"/>
    <cellStyle name="Обычный 2 6 7" xfId="5221" xr:uid="{00000000-0005-0000-0000-0000250D0000}"/>
    <cellStyle name="Обычный 2 6 8" xfId="5222" xr:uid="{00000000-0005-0000-0000-0000260D0000}"/>
    <cellStyle name="Обычный 2 7" xfId="91" xr:uid="{00000000-0005-0000-0000-0000270D0000}"/>
    <cellStyle name="Обычный 2 7 2" xfId="92" xr:uid="{00000000-0005-0000-0000-0000280D0000}"/>
    <cellStyle name="Обычный 2 7 2 2" xfId="308" xr:uid="{00000000-0005-0000-0000-0000290D0000}"/>
    <cellStyle name="Обычный 2 7 2 2 2" xfId="584" xr:uid="{00000000-0005-0000-0000-00002A0D0000}"/>
    <cellStyle name="Обычный 2 7 2 2 2 2" xfId="963" xr:uid="{00000000-0005-0000-0000-00002B0D0000}"/>
    <cellStyle name="Обычный 2 7 2 2 2 2 2" xfId="5223" xr:uid="{00000000-0005-0000-0000-00002C0D0000}"/>
    <cellStyle name="Обычный 2 7 2 2 2 3" xfId="2508" xr:uid="{00000000-0005-0000-0000-00002D0D0000}"/>
    <cellStyle name="Обычный 2 7 2 2 3" xfId="964" xr:uid="{00000000-0005-0000-0000-00002E0D0000}"/>
    <cellStyle name="Обычный 2 7 2 2 3 2" xfId="1816" xr:uid="{00000000-0005-0000-0000-00002F0D0000}"/>
    <cellStyle name="Обычный 2 7 2 2 3 2 2" xfId="6710" xr:uid="{00000000-0005-0000-0000-0000300D0000}"/>
    <cellStyle name="Обычный 2 7 2 2 3 3" xfId="2758" xr:uid="{00000000-0005-0000-0000-0000310D0000}"/>
    <cellStyle name="Обычный 2 7 2 2 4" xfId="965" xr:uid="{00000000-0005-0000-0000-0000320D0000}"/>
    <cellStyle name="Обычный 2 7 2 2 4 2" xfId="6709" xr:uid="{00000000-0005-0000-0000-0000330D0000}"/>
    <cellStyle name="Обычный 2 7 2 2 5" xfId="2164" xr:uid="{00000000-0005-0000-0000-0000340D0000}"/>
    <cellStyle name="Обычный 2 7 2 3" xfId="436" xr:uid="{00000000-0005-0000-0000-0000350D0000}"/>
    <cellStyle name="Обычный 2 7 2 3 2" xfId="966" xr:uid="{00000000-0005-0000-0000-0000360D0000}"/>
    <cellStyle name="Обычный 2 7 2 3 2 2" xfId="5224" xr:uid="{00000000-0005-0000-0000-0000370D0000}"/>
    <cellStyle name="Обычный 2 7 2 3 3" xfId="2388" xr:uid="{00000000-0005-0000-0000-0000380D0000}"/>
    <cellStyle name="Обычный 2 7 2 4" xfId="967" xr:uid="{00000000-0005-0000-0000-0000390D0000}"/>
    <cellStyle name="Обычный 2 7 2 4 2" xfId="1817" xr:uid="{00000000-0005-0000-0000-00003A0D0000}"/>
    <cellStyle name="Обычный 2 7 2 4 2 2" xfId="5225" xr:uid="{00000000-0005-0000-0000-00003B0D0000}"/>
    <cellStyle name="Обычный 2 7 2 4 3" xfId="2759" xr:uid="{00000000-0005-0000-0000-00003C0D0000}"/>
    <cellStyle name="Обычный 2 7 2 5" xfId="968" xr:uid="{00000000-0005-0000-0000-00003D0D0000}"/>
    <cellStyle name="Обычный 2 7 2 5 2" xfId="5226" xr:uid="{00000000-0005-0000-0000-00003E0D0000}"/>
    <cellStyle name="Обычный 2 7 2 6" xfId="2163" xr:uid="{00000000-0005-0000-0000-00003F0D0000}"/>
    <cellStyle name="Обычный 2 7 3" xfId="5227" xr:uid="{00000000-0005-0000-0000-0000400D0000}"/>
    <cellStyle name="Обычный 2 7 3 2" xfId="5228" xr:uid="{00000000-0005-0000-0000-0000410D0000}"/>
    <cellStyle name="Обычный 2 7 3 3" xfId="5229" xr:uid="{00000000-0005-0000-0000-0000420D0000}"/>
    <cellStyle name="Обычный 2 7 4" xfId="5230" xr:uid="{00000000-0005-0000-0000-0000430D0000}"/>
    <cellStyle name="Обычный 2 7 4 2" xfId="5231" xr:uid="{00000000-0005-0000-0000-0000440D0000}"/>
    <cellStyle name="Обычный 2 7 5" xfId="5232" xr:uid="{00000000-0005-0000-0000-0000450D0000}"/>
    <cellStyle name="Обычный 2 7 5 2" xfId="5233" xr:uid="{00000000-0005-0000-0000-0000460D0000}"/>
    <cellStyle name="Обычный 2 7 6" xfId="5234" xr:uid="{00000000-0005-0000-0000-0000470D0000}"/>
    <cellStyle name="Обычный 2 8" xfId="93" xr:uid="{00000000-0005-0000-0000-0000480D0000}"/>
    <cellStyle name="Обычный 2 8 2" xfId="94" xr:uid="{00000000-0005-0000-0000-0000490D0000}"/>
    <cellStyle name="Обычный 2 8 2 2" xfId="309" xr:uid="{00000000-0005-0000-0000-00004A0D0000}"/>
    <cellStyle name="Обычный 2 8 2 2 2" xfId="585" xr:uid="{00000000-0005-0000-0000-00004B0D0000}"/>
    <cellStyle name="Обычный 2 8 2 2 2 2" xfId="969" xr:uid="{00000000-0005-0000-0000-00004C0D0000}"/>
    <cellStyle name="Обычный 2 8 2 2 2 2 2" xfId="6713" xr:uid="{00000000-0005-0000-0000-00004D0D0000}"/>
    <cellStyle name="Обычный 2 8 2 2 2 3" xfId="2509" xr:uid="{00000000-0005-0000-0000-00004E0D0000}"/>
    <cellStyle name="Обычный 2 8 2 2 3" xfId="970" xr:uid="{00000000-0005-0000-0000-00004F0D0000}"/>
    <cellStyle name="Обычный 2 8 2 2 3 2" xfId="1818" xr:uid="{00000000-0005-0000-0000-0000500D0000}"/>
    <cellStyle name="Обычный 2 8 2 2 3 2 2" xfId="6714" xr:uid="{00000000-0005-0000-0000-0000510D0000}"/>
    <cellStyle name="Обычный 2 8 2 2 3 3" xfId="2760" xr:uid="{00000000-0005-0000-0000-0000520D0000}"/>
    <cellStyle name="Обычный 2 8 2 2 4" xfId="971" xr:uid="{00000000-0005-0000-0000-0000530D0000}"/>
    <cellStyle name="Обычный 2 8 2 2 4 2" xfId="6712" xr:uid="{00000000-0005-0000-0000-0000540D0000}"/>
    <cellStyle name="Обычный 2 8 2 2 5" xfId="2166" xr:uid="{00000000-0005-0000-0000-0000550D0000}"/>
    <cellStyle name="Обычный 2 8 2 3" xfId="437" xr:uid="{00000000-0005-0000-0000-0000560D0000}"/>
    <cellStyle name="Обычный 2 8 2 3 2" xfId="972" xr:uid="{00000000-0005-0000-0000-0000570D0000}"/>
    <cellStyle name="Обычный 2 8 2 3 2 2" xfId="6715" xr:uid="{00000000-0005-0000-0000-0000580D0000}"/>
    <cellStyle name="Обычный 2 8 2 3 3" xfId="2389" xr:uid="{00000000-0005-0000-0000-0000590D0000}"/>
    <cellStyle name="Обычный 2 8 2 4" xfId="973" xr:uid="{00000000-0005-0000-0000-00005A0D0000}"/>
    <cellStyle name="Обычный 2 8 2 4 2" xfId="1819" xr:uid="{00000000-0005-0000-0000-00005B0D0000}"/>
    <cellStyle name="Обычный 2 8 2 4 2 2" xfId="6716" xr:uid="{00000000-0005-0000-0000-00005C0D0000}"/>
    <cellStyle name="Обычный 2 8 2 4 3" xfId="2761" xr:uid="{00000000-0005-0000-0000-00005D0D0000}"/>
    <cellStyle name="Обычный 2 8 2 5" xfId="974" xr:uid="{00000000-0005-0000-0000-00005E0D0000}"/>
    <cellStyle name="Обычный 2 8 2 5 2" xfId="6711" xr:uid="{00000000-0005-0000-0000-00005F0D0000}"/>
    <cellStyle name="Обычный 2 8 2 6" xfId="2165" xr:uid="{00000000-0005-0000-0000-0000600D0000}"/>
    <cellStyle name="Обычный 2 8 3" xfId="5235" xr:uid="{00000000-0005-0000-0000-0000610D0000}"/>
    <cellStyle name="Обычный 2 8 3 2" xfId="5236" xr:uid="{00000000-0005-0000-0000-0000620D0000}"/>
    <cellStyle name="Обычный 2 8 4" xfId="5237" xr:uid="{00000000-0005-0000-0000-0000630D0000}"/>
    <cellStyle name="Обычный 2 8 4 2" xfId="5238" xr:uid="{00000000-0005-0000-0000-0000640D0000}"/>
    <cellStyle name="Обычный 2 8 5" xfId="5239" xr:uid="{00000000-0005-0000-0000-0000650D0000}"/>
    <cellStyle name="Обычный 2 9" xfId="95" xr:uid="{00000000-0005-0000-0000-0000660D0000}"/>
    <cellStyle name="Обычный 2 9 2" xfId="96" xr:uid="{00000000-0005-0000-0000-0000670D0000}"/>
    <cellStyle name="Обычный 2 9 2 2" xfId="310" xr:uid="{00000000-0005-0000-0000-0000680D0000}"/>
    <cellStyle name="Обычный 2 9 2 2 2" xfId="586" xr:uid="{00000000-0005-0000-0000-0000690D0000}"/>
    <cellStyle name="Обычный 2 9 2 2 2 2" xfId="975" xr:uid="{00000000-0005-0000-0000-00006A0D0000}"/>
    <cellStyle name="Обычный 2 9 2 2 2 2 2" xfId="6719" xr:uid="{00000000-0005-0000-0000-00006B0D0000}"/>
    <cellStyle name="Обычный 2 9 2 2 2 3" xfId="2510" xr:uid="{00000000-0005-0000-0000-00006C0D0000}"/>
    <cellStyle name="Обычный 2 9 2 2 3" xfId="976" xr:uid="{00000000-0005-0000-0000-00006D0D0000}"/>
    <cellStyle name="Обычный 2 9 2 2 3 2" xfId="1820" xr:uid="{00000000-0005-0000-0000-00006E0D0000}"/>
    <cellStyle name="Обычный 2 9 2 2 3 2 2" xfId="6720" xr:uid="{00000000-0005-0000-0000-00006F0D0000}"/>
    <cellStyle name="Обычный 2 9 2 2 3 3" xfId="2762" xr:uid="{00000000-0005-0000-0000-0000700D0000}"/>
    <cellStyle name="Обычный 2 9 2 2 4" xfId="977" xr:uid="{00000000-0005-0000-0000-0000710D0000}"/>
    <cellStyle name="Обычный 2 9 2 2 4 2" xfId="6718" xr:uid="{00000000-0005-0000-0000-0000720D0000}"/>
    <cellStyle name="Обычный 2 9 2 2 5" xfId="2168" xr:uid="{00000000-0005-0000-0000-0000730D0000}"/>
    <cellStyle name="Обычный 2 9 2 3" xfId="438" xr:uid="{00000000-0005-0000-0000-0000740D0000}"/>
    <cellStyle name="Обычный 2 9 2 3 2" xfId="978" xr:uid="{00000000-0005-0000-0000-0000750D0000}"/>
    <cellStyle name="Обычный 2 9 2 3 2 2" xfId="6721" xr:uid="{00000000-0005-0000-0000-0000760D0000}"/>
    <cellStyle name="Обычный 2 9 2 3 3" xfId="2390" xr:uid="{00000000-0005-0000-0000-0000770D0000}"/>
    <cellStyle name="Обычный 2 9 2 4" xfId="979" xr:uid="{00000000-0005-0000-0000-0000780D0000}"/>
    <cellStyle name="Обычный 2 9 2 4 2" xfId="1821" xr:uid="{00000000-0005-0000-0000-0000790D0000}"/>
    <cellStyle name="Обычный 2 9 2 4 2 2" xfId="6722" xr:uid="{00000000-0005-0000-0000-00007A0D0000}"/>
    <cellStyle name="Обычный 2 9 2 4 3" xfId="2763" xr:uid="{00000000-0005-0000-0000-00007B0D0000}"/>
    <cellStyle name="Обычный 2 9 2 5" xfId="980" xr:uid="{00000000-0005-0000-0000-00007C0D0000}"/>
    <cellStyle name="Обычный 2 9 2 5 2" xfId="6717" xr:uid="{00000000-0005-0000-0000-00007D0D0000}"/>
    <cellStyle name="Обычный 2 9 2 6" xfId="2167" xr:uid="{00000000-0005-0000-0000-00007E0D0000}"/>
    <cellStyle name="Обычный 2 9 3" xfId="5240" xr:uid="{00000000-0005-0000-0000-00007F0D0000}"/>
    <cellStyle name="Обычный 2 9 3 2" xfId="5241" xr:uid="{00000000-0005-0000-0000-0000800D0000}"/>
    <cellStyle name="Обычный 2 9 4" xfId="5242" xr:uid="{00000000-0005-0000-0000-0000810D0000}"/>
    <cellStyle name="Обычный 2 9 4 2" xfId="5243" xr:uid="{00000000-0005-0000-0000-0000820D0000}"/>
    <cellStyle name="Обычный 2 9 5" xfId="5244" xr:uid="{00000000-0005-0000-0000-0000830D0000}"/>
    <cellStyle name="Обычный 2_Foundation.Stable Base" xfId="97" xr:uid="{00000000-0005-0000-0000-0000840D0000}"/>
    <cellStyle name="Обычный 20" xfId="1606" xr:uid="{00000000-0005-0000-0000-0000850D0000}"/>
    <cellStyle name="Обычный 20 2" xfId="1619" xr:uid="{00000000-0005-0000-0000-0000860D0000}"/>
    <cellStyle name="Обычный 20 2 2" xfId="1628" xr:uid="{00000000-0005-0000-0000-0000870D0000}"/>
    <cellStyle name="Обычный 20 2 3" xfId="1629" xr:uid="{00000000-0005-0000-0000-0000880D0000}"/>
    <cellStyle name="Обычный 20 2 3 2" xfId="1630" xr:uid="{00000000-0005-0000-0000-0000890D0000}"/>
    <cellStyle name="Обычный 20 3" xfId="1631" xr:uid="{00000000-0005-0000-0000-00008A0D0000}"/>
    <cellStyle name="Обычный 20 3 2" xfId="1632" xr:uid="{00000000-0005-0000-0000-00008B0D0000}"/>
    <cellStyle name="Обычный 20 4" xfId="1633" xr:uid="{00000000-0005-0000-0000-00008C0D0000}"/>
    <cellStyle name="Обычный 20 5" xfId="1664" xr:uid="{00000000-0005-0000-0000-00008D0D0000}"/>
    <cellStyle name="Обычный 20 6" xfId="1672" xr:uid="{00000000-0005-0000-0000-00008E0D0000}"/>
    <cellStyle name="Обычный 20 6 2" xfId="1673" xr:uid="{00000000-0005-0000-0000-00008F0D0000}"/>
    <cellStyle name="Обычный 20 6 2 2" xfId="1681" xr:uid="{00000000-0005-0000-0000-0000900D0000}"/>
    <cellStyle name="Обычный 20 6 4" xfId="1677" xr:uid="{00000000-0005-0000-0000-0000910D0000}"/>
    <cellStyle name="Обычный 20 6 4 6" xfId="1686" xr:uid="{00000000-0005-0000-0000-0000920D0000}"/>
    <cellStyle name="Обычный 20 6 4 6 2" xfId="1695" xr:uid="{00000000-0005-0000-0000-0000930D0000}"/>
    <cellStyle name="Обычный 20 6 4 8" xfId="1684" xr:uid="{00000000-0005-0000-0000-0000940D0000}"/>
    <cellStyle name="Обычный 20 9 2" xfId="1678" xr:uid="{00000000-0005-0000-0000-0000950D0000}"/>
    <cellStyle name="Обычный 21" xfId="1620" xr:uid="{00000000-0005-0000-0000-0000960D0000}"/>
    <cellStyle name="Обычный 21 2" xfId="5246" xr:uid="{00000000-0005-0000-0000-0000970D0000}"/>
    <cellStyle name="Обычный 21 2 2" xfId="5247" xr:uid="{00000000-0005-0000-0000-0000980D0000}"/>
    <cellStyle name="Обычный 21 2 2 2" xfId="5248" xr:uid="{00000000-0005-0000-0000-0000990D0000}"/>
    <cellStyle name="Обычный 21 2 3" xfId="5249" xr:uid="{00000000-0005-0000-0000-00009A0D0000}"/>
    <cellStyle name="Обычный 21 2 3 2" xfId="5250" xr:uid="{00000000-0005-0000-0000-00009B0D0000}"/>
    <cellStyle name="Обычный 21 2 4" xfId="5251" xr:uid="{00000000-0005-0000-0000-00009C0D0000}"/>
    <cellStyle name="Обычный 21 2 5" xfId="5252" xr:uid="{00000000-0005-0000-0000-00009D0D0000}"/>
    <cellStyle name="Обычный 21 3" xfId="5245" xr:uid="{00000000-0005-0000-0000-00009E0D0000}"/>
    <cellStyle name="Обычный 22" xfId="1621" xr:uid="{00000000-0005-0000-0000-00009F0D0000}"/>
    <cellStyle name="Обычный 22 2" xfId="1634" xr:uid="{00000000-0005-0000-0000-0000A00D0000}"/>
    <cellStyle name="Обычный 22 3" xfId="5253" xr:uid="{00000000-0005-0000-0000-0000A10D0000}"/>
    <cellStyle name="Обычный 23" xfId="1675" xr:uid="{00000000-0005-0000-0000-0000A20D0000}"/>
    <cellStyle name="Обычный 23 2" xfId="5255" xr:uid="{00000000-0005-0000-0000-0000A30D0000}"/>
    <cellStyle name="Обычный 23 2 2" xfId="5256" xr:uid="{00000000-0005-0000-0000-0000A40D0000}"/>
    <cellStyle name="Обычный 23 3" xfId="5254" xr:uid="{00000000-0005-0000-0000-0000A50D0000}"/>
    <cellStyle name="Обычный 24" xfId="1697" xr:uid="{00000000-0005-0000-0000-0000A60D0000}"/>
    <cellStyle name="Обычный 24 2" xfId="1596" xr:uid="{00000000-0005-0000-0000-0000A70D0000}"/>
    <cellStyle name="Обычный 24 2 2" xfId="7189" xr:uid="{00000000-0005-0000-0000-0000A80D0000}"/>
    <cellStyle name="Обычный 24 3" xfId="2057" xr:uid="{00000000-0005-0000-0000-0000A90D0000}"/>
    <cellStyle name="Обычный 24 3 2" xfId="7190" xr:uid="{00000000-0005-0000-0000-0000AA0D0000}"/>
    <cellStyle name="Обычный 24 4" xfId="2058" xr:uid="{00000000-0005-0000-0000-0000AB0D0000}"/>
    <cellStyle name="Обычный 24 4 2" xfId="7192" xr:uid="{00000000-0005-0000-0000-0000AC0D0000}"/>
    <cellStyle name="Обычный 24 5" xfId="7191" xr:uid="{00000000-0005-0000-0000-0000AD0D0000}"/>
    <cellStyle name="Обычный 24 6" xfId="5257" xr:uid="{00000000-0005-0000-0000-0000AE0D0000}"/>
    <cellStyle name="Обычный 25" xfId="5258" xr:uid="{00000000-0005-0000-0000-0000AF0D0000}"/>
    <cellStyle name="Обычный 25 2" xfId="5259" xr:uid="{00000000-0005-0000-0000-0000B00D0000}"/>
    <cellStyle name="Обычный 26" xfId="5260" xr:uid="{00000000-0005-0000-0000-0000B10D0000}"/>
    <cellStyle name="Обычный 26 2" xfId="5261" xr:uid="{00000000-0005-0000-0000-0000B20D0000}"/>
    <cellStyle name="Обычный 27" xfId="5262" xr:uid="{00000000-0005-0000-0000-0000B30D0000}"/>
    <cellStyle name="Обычный 27 2" xfId="5263" xr:uid="{00000000-0005-0000-0000-0000B40D0000}"/>
    <cellStyle name="Обычный 28" xfId="5264" xr:uid="{00000000-0005-0000-0000-0000B50D0000}"/>
    <cellStyle name="Обычный 28 2" xfId="5265" xr:uid="{00000000-0005-0000-0000-0000B60D0000}"/>
    <cellStyle name="Обычный 29" xfId="5266" xr:uid="{00000000-0005-0000-0000-0000B70D0000}"/>
    <cellStyle name="Обычный 29 2" xfId="5267" xr:uid="{00000000-0005-0000-0000-0000B80D0000}"/>
    <cellStyle name="Обычный 29 3" xfId="5268" xr:uid="{00000000-0005-0000-0000-0000B90D0000}"/>
    <cellStyle name="Обычный 3" xfId="98" xr:uid="{00000000-0005-0000-0000-0000BA0D0000}"/>
    <cellStyle name="Обычный 3 2" xfId="99" xr:uid="{00000000-0005-0000-0000-0000BB0D0000}"/>
    <cellStyle name="Обычный 3 2 10" xfId="2169" xr:uid="{00000000-0005-0000-0000-0000BC0D0000}"/>
    <cellStyle name="Обычный 3 2 2" xfId="100" xr:uid="{00000000-0005-0000-0000-0000BD0D0000}"/>
    <cellStyle name="Обычный 3 2 2 2" xfId="101" xr:uid="{00000000-0005-0000-0000-0000BE0D0000}"/>
    <cellStyle name="Обычный 3 2 2 2 2" xfId="311" xr:uid="{00000000-0005-0000-0000-0000BF0D0000}"/>
    <cellStyle name="Обычный 3 2 2 2 2 2" xfId="587" xr:uid="{00000000-0005-0000-0000-0000C00D0000}"/>
    <cellStyle name="Обычный 3 2 2 2 2 2 2" xfId="981" xr:uid="{00000000-0005-0000-0000-0000C10D0000}"/>
    <cellStyle name="Обычный 3 2 2 2 2 2 2 2" xfId="6725" xr:uid="{00000000-0005-0000-0000-0000C20D0000}"/>
    <cellStyle name="Обычный 3 2 2 2 2 2 3" xfId="2511" xr:uid="{00000000-0005-0000-0000-0000C30D0000}"/>
    <cellStyle name="Обычный 3 2 2 2 2 3" xfId="982" xr:uid="{00000000-0005-0000-0000-0000C40D0000}"/>
    <cellStyle name="Обычный 3 2 2 2 2 3 2" xfId="1822" xr:uid="{00000000-0005-0000-0000-0000C50D0000}"/>
    <cellStyle name="Обычный 3 2 2 2 2 3 2 2" xfId="6726" xr:uid="{00000000-0005-0000-0000-0000C60D0000}"/>
    <cellStyle name="Обычный 3 2 2 2 2 3 3" xfId="2764" xr:uid="{00000000-0005-0000-0000-0000C70D0000}"/>
    <cellStyle name="Обычный 3 2 2 2 2 4" xfId="983" xr:uid="{00000000-0005-0000-0000-0000C80D0000}"/>
    <cellStyle name="Обычный 3 2 2 2 2 4 2" xfId="6724" xr:uid="{00000000-0005-0000-0000-0000C90D0000}"/>
    <cellStyle name="Обычный 3 2 2 2 2 5" xfId="2171" xr:uid="{00000000-0005-0000-0000-0000CA0D0000}"/>
    <cellStyle name="Обычный 3 2 2 2 3" xfId="439" xr:uid="{00000000-0005-0000-0000-0000CB0D0000}"/>
    <cellStyle name="Обычный 3 2 2 2 3 2" xfId="984" xr:uid="{00000000-0005-0000-0000-0000CC0D0000}"/>
    <cellStyle name="Обычный 3 2 2 2 3 2 2" xfId="5269" xr:uid="{00000000-0005-0000-0000-0000CD0D0000}"/>
    <cellStyle name="Обычный 3 2 2 2 3 3" xfId="2391" xr:uid="{00000000-0005-0000-0000-0000CE0D0000}"/>
    <cellStyle name="Обычный 3 2 2 2 4" xfId="985" xr:uid="{00000000-0005-0000-0000-0000CF0D0000}"/>
    <cellStyle name="Обычный 3 2 2 2 4 2" xfId="1823" xr:uid="{00000000-0005-0000-0000-0000D00D0000}"/>
    <cellStyle name="Обычный 3 2 2 2 4 2 2" xfId="6727" xr:uid="{00000000-0005-0000-0000-0000D10D0000}"/>
    <cellStyle name="Обычный 3 2 2 2 4 3" xfId="2765" xr:uid="{00000000-0005-0000-0000-0000D20D0000}"/>
    <cellStyle name="Обычный 3 2 2 2 5" xfId="986" xr:uid="{00000000-0005-0000-0000-0000D30D0000}"/>
    <cellStyle name="Обычный 3 2 2 2 5 2" xfId="6723" xr:uid="{00000000-0005-0000-0000-0000D40D0000}"/>
    <cellStyle name="Обычный 3 2 2 2 6" xfId="2170" xr:uid="{00000000-0005-0000-0000-0000D50D0000}"/>
    <cellStyle name="Обычный 3 2 2 3" xfId="102" xr:uid="{00000000-0005-0000-0000-0000D60D0000}"/>
    <cellStyle name="Обычный 3 2 2 3 2" xfId="312" xr:uid="{00000000-0005-0000-0000-0000D70D0000}"/>
    <cellStyle name="Обычный 3 2 2 3 2 2" xfId="588" xr:uid="{00000000-0005-0000-0000-0000D80D0000}"/>
    <cellStyle name="Обычный 3 2 2 3 2 2 2" xfId="987" xr:uid="{00000000-0005-0000-0000-0000D90D0000}"/>
    <cellStyle name="Обычный 3 2 2 3 2 2 2 2" xfId="6730" xr:uid="{00000000-0005-0000-0000-0000DA0D0000}"/>
    <cellStyle name="Обычный 3 2 2 3 2 2 3" xfId="2512" xr:uid="{00000000-0005-0000-0000-0000DB0D0000}"/>
    <cellStyle name="Обычный 3 2 2 3 2 3" xfId="988" xr:uid="{00000000-0005-0000-0000-0000DC0D0000}"/>
    <cellStyle name="Обычный 3 2 2 3 2 3 2" xfId="1824" xr:uid="{00000000-0005-0000-0000-0000DD0D0000}"/>
    <cellStyle name="Обычный 3 2 2 3 2 3 2 2" xfId="6731" xr:uid="{00000000-0005-0000-0000-0000DE0D0000}"/>
    <cellStyle name="Обычный 3 2 2 3 2 3 3" xfId="2766" xr:uid="{00000000-0005-0000-0000-0000DF0D0000}"/>
    <cellStyle name="Обычный 3 2 2 3 2 4" xfId="989" xr:uid="{00000000-0005-0000-0000-0000E00D0000}"/>
    <cellStyle name="Обычный 3 2 2 3 2 4 2" xfId="6729" xr:uid="{00000000-0005-0000-0000-0000E10D0000}"/>
    <cellStyle name="Обычный 3 2 2 3 2 5" xfId="2173" xr:uid="{00000000-0005-0000-0000-0000E20D0000}"/>
    <cellStyle name="Обычный 3 2 2 3 3" xfId="440" xr:uid="{00000000-0005-0000-0000-0000E30D0000}"/>
    <cellStyle name="Обычный 3 2 2 3 3 2" xfId="990" xr:uid="{00000000-0005-0000-0000-0000E40D0000}"/>
    <cellStyle name="Обычный 3 2 2 3 3 2 2" xfId="6732" xr:uid="{00000000-0005-0000-0000-0000E50D0000}"/>
    <cellStyle name="Обычный 3 2 2 3 3 3" xfId="2392" xr:uid="{00000000-0005-0000-0000-0000E60D0000}"/>
    <cellStyle name="Обычный 3 2 2 3 4" xfId="991" xr:uid="{00000000-0005-0000-0000-0000E70D0000}"/>
    <cellStyle name="Обычный 3 2 2 3 4 2" xfId="1825" xr:uid="{00000000-0005-0000-0000-0000E80D0000}"/>
    <cellStyle name="Обычный 3 2 2 3 4 2 2" xfId="6733" xr:uid="{00000000-0005-0000-0000-0000E90D0000}"/>
    <cellStyle name="Обычный 3 2 2 3 4 3" xfId="2767" xr:uid="{00000000-0005-0000-0000-0000EA0D0000}"/>
    <cellStyle name="Обычный 3 2 2 3 5" xfId="992" xr:uid="{00000000-0005-0000-0000-0000EB0D0000}"/>
    <cellStyle name="Обычный 3 2 2 3 5 2" xfId="6728" xr:uid="{00000000-0005-0000-0000-0000EC0D0000}"/>
    <cellStyle name="Обычный 3 2 2 3 6" xfId="2172" xr:uid="{00000000-0005-0000-0000-0000ED0D0000}"/>
    <cellStyle name="Обычный 3 2 2 4" xfId="103" xr:uid="{00000000-0005-0000-0000-0000EE0D0000}"/>
    <cellStyle name="Обычный 3 2 2 4 2" xfId="313" xr:uid="{00000000-0005-0000-0000-0000EF0D0000}"/>
    <cellStyle name="Обычный 3 2 2 4 2 2" xfId="589" xr:uid="{00000000-0005-0000-0000-0000F00D0000}"/>
    <cellStyle name="Обычный 3 2 2 4 2 2 2" xfId="993" xr:uid="{00000000-0005-0000-0000-0000F10D0000}"/>
    <cellStyle name="Обычный 3 2 2 4 2 2 2 2" xfId="5270" xr:uid="{00000000-0005-0000-0000-0000F20D0000}"/>
    <cellStyle name="Обычный 3 2 2 4 2 2 3" xfId="2513" xr:uid="{00000000-0005-0000-0000-0000F30D0000}"/>
    <cellStyle name="Обычный 3 2 2 4 2 3" xfId="994" xr:uid="{00000000-0005-0000-0000-0000F40D0000}"/>
    <cellStyle name="Обычный 3 2 2 4 2 3 2" xfId="1826" xr:uid="{00000000-0005-0000-0000-0000F50D0000}"/>
    <cellStyle name="Обычный 3 2 2 4 2 3 2 2" xfId="6736" xr:uid="{00000000-0005-0000-0000-0000F60D0000}"/>
    <cellStyle name="Обычный 3 2 2 4 2 3 3" xfId="2768" xr:uid="{00000000-0005-0000-0000-0000F70D0000}"/>
    <cellStyle name="Обычный 3 2 2 4 2 4" xfId="995" xr:uid="{00000000-0005-0000-0000-0000F80D0000}"/>
    <cellStyle name="Обычный 3 2 2 4 2 4 2" xfId="6735" xr:uid="{00000000-0005-0000-0000-0000F90D0000}"/>
    <cellStyle name="Обычный 3 2 2 4 2 5" xfId="2175" xr:uid="{00000000-0005-0000-0000-0000FA0D0000}"/>
    <cellStyle name="Обычный 3 2 2 4 3" xfId="441" xr:uid="{00000000-0005-0000-0000-0000FB0D0000}"/>
    <cellStyle name="Обычный 3 2 2 4 3 2" xfId="996" xr:uid="{00000000-0005-0000-0000-0000FC0D0000}"/>
    <cellStyle name="Обычный 3 2 2 4 3 2 2" xfId="6737" xr:uid="{00000000-0005-0000-0000-0000FD0D0000}"/>
    <cellStyle name="Обычный 3 2 2 4 3 3" xfId="2393" xr:uid="{00000000-0005-0000-0000-0000FE0D0000}"/>
    <cellStyle name="Обычный 3 2 2 4 4" xfId="997" xr:uid="{00000000-0005-0000-0000-0000FF0D0000}"/>
    <cellStyle name="Обычный 3 2 2 4 4 2" xfId="1827" xr:uid="{00000000-0005-0000-0000-0000000E0000}"/>
    <cellStyle name="Обычный 3 2 2 4 4 2 2" xfId="6738" xr:uid="{00000000-0005-0000-0000-0000010E0000}"/>
    <cellStyle name="Обычный 3 2 2 4 4 3" xfId="2769" xr:uid="{00000000-0005-0000-0000-0000020E0000}"/>
    <cellStyle name="Обычный 3 2 2 4 5" xfId="998" xr:uid="{00000000-0005-0000-0000-0000030E0000}"/>
    <cellStyle name="Обычный 3 2 2 4 5 2" xfId="6734" xr:uid="{00000000-0005-0000-0000-0000040E0000}"/>
    <cellStyle name="Обычный 3 2 2 4 6" xfId="2174" xr:uid="{00000000-0005-0000-0000-0000050E0000}"/>
    <cellStyle name="Обычный 3 2 2 5" xfId="5271" xr:uid="{00000000-0005-0000-0000-0000060E0000}"/>
    <cellStyle name="Обычный 3 2 2 5 2" xfId="5272" xr:uid="{00000000-0005-0000-0000-0000070E0000}"/>
    <cellStyle name="Обычный 3 2 2 6" xfId="5273" xr:uid="{00000000-0005-0000-0000-0000080E0000}"/>
    <cellStyle name="Обычный 3 2 2 6 2" xfId="5274" xr:uid="{00000000-0005-0000-0000-0000090E0000}"/>
    <cellStyle name="Обычный 3 2 2 7" xfId="5275" xr:uid="{00000000-0005-0000-0000-00000A0E0000}"/>
    <cellStyle name="Обычный 3 2 2 7 2" xfId="5276" xr:uid="{00000000-0005-0000-0000-00000B0E0000}"/>
    <cellStyle name="Обычный 3 2 2 8" xfId="5277" xr:uid="{00000000-0005-0000-0000-00000C0E0000}"/>
    <cellStyle name="Обычный 3 2 3" xfId="104" xr:uid="{00000000-0005-0000-0000-00000D0E0000}"/>
    <cellStyle name="Обычный 3 2 3 2" xfId="105" xr:uid="{00000000-0005-0000-0000-00000E0E0000}"/>
    <cellStyle name="Обычный 3 2 3 2 2" xfId="314" xr:uid="{00000000-0005-0000-0000-00000F0E0000}"/>
    <cellStyle name="Обычный 3 2 3 2 2 2" xfId="590" xr:uid="{00000000-0005-0000-0000-0000100E0000}"/>
    <cellStyle name="Обычный 3 2 3 2 2 2 2" xfId="999" xr:uid="{00000000-0005-0000-0000-0000110E0000}"/>
    <cellStyle name="Обычный 3 2 3 2 2 2 2 2" xfId="6742" xr:uid="{00000000-0005-0000-0000-0000120E0000}"/>
    <cellStyle name="Обычный 3 2 3 2 2 2 3" xfId="2514" xr:uid="{00000000-0005-0000-0000-0000130E0000}"/>
    <cellStyle name="Обычный 3 2 3 2 2 3" xfId="1000" xr:uid="{00000000-0005-0000-0000-0000140E0000}"/>
    <cellStyle name="Обычный 3 2 3 2 2 3 2" xfId="1828" xr:uid="{00000000-0005-0000-0000-0000150E0000}"/>
    <cellStyle name="Обычный 3 2 3 2 2 3 2 2" xfId="6743" xr:uid="{00000000-0005-0000-0000-0000160E0000}"/>
    <cellStyle name="Обычный 3 2 3 2 2 3 3" xfId="2770" xr:uid="{00000000-0005-0000-0000-0000170E0000}"/>
    <cellStyle name="Обычный 3 2 3 2 2 4" xfId="1001" xr:uid="{00000000-0005-0000-0000-0000180E0000}"/>
    <cellStyle name="Обычный 3 2 3 2 2 4 2" xfId="6741" xr:uid="{00000000-0005-0000-0000-0000190E0000}"/>
    <cellStyle name="Обычный 3 2 3 2 2 5" xfId="2178" xr:uid="{00000000-0005-0000-0000-00001A0E0000}"/>
    <cellStyle name="Обычный 3 2 3 2 3" xfId="1002" xr:uid="{00000000-0005-0000-0000-00001B0E0000}"/>
    <cellStyle name="Обычный 3 2 3 2 3 2" xfId="1003" xr:uid="{00000000-0005-0000-0000-00001C0E0000}"/>
    <cellStyle name="Обычный 3 2 3 2 3 2 2" xfId="2771" xr:uid="{00000000-0005-0000-0000-00001D0E0000}"/>
    <cellStyle name="Обычный 3 2 3 2 3 3" xfId="1829" xr:uid="{00000000-0005-0000-0000-00001E0E0000}"/>
    <cellStyle name="Обычный 3 2 3 2 4" xfId="1004" xr:uid="{00000000-0005-0000-0000-00001F0E0000}"/>
    <cellStyle name="Обычный 3 2 3 2 5" xfId="1005" xr:uid="{00000000-0005-0000-0000-0000200E0000}"/>
    <cellStyle name="Обычный 3 2 3 2 5 2" xfId="6740" xr:uid="{00000000-0005-0000-0000-0000210E0000}"/>
    <cellStyle name="Обычный 3 2 3 2 6" xfId="2177" xr:uid="{00000000-0005-0000-0000-0000220E0000}"/>
    <cellStyle name="Обычный 3 2 3 3" xfId="106" xr:uid="{00000000-0005-0000-0000-0000230E0000}"/>
    <cellStyle name="Обычный 3 2 3 3 2" xfId="442" xr:uid="{00000000-0005-0000-0000-0000240E0000}"/>
    <cellStyle name="Обычный 3 2 3 3 2 2" xfId="1601" xr:uid="{00000000-0005-0000-0000-0000250E0000}"/>
    <cellStyle name="Обычный 3 2 3 3 2 3" xfId="1830" xr:uid="{00000000-0005-0000-0000-0000260E0000}"/>
    <cellStyle name="Обычный 3 2 3 3 2 3 2" xfId="6744" xr:uid="{00000000-0005-0000-0000-0000270E0000}"/>
    <cellStyle name="Обычный 3 2 3 3 2 4" xfId="2623" xr:uid="{00000000-0005-0000-0000-0000280E0000}"/>
    <cellStyle name="Обычный 3 2 3 3 3" xfId="1006" xr:uid="{00000000-0005-0000-0000-0000290E0000}"/>
    <cellStyle name="Обычный 3 2 3 3 3 2" xfId="1831" xr:uid="{00000000-0005-0000-0000-00002A0E0000}"/>
    <cellStyle name="Обычный 3 2 3 3 3 2 2" xfId="6745" xr:uid="{00000000-0005-0000-0000-00002B0E0000}"/>
    <cellStyle name="Обычный 3 2 3 3 3 3" xfId="2612" xr:uid="{00000000-0005-0000-0000-00002C0E0000}"/>
    <cellStyle name="Обычный 3 2 3 3 4" xfId="1597" xr:uid="{00000000-0005-0000-0000-00002D0E0000}"/>
    <cellStyle name="Обычный 3 2 3 4" xfId="315" xr:uid="{00000000-0005-0000-0000-00002E0E0000}"/>
    <cellStyle name="Обычный 3 2 3 4 2" xfId="591" xr:uid="{00000000-0005-0000-0000-00002F0E0000}"/>
    <cellStyle name="Обычный 3 2 3 4 2 2" xfId="1007" xr:uid="{00000000-0005-0000-0000-0000300E0000}"/>
    <cellStyle name="Обычный 3 2 3 4 2 2 2" xfId="6747" xr:uid="{00000000-0005-0000-0000-0000310E0000}"/>
    <cellStyle name="Обычный 3 2 3 4 2 3" xfId="2515" xr:uid="{00000000-0005-0000-0000-0000320E0000}"/>
    <cellStyle name="Обычный 3 2 3 4 3" xfId="1008" xr:uid="{00000000-0005-0000-0000-0000330E0000}"/>
    <cellStyle name="Обычный 3 2 3 4 3 2" xfId="1832" xr:uid="{00000000-0005-0000-0000-0000340E0000}"/>
    <cellStyle name="Обычный 3 2 3 4 3 2 2" xfId="6748" xr:uid="{00000000-0005-0000-0000-0000350E0000}"/>
    <cellStyle name="Обычный 3 2 3 4 3 3" xfId="2772" xr:uid="{00000000-0005-0000-0000-0000360E0000}"/>
    <cellStyle name="Обычный 3 2 3 4 4" xfId="1009" xr:uid="{00000000-0005-0000-0000-0000370E0000}"/>
    <cellStyle name="Обычный 3 2 3 4 4 2" xfId="6746" xr:uid="{00000000-0005-0000-0000-0000380E0000}"/>
    <cellStyle name="Обычный 3 2 3 4 5" xfId="2179" xr:uid="{00000000-0005-0000-0000-0000390E0000}"/>
    <cellStyle name="Обычный 3 2 3 5" xfId="1010" xr:uid="{00000000-0005-0000-0000-00003A0E0000}"/>
    <cellStyle name="Обычный 3 2 3 5 2" xfId="1011" xr:uid="{00000000-0005-0000-0000-00003B0E0000}"/>
    <cellStyle name="Обычный 3 2 3 5 2 2" xfId="2773" xr:uid="{00000000-0005-0000-0000-00003C0E0000}"/>
    <cellStyle name="Обычный 3 2 3 5 3" xfId="1833" xr:uid="{00000000-0005-0000-0000-00003D0E0000}"/>
    <cellStyle name="Обычный 3 2 3 6" xfId="1012" xr:uid="{00000000-0005-0000-0000-00003E0E0000}"/>
    <cellStyle name="Обычный 3 2 3 7" xfId="1013" xr:uid="{00000000-0005-0000-0000-00003F0E0000}"/>
    <cellStyle name="Обычный 3 2 3 7 2" xfId="6739" xr:uid="{00000000-0005-0000-0000-0000400E0000}"/>
    <cellStyle name="Обычный 3 2 3 8" xfId="2176" xr:uid="{00000000-0005-0000-0000-0000410E0000}"/>
    <cellStyle name="Обычный 3 2 3_Приложение 1_акц_прайс-опт" xfId="107" xr:uid="{00000000-0005-0000-0000-0000420E0000}"/>
    <cellStyle name="Обычный 3 2 4" xfId="108" xr:uid="{00000000-0005-0000-0000-0000430E0000}"/>
    <cellStyle name="Обычный 3 2 4 2" xfId="109" xr:uid="{00000000-0005-0000-0000-0000440E0000}"/>
    <cellStyle name="Обычный 3 2 4 2 2" xfId="110" xr:uid="{00000000-0005-0000-0000-0000450E0000}"/>
    <cellStyle name="Обычный 3 2 4 2 2 2" xfId="111" xr:uid="{00000000-0005-0000-0000-0000460E0000}"/>
    <cellStyle name="Обычный 3 2 4 2 2 2 2" xfId="112" xr:uid="{00000000-0005-0000-0000-0000470E0000}"/>
    <cellStyle name="Обычный 3 2 4 2 2 2 2 2" xfId="387" xr:uid="{00000000-0005-0000-0000-0000480E0000}"/>
    <cellStyle name="Обычный 3 2 4 2 2 2 2 2 2" xfId="1014" xr:uid="{00000000-0005-0000-0000-0000490E0000}"/>
    <cellStyle name="Обычный 3 2 4 2 2 2 2 2 2 2" xfId="6753" xr:uid="{00000000-0005-0000-0000-00004A0E0000}"/>
    <cellStyle name="Обычный 3 2 4 2 2 2 2 2 3" xfId="2448" xr:uid="{00000000-0005-0000-0000-00004B0E0000}"/>
    <cellStyle name="Обычный 3 2 4 2 2 2 2 3" xfId="446" xr:uid="{00000000-0005-0000-0000-00004C0E0000}"/>
    <cellStyle name="Обычный 3 2 4 2 2 2 2 3 2" xfId="1835" xr:uid="{00000000-0005-0000-0000-00004D0E0000}"/>
    <cellStyle name="Обычный 3 2 4 2 2 2 2 3 2 2" xfId="6754" xr:uid="{00000000-0005-0000-0000-00004E0E0000}"/>
    <cellStyle name="Обычный 3 2 4 2 2 2 2 3 3" xfId="2626" xr:uid="{00000000-0005-0000-0000-00004F0E0000}"/>
    <cellStyle name="Обычный 3 2 4 2 2 2 2 4" xfId="1015" xr:uid="{00000000-0005-0000-0000-0000500E0000}"/>
    <cellStyle name="Обычный 3 2 4 2 2 2 2 4 2" xfId="6752" xr:uid="{00000000-0005-0000-0000-0000510E0000}"/>
    <cellStyle name="Обычный 3 2 4 2 2 2 2 5" xfId="2184" xr:uid="{00000000-0005-0000-0000-0000520E0000}"/>
    <cellStyle name="Обычный 3 2 4 2 2 2 3" xfId="113" xr:uid="{00000000-0005-0000-0000-0000530E0000}"/>
    <cellStyle name="Обычный 3 2 4 2 2 2 3 2" xfId="447" xr:uid="{00000000-0005-0000-0000-0000540E0000}"/>
    <cellStyle name="Обычный 3 2 4 2 2 2 3 2 2" xfId="2627" xr:uid="{00000000-0005-0000-0000-0000550E0000}"/>
    <cellStyle name="Обычный 3 2 4 2 2 2 3 3" xfId="1836" xr:uid="{00000000-0005-0000-0000-0000560E0000}"/>
    <cellStyle name="Обычный 3 2 4 2 2 2 3 3 2" xfId="6755" xr:uid="{00000000-0005-0000-0000-0000570E0000}"/>
    <cellStyle name="Обычный 3 2 4 2 2 2 3 4" xfId="2445" xr:uid="{00000000-0005-0000-0000-0000580E0000}"/>
    <cellStyle name="Обычный 3 2 4 2 2 2 4" xfId="259" xr:uid="{00000000-0005-0000-0000-0000590E0000}"/>
    <cellStyle name="Обычный 3 2 4 2 2 2 4 2" xfId="539" xr:uid="{00000000-0005-0000-0000-00005A0E0000}"/>
    <cellStyle name="Обычный 3 2 4 2 2 2 4 2 2" xfId="2645" xr:uid="{00000000-0005-0000-0000-00005B0E0000}"/>
    <cellStyle name="Обычный 3 2 4 2 2 2 4 3" xfId="1837" xr:uid="{00000000-0005-0000-0000-00005C0E0000}"/>
    <cellStyle name="Обычный 3 2 4 2 2 2 4 3 2" xfId="6756" xr:uid="{00000000-0005-0000-0000-00005D0E0000}"/>
    <cellStyle name="Обычный 3 2 4 2 2 2 4 4" xfId="2621" xr:uid="{00000000-0005-0000-0000-00005E0E0000}"/>
    <cellStyle name="Обычный 3 2 4 2 2 2 5" xfId="445" xr:uid="{00000000-0005-0000-0000-00005F0E0000}"/>
    <cellStyle name="Обычный 3 2 4 2 2 2 5 2" xfId="2625" xr:uid="{00000000-0005-0000-0000-0000600E0000}"/>
    <cellStyle name="Обычный 3 2 4 2 2 2 6" xfId="1834" xr:uid="{00000000-0005-0000-0000-0000610E0000}"/>
    <cellStyle name="Обычный 3 2 4 2 2 2 6 2" xfId="6751" xr:uid="{00000000-0005-0000-0000-0000620E0000}"/>
    <cellStyle name="Обычный 3 2 4 2 2 2 7" xfId="2183" xr:uid="{00000000-0005-0000-0000-0000630E0000}"/>
    <cellStyle name="Обычный 3 2 4 2 2 3" xfId="263" xr:uid="{00000000-0005-0000-0000-0000640E0000}"/>
    <cellStyle name="Обычный 3 2 4 2 2 3 2" xfId="542" xr:uid="{00000000-0005-0000-0000-0000650E0000}"/>
    <cellStyle name="Обычный 3 2 4 2 2 3 2 2" xfId="2647" xr:uid="{00000000-0005-0000-0000-0000660E0000}"/>
    <cellStyle name="Обычный 3 2 4 2 2 3 3" xfId="1838" xr:uid="{00000000-0005-0000-0000-0000670E0000}"/>
    <cellStyle name="Обычный 3 2 4 2 2 3 3 2" xfId="6757" xr:uid="{00000000-0005-0000-0000-0000680E0000}"/>
    <cellStyle name="Обычный 3 2 4 2 2 3 4" xfId="2450" xr:uid="{00000000-0005-0000-0000-0000690E0000}"/>
    <cellStyle name="Обычный 3 2 4 2 2 4" xfId="444" xr:uid="{00000000-0005-0000-0000-00006A0E0000}"/>
    <cellStyle name="Обычный 3 2 4 2 2 4 2" xfId="1839" xr:uid="{00000000-0005-0000-0000-00006B0E0000}"/>
    <cellStyle name="Обычный 3 2 4 2 2 4 2 2" xfId="6758" xr:uid="{00000000-0005-0000-0000-00006C0E0000}"/>
    <cellStyle name="Обычный 3 2 4 2 2 4 3" xfId="2624" xr:uid="{00000000-0005-0000-0000-00006D0E0000}"/>
    <cellStyle name="Обычный 3 2 4 2 2 5" xfId="1016" xr:uid="{00000000-0005-0000-0000-00006E0E0000}"/>
    <cellStyle name="Обычный 3 2 4 2 2 5 2" xfId="6542" xr:uid="{00000000-0005-0000-0000-00006F0E0000}"/>
    <cellStyle name="Обычный 3 2 4 2 2 6" xfId="2182" xr:uid="{00000000-0005-0000-0000-0000700E0000}"/>
    <cellStyle name="Обычный 3 2 4 2 3" xfId="114" xr:uid="{00000000-0005-0000-0000-0000710E0000}"/>
    <cellStyle name="Обычный 3 2 4 2 3 2" xfId="448" xr:uid="{00000000-0005-0000-0000-0000720E0000}"/>
    <cellStyle name="Обычный 3 2 4 2 3 2 2" xfId="1017" xr:uid="{00000000-0005-0000-0000-0000730E0000}"/>
    <cellStyle name="Обычный 3 2 4 2 3 2 2 2" xfId="6760" xr:uid="{00000000-0005-0000-0000-0000740E0000}"/>
    <cellStyle name="Обычный 3 2 4 2 3 2 3" xfId="2516" xr:uid="{00000000-0005-0000-0000-0000750E0000}"/>
    <cellStyle name="Обычный 3 2 4 2 3 3" xfId="1018" xr:uid="{00000000-0005-0000-0000-0000760E0000}"/>
    <cellStyle name="Обычный 3 2 4 2 3 3 2" xfId="1840" xr:uid="{00000000-0005-0000-0000-0000770E0000}"/>
    <cellStyle name="Обычный 3 2 4 2 3 3 2 2" xfId="6761" xr:uid="{00000000-0005-0000-0000-0000780E0000}"/>
    <cellStyle name="Обычный 3 2 4 2 3 3 3" xfId="2774" xr:uid="{00000000-0005-0000-0000-0000790E0000}"/>
    <cellStyle name="Обычный 3 2 4 2 3 4" xfId="1019" xr:uid="{00000000-0005-0000-0000-00007A0E0000}"/>
    <cellStyle name="Обычный 3 2 4 2 3 4 2" xfId="6759" xr:uid="{00000000-0005-0000-0000-00007B0E0000}"/>
    <cellStyle name="Обычный 3 2 4 2 3 5" xfId="2185" xr:uid="{00000000-0005-0000-0000-00007C0E0000}"/>
    <cellStyle name="Обычный 3 2 4 2 4" xfId="316" xr:uid="{00000000-0005-0000-0000-00007D0E0000}"/>
    <cellStyle name="Обычный 3 2 4 2 4 2" xfId="592" xr:uid="{00000000-0005-0000-0000-00007E0E0000}"/>
    <cellStyle name="Обычный 3 2 4 2 4 2 2" xfId="1020" xr:uid="{00000000-0005-0000-0000-00007F0E0000}"/>
    <cellStyle name="Обычный 3 2 4 2 4 2 2 2" xfId="6763" xr:uid="{00000000-0005-0000-0000-0000800E0000}"/>
    <cellStyle name="Обычный 3 2 4 2 4 2 3" xfId="2517" xr:uid="{00000000-0005-0000-0000-0000810E0000}"/>
    <cellStyle name="Обычный 3 2 4 2 4 3" xfId="1021" xr:uid="{00000000-0005-0000-0000-0000820E0000}"/>
    <cellStyle name="Обычный 3 2 4 2 4 3 2" xfId="1841" xr:uid="{00000000-0005-0000-0000-0000830E0000}"/>
    <cellStyle name="Обычный 3 2 4 2 4 3 2 2" xfId="6764" xr:uid="{00000000-0005-0000-0000-0000840E0000}"/>
    <cellStyle name="Обычный 3 2 4 2 4 3 3" xfId="2775" xr:uid="{00000000-0005-0000-0000-0000850E0000}"/>
    <cellStyle name="Обычный 3 2 4 2 4 4" xfId="1022" xr:uid="{00000000-0005-0000-0000-0000860E0000}"/>
    <cellStyle name="Обычный 3 2 4 2 4 4 2" xfId="6762" xr:uid="{00000000-0005-0000-0000-0000870E0000}"/>
    <cellStyle name="Обычный 3 2 4 2 4 5" xfId="2186" xr:uid="{00000000-0005-0000-0000-0000880E0000}"/>
    <cellStyle name="Обычный 3 2 4 2 5" xfId="443" xr:uid="{00000000-0005-0000-0000-0000890E0000}"/>
    <cellStyle name="Обычный 3 2 4 2 5 2" xfId="1023" xr:uid="{00000000-0005-0000-0000-00008A0E0000}"/>
    <cellStyle name="Обычный 3 2 4 2 5 2 2" xfId="6765" xr:uid="{00000000-0005-0000-0000-00008B0E0000}"/>
    <cellStyle name="Обычный 3 2 4 2 5 3" xfId="2394" xr:uid="{00000000-0005-0000-0000-00008C0E0000}"/>
    <cellStyle name="Обычный 3 2 4 2 6" xfId="1024" xr:uid="{00000000-0005-0000-0000-00008D0E0000}"/>
    <cellStyle name="Обычный 3 2 4 2 6 2" xfId="1842" xr:uid="{00000000-0005-0000-0000-00008E0E0000}"/>
    <cellStyle name="Обычный 3 2 4 2 6 2 2" xfId="6766" xr:uid="{00000000-0005-0000-0000-00008F0E0000}"/>
    <cellStyle name="Обычный 3 2 4 2 6 3" xfId="2776" xr:uid="{00000000-0005-0000-0000-0000900E0000}"/>
    <cellStyle name="Обычный 3 2 4 2 7" xfId="1025" xr:uid="{00000000-0005-0000-0000-0000910E0000}"/>
    <cellStyle name="Обычный 3 2 4 2 7 2" xfId="6750" xr:uid="{00000000-0005-0000-0000-0000920E0000}"/>
    <cellStyle name="Обычный 3 2 4 2 8" xfId="2181" xr:uid="{00000000-0005-0000-0000-0000930E0000}"/>
    <cellStyle name="Обычный 3 2 4 3" xfId="264" xr:uid="{00000000-0005-0000-0000-0000940E0000}"/>
    <cellStyle name="Обычный 3 2 4 3 2" xfId="543" xr:uid="{00000000-0005-0000-0000-0000950E0000}"/>
    <cellStyle name="Обычный 3 2 4 3 2 2" xfId="1026" xr:uid="{00000000-0005-0000-0000-0000960E0000}"/>
    <cellStyle name="Обычный 3 2 4 3 2 2 2" xfId="6768" xr:uid="{00000000-0005-0000-0000-0000970E0000}"/>
    <cellStyle name="Обычный 3 2 4 3 2 3" xfId="2451" xr:uid="{00000000-0005-0000-0000-0000980E0000}"/>
    <cellStyle name="Обычный 3 2 4 3 3" xfId="1027" xr:uid="{00000000-0005-0000-0000-0000990E0000}"/>
    <cellStyle name="Обычный 3 2 4 3 3 2" xfId="1843" xr:uid="{00000000-0005-0000-0000-00009A0E0000}"/>
    <cellStyle name="Обычный 3 2 4 3 3 2 2" xfId="6769" xr:uid="{00000000-0005-0000-0000-00009B0E0000}"/>
    <cellStyle name="Обычный 3 2 4 3 3 3" xfId="2777" xr:uid="{00000000-0005-0000-0000-00009C0E0000}"/>
    <cellStyle name="Обычный 3 2 4 3 4" xfId="1028" xr:uid="{00000000-0005-0000-0000-00009D0E0000}"/>
    <cellStyle name="Обычный 3 2 4 3 4 2" xfId="6767" xr:uid="{00000000-0005-0000-0000-00009E0E0000}"/>
    <cellStyle name="Обычный 3 2 4 3 5" xfId="1029" xr:uid="{00000000-0005-0000-0000-00009F0E0000}"/>
    <cellStyle name="Обычный 3 2 4 4" xfId="265" xr:uid="{00000000-0005-0000-0000-0000A00E0000}"/>
    <cellStyle name="Обычный 3 2 4 4 2" xfId="379" xr:uid="{00000000-0005-0000-0000-0000A10E0000}"/>
    <cellStyle name="Обычный 3 2 4 4 2 2" xfId="654" xr:uid="{00000000-0005-0000-0000-0000A20E0000}"/>
    <cellStyle name="Обычный 3 2 4 4 2 2 2" xfId="1030" xr:uid="{00000000-0005-0000-0000-0000A30E0000}"/>
    <cellStyle name="Обычный 3 2 4 4 2 2 2 2" xfId="6772" xr:uid="{00000000-0005-0000-0000-0000A40E0000}"/>
    <cellStyle name="Обычный 3 2 4 4 2 2 3" xfId="2518" xr:uid="{00000000-0005-0000-0000-0000A50E0000}"/>
    <cellStyle name="Обычный 3 2 4 4 2 3" xfId="1031" xr:uid="{00000000-0005-0000-0000-0000A60E0000}"/>
    <cellStyle name="Обычный 3 2 4 4 2 3 2" xfId="1844" xr:uid="{00000000-0005-0000-0000-0000A70E0000}"/>
    <cellStyle name="Обычный 3 2 4 4 2 3 2 2" xfId="6773" xr:uid="{00000000-0005-0000-0000-0000A80E0000}"/>
    <cellStyle name="Обычный 3 2 4 4 2 3 3" xfId="2778" xr:uid="{00000000-0005-0000-0000-0000A90E0000}"/>
    <cellStyle name="Обычный 3 2 4 4 2 4" xfId="1032" xr:uid="{00000000-0005-0000-0000-0000AA0E0000}"/>
    <cellStyle name="Обычный 3 2 4 4 2 4 2" xfId="6771" xr:uid="{00000000-0005-0000-0000-0000AB0E0000}"/>
    <cellStyle name="Обычный 3 2 4 4 2 5" xfId="2188" xr:uid="{00000000-0005-0000-0000-0000AC0E0000}"/>
    <cellStyle name="Обычный 3 2 4 4 3" xfId="544" xr:uid="{00000000-0005-0000-0000-0000AD0E0000}"/>
    <cellStyle name="Обычный 3 2 4 4 3 2" xfId="1033" xr:uid="{00000000-0005-0000-0000-0000AE0E0000}"/>
    <cellStyle name="Обычный 3 2 4 4 3 2 2" xfId="1845" xr:uid="{00000000-0005-0000-0000-0000AF0E0000}"/>
    <cellStyle name="Обычный 3 2 4 4 3 2 2 2" xfId="6775" xr:uid="{00000000-0005-0000-0000-0000B00E0000}"/>
    <cellStyle name="Обычный 3 2 4 4 3 2 3" xfId="2779" xr:uid="{00000000-0005-0000-0000-0000B10E0000}"/>
    <cellStyle name="Обычный 3 2 4 4 3 3" xfId="1034" xr:uid="{00000000-0005-0000-0000-0000B20E0000}"/>
    <cellStyle name="Обычный 3 2 4 4 3 3 2" xfId="6774" xr:uid="{00000000-0005-0000-0000-0000B30E0000}"/>
    <cellStyle name="Обычный 3 2 4 4 3 4" xfId="2452" xr:uid="{00000000-0005-0000-0000-0000B40E0000}"/>
    <cellStyle name="Обычный 3 2 4 4 4" xfId="1035" xr:uid="{00000000-0005-0000-0000-0000B50E0000}"/>
    <cellStyle name="Обычный 3 2 4 4 4 2" xfId="1036" xr:uid="{00000000-0005-0000-0000-0000B60E0000}"/>
    <cellStyle name="Обычный 3 2 4 4 4 2 2" xfId="1846" xr:uid="{00000000-0005-0000-0000-0000B70E0000}"/>
    <cellStyle name="Обычный 3 2 4 4 4 2 2 2" xfId="6776" xr:uid="{00000000-0005-0000-0000-0000B80E0000}"/>
    <cellStyle name="Обычный 3 2 4 4 4 2 3" xfId="2780" xr:uid="{00000000-0005-0000-0000-0000B90E0000}"/>
    <cellStyle name="Обычный 3 2 4 4 4 3" xfId="1614" xr:uid="{00000000-0005-0000-0000-0000BA0E0000}"/>
    <cellStyle name="Обычный 3 2 4 4 4 3 2" xfId="1618" xr:uid="{00000000-0005-0000-0000-0000BB0E0000}"/>
    <cellStyle name="Обычный 3 2 4 4 4 3 2 2" xfId="1635" xr:uid="{00000000-0005-0000-0000-0000BC0E0000}"/>
    <cellStyle name="Обычный 3 2 4 4 4 4" xfId="1636" xr:uid="{00000000-0005-0000-0000-0000BD0E0000}"/>
    <cellStyle name="Обычный 3 2 4 4 4 4 2" xfId="1637" xr:uid="{00000000-0005-0000-0000-0000BE0E0000}"/>
    <cellStyle name="Обычный 3 2 4 4 4 5" xfId="1638" xr:uid="{00000000-0005-0000-0000-0000BF0E0000}"/>
    <cellStyle name="Обычный 3 2 4 4 4 6" xfId="1639" xr:uid="{00000000-0005-0000-0000-0000C00E0000}"/>
    <cellStyle name="Обычный 3 2 4 4 4 7" xfId="1670" xr:uid="{00000000-0005-0000-0000-0000C10E0000}"/>
    <cellStyle name="Обычный 3 2 4 4 4 9" xfId="1671" xr:uid="{00000000-0005-0000-0000-0000C20E0000}"/>
    <cellStyle name="Обычный 3 2 4 4 5" xfId="1037" xr:uid="{00000000-0005-0000-0000-0000C30E0000}"/>
    <cellStyle name="Обычный 3 2 4 4 5 2" xfId="1847" xr:uid="{00000000-0005-0000-0000-0000C40E0000}"/>
    <cellStyle name="Обычный 3 2 4 4 5 2 2" xfId="6777" xr:uid="{00000000-0005-0000-0000-0000C50E0000}"/>
    <cellStyle name="Обычный 3 2 4 4 5 3" xfId="2781" xr:uid="{00000000-0005-0000-0000-0000C60E0000}"/>
    <cellStyle name="Обычный 3 2 4 4 6" xfId="1038" xr:uid="{00000000-0005-0000-0000-0000C70E0000}"/>
    <cellStyle name="Обычный 3 2 4 4 6 2" xfId="6770" xr:uid="{00000000-0005-0000-0000-0000C80E0000}"/>
    <cellStyle name="Обычный 3 2 4 4 7" xfId="2187" xr:uid="{00000000-0005-0000-0000-0000C90E0000}"/>
    <cellStyle name="Обычный 3 2 4 5" xfId="1039" xr:uid="{00000000-0005-0000-0000-0000CA0E0000}"/>
    <cellStyle name="Обычный 3 2 4 5 2" xfId="1040" xr:uid="{00000000-0005-0000-0000-0000CB0E0000}"/>
    <cellStyle name="Обычный 3 2 4 5 2 2" xfId="2782" xr:uid="{00000000-0005-0000-0000-0000CC0E0000}"/>
    <cellStyle name="Обычный 3 2 4 5 3" xfId="1848" xr:uid="{00000000-0005-0000-0000-0000CD0E0000}"/>
    <cellStyle name="Обычный 3 2 4 6" xfId="1041" xr:uid="{00000000-0005-0000-0000-0000CE0E0000}"/>
    <cellStyle name="Обычный 3 2 4 7" xfId="1042" xr:uid="{00000000-0005-0000-0000-0000CF0E0000}"/>
    <cellStyle name="Обычный 3 2 4 7 2" xfId="6749" xr:uid="{00000000-0005-0000-0000-0000D00E0000}"/>
    <cellStyle name="Обычный 3 2 4 8" xfId="2180" xr:uid="{00000000-0005-0000-0000-0000D10E0000}"/>
    <cellStyle name="Обычный 3 2 5" xfId="115" xr:uid="{00000000-0005-0000-0000-0000D20E0000}"/>
    <cellStyle name="Обычный 3 2 5 2" xfId="449" xr:uid="{00000000-0005-0000-0000-0000D30E0000}"/>
    <cellStyle name="Обычный 3 2 5 2 2" xfId="1043" xr:uid="{00000000-0005-0000-0000-0000D40E0000}"/>
    <cellStyle name="Обычный 3 2 5 2 2 2" xfId="5278" xr:uid="{00000000-0005-0000-0000-0000D50E0000}"/>
    <cellStyle name="Обычный 3 2 5 2 3" xfId="2519" xr:uid="{00000000-0005-0000-0000-0000D60E0000}"/>
    <cellStyle name="Обычный 3 2 5 3" xfId="1044" xr:uid="{00000000-0005-0000-0000-0000D70E0000}"/>
    <cellStyle name="Обычный 3 2 5 3 2" xfId="1849" xr:uid="{00000000-0005-0000-0000-0000D80E0000}"/>
    <cellStyle name="Обычный 3 2 5 3 2 2" xfId="6778" xr:uid="{00000000-0005-0000-0000-0000D90E0000}"/>
    <cellStyle name="Обычный 3 2 5 3 3" xfId="2783" xr:uid="{00000000-0005-0000-0000-0000DA0E0000}"/>
    <cellStyle name="Обычный 3 2 5 4" xfId="1045" xr:uid="{00000000-0005-0000-0000-0000DB0E0000}"/>
    <cellStyle name="Обычный 3 2 5 4 2" xfId="5279" xr:uid="{00000000-0005-0000-0000-0000DC0E0000}"/>
    <cellStyle name="Обычный 3 2 5 5" xfId="2189" xr:uid="{00000000-0005-0000-0000-0000DD0E0000}"/>
    <cellStyle name="Обычный 3 2 6" xfId="116" xr:uid="{00000000-0005-0000-0000-0000DE0E0000}"/>
    <cellStyle name="Обычный 3 2 6 2" xfId="450" xr:uid="{00000000-0005-0000-0000-0000DF0E0000}"/>
    <cellStyle name="Обычный 3 2 6 2 2" xfId="1046" xr:uid="{00000000-0005-0000-0000-0000E00E0000}"/>
    <cellStyle name="Обычный 3 2 6 2 2 2" xfId="6780" xr:uid="{00000000-0005-0000-0000-0000E10E0000}"/>
    <cellStyle name="Обычный 3 2 6 2 2 3" xfId="5280" xr:uid="{00000000-0005-0000-0000-0000E20E0000}"/>
    <cellStyle name="Обычный 3 2 6 2 3" xfId="2520" xr:uid="{00000000-0005-0000-0000-0000E30E0000}"/>
    <cellStyle name="Обычный 3 2 6 3" xfId="1047" xr:uid="{00000000-0005-0000-0000-0000E40E0000}"/>
    <cellStyle name="Обычный 3 2 6 3 2" xfId="1850" xr:uid="{00000000-0005-0000-0000-0000E50E0000}"/>
    <cellStyle name="Обычный 3 2 6 3 2 2" xfId="6781" xr:uid="{00000000-0005-0000-0000-0000E60E0000}"/>
    <cellStyle name="Обычный 3 2 6 3 3" xfId="2784" xr:uid="{00000000-0005-0000-0000-0000E70E0000}"/>
    <cellStyle name="Обычный 3 2 6 4" xfId="1048" xr:uid="{00000000-0005-0000-0000-0000E80E0000}"/>
    <cellStyle name="Обычный 3 2 6 4 2" xfId="6779" xr:uid="{00000000-0005-0000-0000-0000E90E0000}"/>
    <cellStyle name="Обычный 3 2 6 5" xfId="2190" xr:uid="{00000000-0005-0000-0000-0000EA0E0000}"/>
    <cellStyle name="Обычный 3 2 7" xfId="1049" xr:uid="{00000000-0005-0000-0000-0000EB0E0000}"/>
    <cellStyle name="Обычный 3 2 7 2" xfId="1050" xr:uid="{00000000-0005-0000-0000-0000EC0E0000}"/>
    <cellStyle name="Обычный 3 2 7 2 2" xfId="2785" xr:uid="{00000000-0005-0000-0000-0000ED0E0000}"/>
    <cellStyle name="Обычный 3 2 7 3" xfId="1851" xr:uid="{00000000-0005-0000-0000-0000EE0E0000}"/>
    <cellStyle name="Обычный 3 2 8" xfId="1051" xr:uid="{00000000-0005-0000-0000-0000EF0E0000}"/>
    <cellStyle name="Обычный 3 2 8 2" xfId="5281" xr:uid="{00000000-0005-0000-0000-0000F00E0000}"/>
    <cellStyle name="Обычный 3 2 9" xfId="1052" xr:uid="{00000000-0005-0000-0000-0000F10E0000}"/>
    <cellStyle name="Обычный 3 2 9 2" xfId="5282" xr:uid="{00000000-0005-0000-0000-0000F20E0000}"/>
    <cellStyle name="Обычный 3 2_Приложение 1_акц_прайс-опт" xfId="117" xr:uid="{00000000-0005-0000-0000-0000F30E0000}"/>
    <cellStyle name="Обычный 3 3" xfId="118" xr:uid="{00000000-0005-0000-0000-0000F40E0000}"/>
    <cellStyle name="Обычный 3 3 2" xfId="119" xr:uid="{00000000-0005-0000-0000-0000F50E0000}"/>
    <cellStyle name="Обычный 3 3 2 2" xfId="120" xr:uid="{00000000-0005-0000-0000-0000F60E0000}"/>
    <cellStyle name="Обычный 3 3 2 2 2" xfId="317" xr:uid="{00000000-0005-0000-0000-0000F70E0000}"/>
    <cellStyle name="Обычный 3 3 2 2 2 2" xfId="593" xr:uid="{00000000-0005-0000-0000-0000F80E0000}"/>
    <cellStyle name="Обычный 3 3 2 2 2 2 2" xfId="1053" xr:uid="{00000000-0005-0000-0000-0000F90E0000}"/>
    <cellStyle name="Обычный 3 3 2 2 2 2 2 2" xfId="6785" xr:uid="{00000000-0005-0000-0000-0000FA0E0000}"/>
    <cellStyle name="Обычный 3 3 2 2 2 2 3" xfId="2521" xr:uid="{00000000-0005-0000-0000-0000FB0E0000}"/>
    <cellStyle name="Обычный 3 3 2 2 2 3" xfId="1054" xr:uid="{00000000-0005-0000-0000-0000FC0E0000}"/>
    <cellStyle name="Обычный 3 3 2 2 2 3 2" xfId="1852" xr:uid="{00000000-0005-0000-0000-0000FD0E0000}"/>
    <cellStyle name="Обычный 3 3 2 2 2 3 2 2" xfId="6786" xr:uid="{00000000-0005-0000-0000-0000FE0E0000}"/>
    <cellStyle name="Обычный 3 3 2 2 2 3 3" xfId="2786" xr:uid="{00000000-0005-0000-0000-0000FF0E0000}"/>
    <cellStyle name="Обычный 3 3 2 2 2 4" xfId="1055" xr:uid="{00000000-0005-0000-0000-0000000F0000}"/>
    <cellStyle name="Обычный 3 3 2 2 2 4 2" xfId="6784" xr:uid="{00000000-0005-0000-0000-0000010F0000}"/>
    <cellStyle name="Обычный 3 3 2 2 2 5" xfId="2193" xr:uid="{00000000-0005-0000-0000-0000020F0000}"/>
    <cellStyle name="Обычный 3 3 2 2 3" xfId="452" xr:uid="{00000000-0005-0000-0000-0000030F0000}"/>
    <cellStyle name="Обычный 3 3 2 2 3 2" xfId="1056" xr:uid="{00000000-0005-0000-0000-0000040F0000}"/>
    <cellStyle name="Обычный 3 3 2 2 3 2 2" xfId="6787" xr:uid="{00000000-0005-0000-0000-0000050F0000}"/>
    <cellStyle name="Обычный 3 3 2 2 3 3" xfId="2396" xr:uid="{00000000-0005-0000-0000-0000060F0000}"/>
    <cellStyle name="Обычный 3 3 2 2 4" xfId="1057" xr:uid="{00000000-0005-0000-0000-0000070F0000}"/>
    <cellStyle name="Обычный 3 3 2 2 4 2" xfId="1853" xr:uid="{00000000-0005-0000-0000-0000080F0000}"/>
    <cellStyle name="Обычный 3 3 2 2 4 2 2" xfId="6788" xr:uid="{00000000-0005-0000-0000-0000090F0000}"/>
    <cellStyle name="Обычный 3 3 2 2 4 3" xfId="2787" xr:uid="{00000000-0005-0000-0000-00000A0F0000}"/>
    <cellStyle name="Обычный 3 3 2 2 5" xfId="1058" xr:uid="{00000000-0005-0000-0000-00000B0F0000}"/>
    <cellStyle name="Обычный 3 3 2 2 5 2" xfId="6783" xr:uid="{00000000-0005-0000-0000-00000C0F0000}"/>
    <cellStyle name="Обычный 3 3 2 2 6" xfId="2192" xr:uid="{00000000-0005-0000-0000-00000D0F0000}"/>
    <cellStyle name="Обычный 3 3 2 3" xfId="318" xr:uid="{00000000-0005-0000-0000-00000E0F0000}"/>
    <cellStyle name="Обычный 3 3 2 3 2" xfId="594" xr:uid="{00000000-0005-0000-0000-00000F0F0000}"/>
    <cellStyle name="Обычный 3 3 2 3 2 2" xfId="1059" xr:uid="{00000000-0005-0000-0000-0000100F0000}"/>
    <cellStyle name="Обычный 3 3 2 3 2 2 2" xfId="6790" xr:uid="{00000000-0005-0000-0000-0000110F0000}"/>
    <cellStyle name="Обычный 3 3 2 3 2 3" xfId="2522" xr:uid="{00000000-0005-0000-0000-0000120F0000}"/>
    <cellStyle name="Обычный 3 3 2 3 3" xfId="1060" xr:uid="{00000000-0005-0000-0000-0000130F0000}"/>
    <cellStyle name="Обычный 3 3 2 3 3 2" xfId="1854" xr:uid="{00000000-0005-0000-0000-0000140F0000}"/>
    <cellStyle name="Обычный 3 3 2 3 3 2 2" xfId="6791" xr:uid="{00000000-0005-0000-0000-0000150F0000}"/>
    <cellStyle name="Обычный 3 3 2 3 3 3" xfId="2788" xr:uid="{00000000-0005-0000-0000-0000160F0000}"/>
    <cellStyle name="Обычный 3 3 2 3 4" xfId="1061" xr:uid="{00000000-0005-0000-0000-0000170F0000}"/>
    <cellStyle name="Обычный 3 3 2 3 4 2" xfId="6789" xr:uid="{00000000-0005-0000-0000-0000180F0000}"/>
    <cellStyle name="Обычный 3 3 2 3 5" xfId="2194" xr:uid="{00000000-0005-0000-0000-0000190F0000}"/>
    <cellStyle name="Обычный 3 3 2 4" xfId="451" xr:uid="{00000000-0005-0000-0000-00001A0F0000}"/>
    <cellStyle name="Обычный 3 3 2 4 2" xfId="1062" xr:uid="{00000000-0005-0000-0000-00001B0F0000}"/>
    <cellStyle name="Обычный 3 3 2 4 2 2" xfId="6792" xr:uid="{00000000-0005-0000-0000-00001C0F0000}"/>
    <cellStyle name="Обычный 3 3 2 4 3" xfId="2395" xr:uid="{00000000-0005-0000-0000-00001D0F0000}"/>
    <cellStyle name="Обычный 3 3 2 5" xfId="1063" xr:uid="{00000000-0005-0000-0000-00001E0F0000}"/>
    <cellStyle name="Обычный 3 3 2 5 2" xfId="1855" xr:uid="{00000000-0005-0000-0000-00001F0F0000}"/>
    <cellStyle name="Обычный 3 3 2 5 2 2" xfId="6793" xr:uid="{00000000-0005-0000-0000-0000200F0000}"/>
    <cellStyle name="Обычный 3 3 2 5 3" xfId="2789" xr:uid="{00000000-0005-0000-0000-0000210F0000}"/>
    <cellStyle name="Обычный 3 3 2 6" xfId="1064" xr:uid="{00000000-0005-0000-0000-0000220F0000}"/>
    <cellStyle name="Обычный 3 3 2 6 2" xfId="6782" xr:uid="{00000000-0005-0000-0000-0000230F0000}"/>
    <cellStyle name="Обычный 3 3 2 7" xfId="2191" xr:uid="{00000000-0005-0000-0000-0000240F0000}"/>
    <cellStyle name="Обычный 3 3 3" xfId="121" xr:uid="{00000000-0005-0000-0000-0000250F0000}"/>
    <cellStyle name="Обычный 3 3 4" xfId="122" xr:uid="{00000000-0005-0000-0000-0000260F0000}"/>
    <cellStyle name="Обычный 3 3 4 2" xfId="319" xr:uid="{00000000-0005-0000-0000-0000270F0000}"/>
    <cellStyle name="Обычный 3 3 4 2 2" xfId="595" xr:uid="{00000000-0005-0000-0000-0000280F0000}"/>
    <cellStyle name="Обычный 3 3 4 2 2 2" xfId="1065" xr:uid="{00000000-0005-0000-0000-0000290F0000}"/>
    <cellStyle name="Обычный 3 3 4 2 2 2 2" xfId="5283" xr:uid="{00000000-0005-0000-0000-00002A0F0000}"/>
    <cellStyle name="Обычный 3 3 4 2 2 3" xfId="2523" xr:uid="{00000000-0005-0000-0000-00002B0F0000}"/>
    <cellStyle name="Обычный 3 3 4 2 3" xfId="1066" xr:uid="{00000000-0005-0000-0000-00002C0F0000}"/>
    <cellStyle name="Обычный 3 3 4 2 3 2" xfId="1856" xr:uid="{00000000-0005-0000-0000-00002D0F0000}"/>
    <cellStyle name="Обычный 3 3 4 2 3 2 2" xfId="6795" xr:uid="{00000000-0005-0000-0000-00002E0F0000}"/>
    <cellStyle name="Обычный 3 3 4 2 3 3" xfId="2790" xr:uid="{00000000-0005-0000-0000-00002F0F0000}"/>
    <cellStyle name="Обычный 3 3 4 2 4" xfId="1067" xr:uid="{00000000-0005-0000-0000-0000300F0000}"/>
    <cellStyle name="Обычный 3 3 4 2 4 2" xfId="6794" xr:uid="{00000000-0005-0000-0000-0000310F0000}"/>
    <cellStyle name="Обычный 3 3 4 2 5" xfId="2196" xr:uid="{00000000-0005-0000-0000-0000320F0000}"/>
    <cellStyle name="Обычный 3 3 4 3" xfId="453" xr:uid="{00000000-0005-0000-0000-0000330F0000}"/>
    <cellStyle name="Обычный 3 3 4 3 2" xfId="1068" xr:uid="{00000000-0005-0000-0000-0000340F0000}"/>
    <cellStyle name="Обычный 3 3 4 3 2 2" xfId="5285" xr:uid="{00000000-0005-0000-0000-0000350F0000}"/>
    <cellStyle name="Обычный 3 3 4 3 2 3" xfId="5284" xr:uid="{00000000-0005-0000-0000-0000360F0000}"/>
    <cellStyle name="Обычный 3 3 4 3 3" xfId="5286" xr:uid="{00000000-0005-0000-0000-0000370F0000}"/>
    <cellStyle name="Обычный 3 3 4 3 4" xfId="2397" xr:uid="{00000000-0005-0000-0000-0000380F0000}"/>
    <cellStyle name="Обычный 3 3 4 4" xfId="1069" xr:uid="{00000000-0005-0000-0000-0000390F0000}"/>
    <cellStyle name="Обычный 3 3 4 4 2" xfId="1857" xr:uid="{00000000-0005-0000-0000-00003A0F0000}"/>
    <cellStyle name="Обычный 3 3 4 4 2 2" xfId="5287" xr:uid="{00000000-0005-0000-0000-00003B0F0000}"/>
    <cellStyle name="Обычный 3 3 4 4 3" xfId="2791" xr:uid="{00000000-0005-0000-0000-00003C0F0000}"/>
    <cellStyle name="Обычный 3 3 4 5" xfId="1070" xr:uid="{00000000-0005-0000-0000-00003D0F0000}"/>
    <cellStyle name="Обычный 3 3 4 5 2" xfId="5288" xr:uid="{00000000-0005-0000-0000-00003E0F0000}"/>
    <cellStyle name="Обычный 3 3 4 6" xfId="2195" xr:uid="{00000000-0005-0000-0000-00003F0F0000}"/>
    <cellStyle name="Обычный 3 3 5" xfId="5289" xr:uid="{00000000-0005-0000-0000-0000400F0000}"/>
    <cellStyle name="Обычный 3 3 6" xfId="5290" xr:uid="{00000000-0005-0000-0000-0000410F0000}"/>
    <cellStyle name="Обычный 3 4" xfId="123" xr:uid="{00000000-0005-0000-0000-0000420F0000}"/>
    <cellStyle name="Обычный 3 4 10" xfId="5291" xr:uid="{00000000-0005-0000-0000-0000430F0000}"/>
    <cellStyle name="Обычный 3 4 10 2" xfId="5292" xr:uid="{00000000-0005-0000-0000-0000440F0000}"/>
    <cellStyle name="Обычный 3 4 10 2 2" xfId="5293" xr:uid="{00000000-0005-0000-0000-0000450F0000}"/>
    <cellStyle name="Обычный 3 4 10 3" xfId="5294" xr:uid="{00000000-0005-0000-0000-0000460F0000}"/>
    <cellStyle name="Обычный 3 4 10 3 2" xfId="5295" xr:uid="{00000000-0005-0000-0000-0000470F0000}"/>
    <cellStyle name="Обычный 3 4 10 4" xfId="5296" xr:uid="{00000000-0005-0000-0000-0000480F0000}"/>
    <cellStyle name="Обычный 3 4 10 5" xfId="5297" xr:uid="{00000000-0005-0000-0000-0000490F0000}"/>
    <cellStyle name="Обычный 3 4 10 6" xfId="5298" xr:uid="{00000000-0005-0000-0000-00004A0F0000}"/>
    <cellStyle name="Обычный 3 4 11" xfId="5299" xr:uid="{00000000-0005-0000-0000-00004B0F0000}"/>
    <cellStyle name="Обычный 3 4 11 2" xfId="5300" xr:uid="{00000000-0005-0000-0000-00004C0F0000}"/>
    <cellStyle name="Обычный 3 4 11 3" xfId="5301" xr:uid="{00000000-0005-0000-0000-00004D0F0000}"/>
    <cellStyle name="Обычный 3 4 12" xfId="5302" xr:uid="{00000000-0005-0000-0000-00004E0F0000}"/>
    <cellStyle name="Обычный 3 4 12 2" xfId="5303" xr:uid="{00000000-0005-0000-0000-00004F0F0000}"/>
    <cellStyle name="Обычный 3 4 12 2 2" xfId="5304" xr:uid="{00000000-0005-0000-0000-0000500F0000}"/>
    <cellStyle name="Обычный 3 4 12 3" xfId="5305" xr:uid="{00000000-0005-0000-0000-0000510F0000}"/>
    <cellStyle name="Обычный 3 4 13" xfId="5306" xr:uid="{00000000-0005-0000-0000-0000520F0000}"/>
    <cellStyle name="Обычный 3 4 13 2" xfId="5307" xr:uid="{00000000-0005-0000-0000-0000530F0000}"/>
    <cellStyle name="Обычный 3 4 13 2 2" xfId="5308" xr:uid="{00000000-0005-0000-0000-0000540F0000}"/>
    <cellStyle name="Обычный 3 4 13 3" xfId="5309" xr:uid="{00000000-0005-0000-0000-0000550F0000}"/>
    <cellStyle name="Обычный 3 4 14" xfId="5310" xr:uid="{00000000-0005-0000-0000-0000560F0000}"/>
    <cellStyle name="Обычный 3 4 14 2" xfId="5311" xr:uid="{00000000-0005-0000-0000-0000570F0000}"/>
    <cellStyle name="Обычный 3 4 15" xfId="5312" xr:uid="{00000000-0005-0000-0000-0000580F0000}"/>
    <cellStyle name="Обычный 3 4 15 2" xfId="5313" xr:uid="{00000000-0005-0000-0000-0000590F0000}"/>
    <cellStyle name="Обычный 3 4 16" xfId="5314" xr:uid="{00000000-0005-0000-0000-00005A0F0000}"/>
    <cellStyle name="Обычный 3 4 16 2" xfId="5315" xr:uid="{00000000-0005-0000-0000-00005B0F0000}"/>
    <cellStyle name="Обычный 3 4 17" xfId="5316" xr:uid="{00000000-0005-0000-0000-00005C0F0000}"/>
    <cellStyle name="Обычный 3 4 17 2" xfId="5317" xr:uid="{00000000-0005-0000-0000-00005D0F0000}"/>
    <cellStyle name="Обычный 3 4 18" xfId="5318" xr:uid="{00000000-0005-0000-0000-00005E0F0000}"/>
    <cellStyle name="Обычный 3 4 18 2" xfId="5319" xr:uid="{00000000-0005-0000-0000-00005F0F0000}"/>
    <cellStyle name="Обычный 3 4 18 3" xfId="5320" xr:uid="{00000000-0005-0000-0000-0000600F0000}"/>
    <cellStyle name="Обычный 3 4 18 4" xfId="5321" xr:uid="{00000000-0005-0000-0000-0000610F0000}"/>
    <cellStyle name="Обычный 3 4 18 5" xfId="5322" xr:uid="{00000000-0005-0000-0000-0000620F0000}"/>
    <cellStyle name="Обычный 3 4 18 6" xfId="5323" xr:uid="{00000000-0005-0000-0000-0000630F0000}"/>
    <cellStyle name="Обычный 3 4 19" xfId="5324" xr:uid="{00000000-0005-0000-0000-0000640F0000}"/>
    <cellStyle name="Обычный 3 4 2" xfId="124" xr:uid="{00000000-0005-0000-0000-0000650F0000}"/>
    <cellStyle name="Обычный 3 4 2 2" xfId="125" xr:uid="{00000000-0005-0000-0000-0000660F0000}"/>
    <cellStyle name="Обычный 3 4 2 2 2" xfId="126" xr:uid="{00000000-0005-0000-0000-0000670F0000}"/>
    <cellStyle name="Обычный 3 4 2 2 2 2" xfId="455" xr:uid="{00000000-0005-0000-0000-0000680F0000}"/>
    <cellStyle name="Обычный 3 4 2 2 2 2 2" xfId="1071" xr:uid="{00000000-0005-0000-0000-0000690F0000}"/>
    <cellStyle name="Обычный 3 4 2 2 2 2 2 2" xfId="5326" xr:uid="{00000000-0005-0000-0000-00006A0F0000}"/>
    <cellStyle name="Обычный 3 4 2 2 2 2 2 2 2" xfId="5327" xr:uid="{00000000-0005-0000-0000-00006B0F0000}"/>
    <cellStyle name="Обычный 3 4 2 2 2 2 2 2 3" xfId="5328" xr:uid="{00000000-0005-0000-0000-00006C0F0000}"/>
    <cellStyle name="Обычный 3 4 2 2 2 2 2 2 4" xfId="5329" xr:uid="{00000000-0005-0000-0000-00006D0F0000}"/>
    <cellStyle name="Обычный 3 4 2 2 2 2 2 3" xfId="5330" xr:uid="{00000000-0005-0000-0000-00006E0F0000}"/>
    <cellStyle name="Обычный 3 4 2 2 2 2 2 3 2" xfId="5331" xr:uid="{00000000-0005-0000-0000-00006F0F0000}"/>
    <cellStyle name="Обычный 3 4 2 2 2 2 2 4" xfId="5332" xr:uid="{00000000-0005-0000-0000-0000700F0000}"/>
    <cellStyle name="Обычный 3 4 2 2 2 2 2 5" xfId="5325" xr:uid="{00000000-0005-0000-0000-0000710F0000}"/>
    <cellStyle name="Обычный 3 4 2 2 2 2 3" xfId="5333" xr:uid="{00000000-0005-0000-0000-0000720F0000}"/>
    <cellStyle name="Обычный 3 4 2 2 2 2 4" xfId="2525" xr:uid="{00000000-0005-0000-0000-0000730F0000}"/>
    <cellStyle name="Обычный 3 4 2 2 2 3" xfId="1072" xr:uid="{00000000-0005-0000-0000-0000740F0000}"/>
    <cellStyle name="Обычный 3 4 2 2 2 3 2" xfId="1858" xr:uid="{00000000-0005-0000-0000-0000750F0000}"/>
    <cellStyle name="Обычный 3 4 2 2 2 3 2 2" xfId="6797" xr:uid="{00000000-0005-0000-0000-0000760F0000}"/>
    <cellStyle name="Обычный 3 4 2 2 2 3 3" xfId="2792" xr:uid="{00000000-0005-0000-0000-0000770F0000}"/>
    <cellStyle name="Обычный 3 4 2 2 2 4" xfId="1073" xr:uid="{00000000-0005-0000-0000-0000780F0000}"/>
    <cellStyle name="Обычный 3 4 2 2 2 4 2" xfId="6796" xr:uid="{00000000-0005-0000-0000-0000790F0000}"/>
    <cellStyle name="Обычный 3 4 2 2 2 5" xfId="2198" xr:uid="{00000000-0005-0000-0000-00007A0F0000}"/>
    <cellStyle name="Обычный 3 4 2 2 3" xfId="454" xr:uid="{00000000-0005-0000-0000-00007B0F0000}"/>
    <cellStyle name="Обычный 3 4 2 2 3 2" xfId="1074" xr:uid="{00000000-0005-0000-0000-00007C0F0000}"/>
    <cellStyle name="Обычный 3 4 2 2 3 2 2" xfId="5335" xr:uid="{00000000-0005-0000-0000-00007D0F0000}"/>
    <cellStyle name="Обычный 3 4 2 2 3 2 3" xfId="5336" xr:uid="{00000000-0005-0000-0000-00007E0F0000}"/>
    <cellStyle name="Обычный 3 4 2 2 3 2 4" xfId="5334" xr:uid="{00000000-0005-0000-0000-00007F0F0000}"/>
    <cellStyle name="Обычный 3 4 2 2 3 3" xfId="5337" xr:uid="{00000000-0005-0000-0000-0000800F0000}"/>
    <cellStyle name="Обычный 3 4 2 2 3 4" xfId="2524" xr:uid="{00000000-0005-0000-0000-0000810F0000}"/>
    <cellStyle name="Обычный 3 4 2 2 4" xfId="1075" xr:uid="{00000000-0005-0000-0000-0000820F0000}"/>
    <cellStyle name="Обычный 3 4 2 2 4 2" xfId="1859" xr:uid="{00000000-0005-0000-0000-0000830F0000}"/>
    <cellStyle name="Обычный 3 4 2 2 4 2 10" xfId="5338" xr:uid="{00000000-0005-0000-0000-0000840F0000}"/>
    <cellStyle name="Обычный 3 4 2 2 4 2 2" xfId="5339" xr:uid="{00000000-0005-0000-0000-0000850F0000}"/>
    <cellStyle name="Обычный 3 4 2 2 4 2 2 2" xfId="5340" xr:uid="{00000000-0005-0000-0000-0000860F0000}"/>
    <cellStyle name="Обычный 3 4 2 2 4 2 3" xfId="5341" xr:uid="{00000000-0005-0000-0000-0000870F0000}"/>
    <cellStyle name="Обычный 3 4 2 2 4 2 4" xfId="5342" xr:uid="{00000000-0005-0000-0000-0000880F0000}"/>
    <cellStyle name="Обычный 3 4 2 2 4 2 5" xfId="5343" xr:uid="{00000000-0005-0000-0000-0000890F0000}"/>
    <cellStyle name="Обычный 3 4 2 2 4 2 6" xfId="5344" xr:uid="{00000000-0005-0000-0000-00008A0F0000}"/>
    <cellStyle name="Обычный 3 4 2 2 4 2 7" xfId="5345" xr:uid="{00000000-0005-0000-0000-00008B0F0000}"/>
    <cellStyle name="Обычный 3 4 2 2 4 2 8" xfId="5346" xr:uid="{00000000-0005-0000-0000-00008C0F0000}"/>
    <cellStyle name="Обычный 3 4 2 2 4 2 8 2" xfId="5347" xr:uid="{00000000-0005-0000-0000-00008D0F0000}"/>
    <cellStyle name="Обычный 3 4 2 2 4 2 9" xfId="5348" xr:uid="{00000000-0005-0000-0000-00008E0F0000}"/>
    <cellStyle name="Обычный 3 4 2 2 4 3" xfId="5349" xr:uid="{00000000-0005-0000-0000-00008F0F0000}"/>
    <cellStyle name="Обычный 3 4 2 2 4 3 2" xfId="5350" xr:uid="{00000000-0005-0000-0000-0000900F0000}"/>
    <cellStyle name="Обычный 3 4 2 2 4 3 3" xfId="5351" xr:uid="{00000000-0005-0000-0000-0000910F0000}"/>
    <cellStyle name="Обычный 3 4 2 2 4 3 4" xfId="5352" xr:uid="{00000000-0005-0000-0000-0000920F0000}"/>
    <cellStyle name="Обычный 3 4 2 2 4 3 5" xfId="5353" xr:uid="{00000000-0005-0000-0000-0000930F0000}"/>
    <cellStyle name="Обычный 3 4 2 2 4 3 6" xfId="5354" xr:uid="{00000000-0005-0000-0000-0000940F0000}"/>
    <cellStyle name="Обычный 3 4 2 2 4 3 7" xfId="5355" xr:uid="{00000000-0005-0000-0000-0000950F0000}"/>
    <cellStyle name="Обычный 3 4 2 2 4 4" xfId="5356" xr:uid="{00000000-0005-0000-0000-0000960F0000}"/>
    <cellStyle name="Обычный 3 4 2 2 4 5" xfId="2793" xr:uid="{00000000-0005-0000-0000-0000970F0000}"/>
    <cellStyle name="Обычный 3 4 2 2 5" xfId="1076" xr:uid="{00000000-0005-0000-0000-0000980F0000}"/>
    <cellStyle name="Обычный 3 4 2 2 5 2" xfId="5358" xr:uid="{00000000-0005-0000-0000-0000990F0000}"/>
    <cellStyle name="Обычный 3 4 2 2 5 3" xfId="5357" xr:uid="{00000000-0005-0000-0000-00009A0F0000}"/>
    <cellStyle name="Обычный 3 4 2 2 6" xfId="5359" xr:uid="{00000000-0005-0000-0000-00009B0F0000}"/>
    <cellStyle name="Обычный 3 4 2 2 7" xfId="2197" xr:uid="{00000000-0005-0000-0000-00009C0F0000}"/>
    <cellStyle name="Обычный 3 4 2 3" xfId="127" xr:uid="{00000000-0005-0000-0000-00009D0F0000}"/>
    <cellStyle name="Обычный 3 4 2 3 2" xfId="456" xr:uid="{00000000-0005-0000-0000-00009E0F0000}"/>
    <cellStyle name="Обычный 3 4 2 3 2 2" xfId="1077" xr:uid="{00000000-0005-0000-0000-00009F0F0000}"/>
    <cellStyle name="Обычный 3 4 2 3 2 2 10" xfId="5361" xr:uid="{00000000-0005-0000-0000-0000A00F0000}"/>
    <cellStyle name="Обычный 3 4 2 3 2 2 10 2" xfId="5362" xr:uid="{00000000-0005-0000-0000-0000A10F0000}"/>
    <cellStyle name="Обычный 3 4 2 3 2 2 10 2 2" xfId="5363" xr:uid="{00000000-0005-0000-0000-0000A20F0000}"/>
    <cellStyle name="Обычный 3 4 2 3 2 2 10 2 2 2" xfId="5364" xr:uid="{00000000-0005-0000-0000-0000A30F0000}"/>
    <cellStyle name="Обычный 3 4 2 3 2 2 10 2 3" xfId="5365" xr:uid="{00000000-0005-0000-0000-0000A40F0000}"/>
    <cellStyle name="Обычный 3 4 2 3 2 2 10 3" xfId="5366" xr:uid="{00000000-0005-0000-0000-0000A50F0000}"/>
    <cellStyle name="Обычный 3 4 2 3 2 2 10 3 2" xfId="5367" xr:uid="{00000000-0005-0000-0000-0000A60F0000}"/>
    <cellStyle name="Обычный 3 4 2 3 2 2 10 4" xfId="5368" xr:uid="{00000000-0005-0000-0000-0000A70F0000}"/>
    <cellStyle name="Обычный 3 4 2 3 2 2 10 4 2" xfId="5369" xr:uid="{00000000-0005-0000-0000-0000A80F0000}"/>
    <cellStyle name="Обычный 3 4 2 3 2 2 10 4 2 2" xfId="5370" xr:uid="{00000000-0005-0000-0000-0000A90F0000}"/>
    <cellStyle name="Обычный 3 4 2 3 2 2 10 4 3" xfId="5371" xr:uid="{00000000-0005-0000-0000-0000AA0F0000}"/>
    <cellStyle name="Обычный 3 4 2 3 2 2 10 5" xfId="5372" xr:uid="{00000000-0005-0000-0000-0000AB0F0000}"/>
    <cellStyle name="Обычный 3 4 2 3 2 2 11" xfId="5373" xr:uid="{00000000-0005-0000-0000-0000AC0F0000}"/>
    <cellStyle name="Обычный 3 4 2 3 2 2 11 2" xfId="5374" xr:uid="{00000000-0005-0000-0000-0000AD0F0000}"/>
    <cellStyle name="Обычный 3 4 2 3 2 2 11 2 2" xfId="5375" xr:uid="{00000000-0005-0000-0000-0000AE0F0000}"/>
    <cellStyle name="Обычный 3 4 2 3 2 2 11 3" xfId="5376" xr:uid="{00000000-0005-0000-0000-0000AF0F0000}"/>
    <cellStyle name="Обычный 3 4 2 3 2 2 12" xfId="5377" xr:uid="{00000000-0005-0000-0000-0000B00F0000}"/>
    <cellStyle name="Обычный 3 4 2 3 2 2 12 2" xfId="5378" xr:uid="{00000000-0005-0000-0000-0000B10F0000}"/>
    <cellStyle name="Обычный 3 4 2 3 2 2 12 2 2" xfId="5379" xr:uid="{00000000-0005-0000-0000-0000B20F0000}"/>
    <cellStyle name="Обычный 3 4 2 3 2 2 12 3" xfId="5380" xr:uid="{00000000-0005-0000-0000-0000B30F0000}"/>
    <cellStyle name="Обычный 3 4 2 3 2 2 13" xfId="5381" xr:uid="{00000000-0005-0000-0000-0000B40F0000}"/>
    <cellStyle name="Обычный 3 4 2 3 2 2 14" xfId="5360" xr:uid="{00000000-0005-0000-0000-0000B50F0000}"/>
    <cellStyle name="Обычный 3 4 2 3 2 2 2" xfId="5382" xr:uid="{00000000-0005-0000-0000-0000B60F0000}"/>
    <cellStyle name="Обычный 3 4 2 3 2 2 2 2" xfId="5383" xr:uid="{00000000-0005-0000-0000-0000B70F0000}"/>
    <cellStyle name="Обычный 3 4 2 3 2 2 2 2 2" xfId="5384" xr:uid="{00000000-0005-0000-0000-0000B80F0000}"/>
    <cellStyle name="Обычный 3 4 2 3 2 2 2 3" xfId="5385" xr:uid="{00000000-0005-0000-0000-0000B90F0000}"/>
    <cellStyle name="Обычный 3 4 2 3 2 2 3" xfId="5386" xr:uid="{00000000-0005-0000-0000-0000BA0F0000}"/>
    <cellStyle name="Обычный 3 4 2 3 2 2 3 2" xfId="5387" xr:uid="{00000000-0005-0000-0000-0000BB0F0000}"/>
    <cellStyle name="Обычный 3 4 2 3 2 2 4" xfId="5388" xr:uid="{00000000-0005-0000-0000-0000BC0F0000}"/>
    <cellStyle name="Обычный 3 4 2 3 2 2 4 2" xfId="5389" xr:uid="{00000000-0005-0000-0000-0000BD0F0000}"/>
    <cellStyle name="Обычный 3 4 2 3 2 2 4 2 2" xfId="5390" xr:uid="{00000000-0005-0000-0000-0000BE0F0000}"/>
    <cellStyle name="Обычный 3 4 2 3 2 2 4 2 2 2" xfId="5391" xr:uid="{00000000-0005-0000-0000-0000BF0F0000}"/>
    <cellStyle name="Обычный 3 4 2 3 2 2 4 2 3" xfId="5392" xr:uid="{00000000-0005-0000-0000-0000C00F0000}"/>
    <cellStyle name="Обычный 3 4 2 3 2 2 4 3" xfId="5393" xr:uid="{00000000-0005-0000-0000-0000C10F0000}"/>
    <cellStyle name="Обычный 3 4 2 3 2 2 5" xfId="5394" xr:uid="{00000000-0005-0000-0000-0000C20F0000}"/>
    <cellStyle name="Обычный 3 4 2 3 2 2 5 2" xfId="5395" xr:uid="{00000000-0005-0000-0000-0000C30F0000}"/>
    <cellStyle name="Обычный 3 4 2 3 2 2 5 2 2" xfId="5396" xr:uid="{00000000-0005-0000-0000-0000C40F0000}"/>
    <cellStyle name="Обычный 3 4 2 3 2 2 5 3" xfId="5397" xr:uid="{00000000-0005-0000-0000-0000C50F0000}"/>
    <cellStyle name="Обычный 3 4 2 3 2 2 5 3 2" xfId="5398" xr:uid="{00000000-0005-0000-0000-0000C60F0000}"/>
    <cellStyle name="Обычный 3 4 2 3 2 2 5 4" xfId="5399" xr:uid="{00000000-0005-0000-0000-0000C70F0000}"/>
    <cellStyle name="Обычный 3 4 2 3 2 2 6" xfId="5400" xr:uid="{00000000-0005-0000-0000-0000C80F0000}"/>
    <cellStyle name="Обычный 3 4 2 3 2 2 6 2" xfId="5401" xr:uid="{00000000-0005-0000-0000-0000C90F0000}"/>
    <cellStyle name="Обычный 3 4 2 3 2 2 7" xfId="5402" xr:uid="{00000000-0005-0000-0000-0000CA0F0000}"/>
    <cellStyle name="Обычный 3 4 2 3 2 2 7 2" xfId="5403" xr:uid="{00000000-0005-0000-0000-0000CB0F0000}"/>
    <cellStyle name="Обычный 3 4 2 3 2 2 8" xfId="5404" xr:uid="{00000000-0005-0000-0000-0000CC0F0000}"/>
    <cellStyle name="Обычный 3 4 2 3 2 2 8 2" xfId="5405" xr:uid="{00000000-0005-0000-0000-0000CD0F0000}"/>
    <cellStyle name="Обычный 3 4 2 3 2 2 8 2 2" xfId="5406" xr:uid="{00000000-0005-0000-0000-0000CE0F0000}"/>
    <cellStyle name="Обычный 3 4 2 3 2 2 8 3" xfId="5407" xr:uid="{00000000-0005-0000-0000-0000CF0F0000}"/>
    <cellStyle name="Обычный 3 4 2 3 2 2 9" xfId="5408" xr:uid="{00000000-0005-0000-0000-0000D00F0000}"/>
    <cellStyle name="Обычный 3 4 2 3 2 2 9 2" xfId="5409" xr:uid="{00000000-0005-0000-0000-0000D10F0000}"/>
    <cellStyle name="Обычный 3 4 2 3 2 2 9 2 2" xfId="5410" xr:uid="{00000000-0005-0000-0000-0000D20F0000}"/>
    <cellStyle name="Обычный 3 4 2 3 2 2 9 2 2 2" xfId="5411" xr:uid="{00000000-0005-0000-0000-0000D30F0000}"/>
    <cellStyle name="Обычный 3 4 2 3 2 2 9 2 2 2 2" xfId="5412" xr:uid="{00000000-0005-0000-0000-0000D40F0000}"/>
    <cellStyle name="Обычный 3 4 2 3 2 2 9 2 2 3" xfId="5413" xr:uid="{00000000-0005-0000-0000-0000D50F0000}"/>
    <cellStyle name="Обычный 3 4 2 3 2 2 9 2 3" xfId="5414" xr:uid="{00000000-0005-0000-0000-0000D60F0000}"/>
    <cellStyle name="Обычный 3 4 2 3 2 2 9 2 3 2" xfId="5415" xr:uid="{00000000-0005-0000-0000-0000D70F0000}"/>
    <cellStyle name="Обычный 3 4 2 3 2 2 9 2 4" xfId="5416" xr:uid="{00000000-0005-0000-0000-0000D80F0000}"/>
    <cellStyle name="Обычный 3 4 2 3 2 2 9 2 4 2" xfId="5417" xr:uid="{00000000-0005-0000-0000-0000D90F0000}"/>
    <cellStyle name="Обычный 3 4 2 3 2 2 9 2 4 2 2" xfId="5418" xr:uid="{00000000-0005-0000-0000-0000DA0F0000}"/>
    <cellStyle name="Обычный 3 4 2 3 2 2 9 2 4 3" xfId="5419" xr:uid="{00000000-0005-0000-0000-0000DB0F0000}"/>
    <cellStyle name="Обычный 3 4 2 3 2 2 9 2 5" xfId="5420" xr:uid="{00000000-0005-0000-0000-0000DC0F0000}"/>
    <cellStyle name="Обычный 3 4 2 3 2 2 9 3" xfId="5421" xr:uid="{00000000-0005-0000-0000-0000DD0F0000}"/>
    <cellStyle name="Обычный 3 4 2 3 2 2 9 3 2" xfId="5422" xr:uid="{00000000-0005-0000-0000-0000DE0F0000}"/>
    <cellStyle name="Обычный 3 4 2 3 2 2 9 3 2 2" xfId="5423" xr:uid="{00000000-0005-0000-0000-0000DF0F0000}"/>
    <cellStyle name="Обычный 3 4 2 3 2 2 9 3 3" xfId="5424" xr:uid="{00000000-0005-0000-0000-0000E00F0000}"/>
    <cellStyle name="Обычный 3 4 2 3 2 2 9 4" xfId="5425" xr:uid="{00000000-0005-0000-0000-0000E10F0000}"/>
    <cellStyle name="Обычный 3 4 2 3 2 2 9 4 2" xfId="5426" xr:uid="{00000000-0005-0000-0000-0000E20F0000}"/>
    <cellStyle name="Обычный 3 4 2 3 2 2 9 5" xfId="5427" xr:uid="{00000000-0005-0000-0000-0000E30F0000}"/>
    <cellStyle name="Обычный 3 4 2 3 2 2 9 5 2" xfId="5428" xr:uid="{00000000-0005-0000-0000-0000E40F0000}"/>
    <cellStyle name="Обычный 3 4 2 3 2 2 9 5 2 2" xfId="5429" xr:uid="{00000000-0005-0000-0000-0000E50F0000}"/>
    <cellStyle name="Обычный 3 4 2 3 2 2 9 5 3" xfId="5430" xr:uid="{00000000-0005-0000-0000-0000E60F0000}"/>
    <cellStyle name="Обычный 3 4 2 3 2 2 9 6" xfId="5431" xr:uid="{00000000-0005-0000-0000-0000E70F0000}"/>
    <cellStyle name="Обычный 3 4 2 3 2 3" xfId="5432" xr:uid="{00000000-0005-0000-0000-0000E80F0000}"/>
    <cellStyle name="Обычный 3 4 2 3 2 4" xfId="2526" xr:uid="{00000000-0005-0000-0000-0000E90F0000}"/>
    <cellStyle name="Обычный 3 4 2 3 3" xfId="1078" xr:uid="{00000000-0005-0000-0000-0000EA0F0000}"/>
    <cellStyle name="Обычный 3 4 2 3 3 2" xfId="1860" xr:uid="{00000000-0005-0000-0000-0000EB0F0000}"/>
    <cellStyle name="Обычный 3 4 2 3 3 2 2" xfId="6799" xr:uid="{00000000-0005-0000-0000-0000EC0F0000}"/>
    <cellStyle name="Обычный 3 4 2 3 3 3" xfId="2794" xr:uid="{00000000-0005-0000-0000-0000ED0F0000}"/>
    <cellStyle name="Обычный 3 4 2 3 4" xfId="1079" xr:uid="{00000000-0005-0000-0000-0000EE0F0000}"/>
    <cellStyle name="Обычный 3 4 2 3 4 2" xfId="6798" xr:uid="{00000000-0005-0000-0000-0000EF0F0000}"/>
    <cellStyle name="Обычный 3 4 2 3 5" xfId="2199" xr:uid="{00000000-0005-0000-0000-0000F00F0000}"/>
    <cellStyle name="Обычный 3 4 2 4" xfId="128" xr:uid="{00000000-0005-0000-0000-0000F10F0000}"/>
    <cellStyle name="Обычный 3 4 2 4 2" xfId="457" xr:uid="{00000000-0005-0000-0000-0000F20F0000}"/>
    <cellStyle name="Обычный 3 4 2 4 2 2" xfId="1080" xr:uid="{00000000-0005-0000-0000-0000F30F0000}"/>
    <cellStyle name="Обычный 3 4 2 4 2 2 2" xfId="6801" xr:uid="{00000000-0005-0000-0000-0000F40F0000}"/>
    <cellStyle name="Обычный 3 4 2 4 2 3" xfId="2527" xr:uid="{00000000-0005-0000-0000-0000F50F0000}"/>
    <cellStyle name="Обычный 3 4 2 4 3" xfId="1081" xr:uid="{00000000-0005-0000-0000-0000F60F0000}"/>
    <cellStyle name="Обычный 3 4 2 4 3 2" xfId="1861" xr:uid="{00000000-0005-0000-0000-0000F70F0000}"/>
    <cellStyle name="Обычный 3 4 2 4 3 2 2" xfId="6802" xr:uid="{00000000-0005-0000-0000-0000F80F0000}"/>
    <cellStyle name="Обычный 3 4 2 4 3 3" xfId="2795" xr:uid="{00000000-0005-0000-0000-0000F90F0000}"/>
    <cellStyle name="Обычный 3 4 2 4 4" xfId="1082" xr:uid="{00000000-0005-0000-0000-0000FA0F0000}"/>
    <cellStyle name="Обычный 3 4 2 4 4 2" xfId="6800" xr:uid="{00000000-0005-0000-0000-0000FB0F0000}"/>
    <cellStyle name="Обычный 3 4 2 4 5" xfId="2200" xr:uid="{00000000-0005-0000-0000-0000FC0F0000}"/>
    <cellStyle name="Обычный 3 4 2 5" xfId="129" xr:uid="{00000000-0005-0000-0000-0000FD0F0000}"/>
    <cellStyle name="Обычный 3 4 2 5 2" xfId="458" xr:uid="{00000000-0005-0000-0000-0000FE0F0000}"/>
    <cellStyle name="Обычный 3 4 2 5 2 2" xfId="1083" xr:uid="{00000000-0005-0000-0000-0000FF0F0000}"/>
    <cellStyle name="Обычный 3 4 2 5 2 2 2" xfId="5434" xr:uid="{00000000-0005-0000-0000-000000100000}"/>
    <cellStyle name="Обычный 3 4 2 5 2 2 2 2" xfId="5435" xr:uid="{00000000-0005-0000-0000-000001100000}"/>
    <cellStyle name="Обычный 3 4 2 5 2 2 3" xfId="5436" xr:uid="{00000000-0005-0000-0000-000002100000}"/>
    <cellStyle name="Обычный 3 4 2 5 2 2 3 2" xfId="5437" xr:uid="{00000000-0005-0000-0000-000003100000}"/>
    <cellStyle name="Обычный 3 4 2 5 2 2 3 2 2" xfId="5438" xr:uid="{00000000-0005-0000-0000-000004100000}"/>
    <cellStyle name="Обычный 3 4 2 5 2 2 3 2 2 2" xfId="5439" xr:uid="{00000000-0005-0000-0000-000005100000}"/>
    <cellStyle name="Обычный 3 4 2 5 2 2 3 2 3" xfId="5440" xr:uid="{00000000-0005-0000-0000-000006100000}"/>
    <cellStyle name="Обычный 3 4 2 5 2 2 3 3" xfId="5441" xr:uid="{00000000-0005-0000-0000-000007100000}"/>
    <cellStyle name="Обычный 3 4 2 5 2 2 4" xfId="5442" xr:uid="{00000000-0005-0000-0000-000008100000}"/>
    <cellStyle name="Обычный 3 4 2 5 2 2 5" xfId="5433" xr:uid="{00000000-0005-0000-0000-000009100000}"/>
    <cellStyle name="Обычный 3 4 2 5 2 3" xfId="5443" xr:uid="{00000000-0005-0000-0000-00000A100000}"/>
    <cellStyle name="Обычный 3 4 2 5 2 4" xfId="2528" xr:uid="{00000000-0005-0000-0000-00000B100000}"/>
    <cellStyle name="Обычный 3 4 2 5 3" xfId="1084" xr:uid="{00000000-0005-0000-0000-00000C100000}"/>
    <cellStyle name="Обычный 3 4 2 5 3 2" xfId="1862" xr:uid="{00000000-0005-0000-0000-00000D100000}"/>
    <cellStyle name="Обычный 3 4 2 5 3 2 2" xfId="6804" xr:uid="{00000000-0005-0000-0000-00000E100000}"/>
    <cellStyle name="Обычный 3 4 2 5 3 3" xfId="2796" xr:uid="{00000000-0005-0000-0000-00000F100000}"/>
    <cellStyle name="Обычный 3 4 2 5 4" xfId="1085" xr:uid="{00000000-0005-0000-0000-000010100000}"/>
    <cellStyle name="Обычный 3 4 2 5 4 2" xfId="6803" xr:uid="{00000000-0005-0000-0000-000011100000}"/>
    <cellStyle name="Обычный 3 4 2 5 5" xfId="2201" xr:uid="{00000000-0005-0000-0000-000012100000}"/>
    <cellStyle name="Обычный 3 4 2 6" xfId="5444" xr:uid="{00000000-0005-0000-0000-000013100000}"/>
    <cellStyle name="Обычный 3 4 3" xfId="130" xr:uid="{00000000-0005-0000-0000-000014100000}"/>
    <cellStyle name="Обычный 3 4 3 2" xfId="5445" xr:uid="{00000000-0005-0000-0000-000015100000}"/>
    <cellStyle name="Обычный 3 4 4" xfId="5446" xr:uid="{00000000-0005-0000-0000-000016100000}"/>
    <cellStyle name="Обычный 3 4 4 2" xfId="5447" xr:uid="{00000000-0005-0000-0000-000017100000}"/>
    <cellStyle name="Обычный 3 4 4 2 2" xfId="5448" xr:uid="{00000000-0005-0000-0000-000018100000}"/>
    <cellStyle name="Обычный 3 4 4 2 3" xfId="5449" xr:uid="{00000000-0005-0000-0000-000019100000}"/>
    <cellStyle name="Обычный 3 4 4 3" xfId="5450" xr:uid="{00000000-0005-0000-0000-00001A100000}"/>
    <cellStyle name="Обычный 3 4 4 3 2" xfId="5451" xr:uid="{00000000-0005-0000-0000-00001B100000}"/>
    <cellStyle name="Обычный 3 4 4 4" xfId="5452" xr:uid="{00000000-0005-0000-0000-00001C100000}"/>
    <cellStyle name="Обычный 3 4 4 4 2" xfId="5453" xr:uid="{00000000-0005-0000-0000-00001D100000}"/>
    <cellStyle name="Обычный 3 4 4 5" xfId="5454" xr:uid="{00000000-0005-0000-0000-00001E100000}"/>
    <cellStyle name="Обычный 3 4 5" xfId="5455" xr:uid="{00000000-0005-0000-0000-00001F100000}"/>
    <cellStyle name="Обычный 3 4 5 2" xfId="5456" xr:uid="{00000000-0005-0000-0000-000020100000}"/>
    <cellStyle name="Обычный 3 4 6" xfId="5457" xr:uid="{00000000-0005-0000-0000-000021100000}"/>
    <cellStyle name="Обычный 3 4 6 2" xfId="5458" xr:uid="{00000000-0005-0000-0000-000022100000}"/>
    <cellStyle name="Обычный 3 4 6 2 2" xfId="5459" xr:uid="{00000000-0005-0000-0000-000023100000}"/>
    <cellStyle name="Обычный 3 4 6 2 3" xfId="5460" xr:uid="{00000000-0005-0000-0000-000024100000}"/>
    <cellStyle name="Обычный 3 4 6 3" xfId="5461" xr:uid="{00000000-0005-0000-0000-000025100000}"/>
    <cellStyle name="Обычный 3 4 7" xfId="5462" xr:uid="{00000000-0005-0000-0000-000026100000}"/>
    <cellStyle name="Обычный 3 4 7 2" xfId="5463" xr:uid="{00000000-0005-0000-0000-000027100000}"/>
    <cellStyle name="Обычный 3 4 7 2 2" xfId="5464" xr:uid="{00000000-0005-0000-0000-000028100000}"/>
    <cellStyle name="Обычный 3 4 7 2 2 2" xfId="5465" xr:uid="{00000000-0005-0000-0000-000029100000}"/>
    <cellStyle name="Обычный 3 4 7 2 2 3" xfId="5466" xr:uid="{00000000-0005-0000-0000-00002A100000}"/>
    <cellStyle name="Обычный 3 4 7 2 3" xfId="5467" xr:uid="{00000000-0005-0000-0000-00002B100000}"/>
    <cellStyle name="Обычный 3 4 7 2 4" xfId="5468" xr:uid="{00000000-0005-0000-0000-00002C100000}"/>
    <cellStyle name="Обычный 3 4 7 3" xfId="5469" xr:uid="{00000000-0005-0000-0000-00002D100000}"/>
    <cellStyle name="Обычный 3 4 7 3 2" xfId="5470" xr:uid="{00000000-0005-0000-0000-00002E100000}"/>
    <cellStyle name="Обычный 3 4 7 4" xfId="5471" xr:uid="{00000000-0005-0000-0000-00002F100000}"/>
    <cellStyle name="Обычный 3 4 8" xfId="5472" xr:uid="{00000000-0005-0000-0000-000030100000}"/>
    <cellStyle name="Обычный 3 4 8 2" xfId="5473" xr:uid="{00000000-0005-0000-0000-000031100000}"/>
    <cellStyle name="Обычный 3 4 9" xfId="5474" xr:uid="{00000000-0005-0000-0000-000032100000}"/>
    <cellStyle name="Обычный 3 4 9 2" xfId="5475" xr:uid="{00000000-0005-0000-0000-000033100000}"/>
    <cellStyle name="Обычный 3 5" xfId="131" xr:uid="{00000000-0005-0000-0000-000034100000}"/>
    <cellStyle name="Обычный 3 5 2" xfId="132" xr:uid="{00000000-0005-0000-0000-000035100000}"/>
    <cellStyle name="Обычный 3 5 3" xfId="5476" xr:uid="{00000000-0005-0000-0000-000036100000}"/>
    <cellStyle name="Обычный 3 6" xfId="320" xr:uid="{00000000-0005-0000-0000-000037100000}"/>
    <cellStyle name="Обычный 3 6 2" xfId="5477" xr:uid="{00000000-0005-0000-0000-000038100000}"/>
    <cellStyle name="Обычный 3 6 2 2" xfId="5478" xr:uid="{00000000-0005-0000-0000-000039100000}"/>
    <cellStyle name="Обычный 3 6 2 2 2" xfId="5479" xr:uid="{00000000-0005-0000-0000-00003A100000}"/>
    <cellStyle name="Обычный 3 6 2 3" xfId="5480" xr:uid="{00000000-0005-0000-0000-00003B100000}"/>
    <cellStyle name="Обычный 3 6 3" xfId="5481" xr:uid="{00000000-0005-0000-0000-00003C100000}"/>
    <cellStyle name="Обычный 3 6 3 2" xfId="5482" xr:uid="{00000000-0005-0000-0000-00003D100000}"/>
    <cellStyle name="Обычный 3 6 4" xfId="5483" xr:uid="{00000000-0005-0000-0000-00003E100000}"/>
    <cellStyle name="Обычный 3 6 4 2" xfId="5484" xr:uid="{00000000-0005-0000-0000-00003F100000}"/>
    <cellStyle name="Обычный 3 6 4 2 2" xfId="5485" xr:uid="{00000000-0005-0000-0000-000040100000}"/>
    <cellStyle name="Обычный 3 6 4 3" xfId="5486" xr:uid="{00000000-0005-0000-0000-000041100000}"/>
    <cellStyle name="Обычный 3 6 5" xfId="5487" xr:uid="{00000000-0005-0000-0000-000042100000}"/>
    <cellStyle name="Обычный 3 6 5 2" xfId="5488" xr:uid="{00000000-0005-0000-0000-000043100000}"/>
    <cellStyle name="Обычный 3 6 6" xfId="5489" xr:uid="{00000000-0005-0000-0000-000044100000}"/>
    <cellStyle name="Обычный 3 7" xfId="5490" xr:uid="{00000000-0005-0000-0000-000045100000}"/>
    <cellStyle name="Обычный 3 7 2" xfId="5491" xr:uid="{00000000-0005-0000-0000-000046100000}"/>
    <cellStyle name="Обычный 3 7 2 2" xfId="5492" xr:uid="{00000000-0005-0000-0000-000047100000}"/>
    <cellStyle name="Обычный 3 7 3" xfId="5493" xr:uid="{00000000-0005-0000-0000-000048100000}"/>
    <cellStyle name="Обычный 3 7 3 2" xfId="5494" xr:uid="{00000000-0005-0000-0000-000049100000}"/>
    <cellStyle name="Обычный 3 7 4" xfId="5495" xr:uid="{00000000-0005-0000-0000-00004A100000}"/>
    <cellStyle name="Обычный 3 7 4 2" xfId="5496" xr:uid="{00000000-0005-0000-0000-00004B100000}"/>
    <cellStyle name="Обычный 3 7 5" xfId="5497" xr:uid="{00000000-0005-0000-0000-00004C100000}"/>
    <cellStyle name="Обычный 3 8" xfId="5498" xr:uid="{00000000-0005-0000-0000-00004D100000}"/>
    <cellStyle name="Обычный 30" xfId="5499" xr:uid="{00000000-0005-0000-0000-00004E100000}"/>
    <cellStyle name="Обычный 30 2" xfId="5500" xr:uid="{00000000-0005-0000-0000-00004F100000}"/>
    <cellStyle name="Обычный 30 2 2" xfId="5501" xr:uid="{00000000-0005-0000-0000-000050100000}"/>
    <cellStyle name="Обычный 30 3" xfId="5502" xr:uid="{00000000-0005-0000-0000-000051100000}"/>
    <cellStyle name="Обычный 30 3 2" xfId="5503" xr:uid="{00000000-0005-0000-0000-000052100000}"/>
    <cellStyle name="Обычный 30 3 3" xfId="5504" xr:uid="{00000000-0005-0000-0000-000053100000}"/>
    <cellStyle name="Обычный 31" xfId="5505" xr:uid="{00000000-0005-0000-0000-000054100000}"/>
    <cellStyle name="Обычный 31 2" xfId="5506" xr:uid="{00000000-0005-0000-0000-000055100000}"/>
    <cellStyle name="Обычный 32" xfId="5507" xr:uid="{00000000-0005-0000-0000-000056100000}"/>
    <cellStyle name="Обычный 32 2" xfId="5508" xr:uid="{00000000-0005-0000-0000-000057100000}"/>
    <cellStyle name="Обычный 33" xfId="5509" xr:uid="{00000000-0005-0000-0000-000058100000}"/>
    <cellStyle name="Обычный 34" xfId="5510" xr:uid="{00000000-0005-0000-0000-000059100000}"/>
    <cellStyle name="Обычный 34 2" xfId="5511" xr:uid="{00000000-0005-0000-0000-00005A100000}"/>
    <cellStyle name="Обычный 35" xfId="5512" xr:uid="{00000000-0005-0000-0000-00005B100000}"/>
    <cellStyle name="Обычный 35 2" xfId="5513" xr:uid="{00000000-0005-0000-0000-00005C100000}"/>
    <cellStyle name="Обычный 35 2 2" xfId="5514" xr:uid="{00000000-0005-0000-0000-00005D100000}"/>
    <cellStyle name="Обычный 35 2 3" xfId="5515" xr:uid="{00000000-0005-0000-0000-00005E100000}"/>
    <cellStyle name="Обычный 35 3" xfId="5516" xr:uid="{00000000-0005-0000-0000-00005F100000}"/>
    <cellStyle name="Обычный 35 3 2" xfId="5517" xr:uid="{00000000-0005-0000-0000-000060100000}"/>
    <cellStyle name="Обычный 36" xfId="5518" xr:uid="{00000000-0005-0000-0000-000061100000}"/>
    <cellStyle name="Обычный 36 2" xfId="5519" xr:uid="{00000000-0005-0000-0000-000062100000}"/>
    <cellStyle name="Обычный 37" xfId="5520" xr:uid="{00000000-0005-0000-0000-000063100000}"/>
    <cellStyle name="Обычный 38" xfId="5521" xr:uid="{00000000-0005-0000-0000-000064100000}"/>
    <cellStyle name="Обычный 38 2" xfId="5522" xr:uid="{00000000-0005-0000-0000-000065100000}"/>
    <cellStyle name="Обычный 38 2 2" xfId="5523" xr:uid="{00000000-0005-0000-0000-000066100000}"/>
    <cellStyle name="Обычный 38 3" xfId="5524" xr:uid="{00000000-0005-0000-0000-000067100000}"/>
    <cellStyle name="Обычный 39" xfId="5525" xr:uid="{00000000-0005-0000-0000-000068100000}"/>
    <cellStyle name="Обычный 4" xfId="133" xr:uid="{00000000-0005-0000-0000-000069100000}"/>
    <cellStyle name="Обычный 4 10" xfId="5526" xr:uid="{00000000-0005-0000-0000-00006A100000}"/>
    <cellStyle name="Обычный 4 11" xfId="5527" xr:uid="{00000000-0005-0000-0000-00006B100000}"/>
    <cellStyle name="Обычный 4 12" xfId="5528" xr:uid="{00000000-0005-0000-0000-00006C100000}"/>
    <cellStyle name="Обычный 4 13" xfId="5529" xr:uid="{00000000-0005-0000-0000-00006D100000}"/>
    <cellStyle name="Обычный 4 13 2" xfId="5530" xr:uid="{00000000-0005-0000-0000-00006E100000}"/>
    <cellStyle name="Обычный 4 14" xfId="5531" xr:uid="{00000000-0005-0000-0000-00006F100000}"/>
    <cellStyle name="Обычный 4 15" xfId="5532" xr:uid="{00000000-0005-0000-0000-000070100000}"/>
    <cellStyle name="Обычный 4 16" xfId="5533" xr:uid="{00000000-0005-0000-0000-000071100000}"/>
    <cellStyle name="Обычный 4 17" xfId="5534" xr:uid="{00000000-0005-0000-0000-000072100000}"/>
    <cellStyle name="Обычный 4 18" xfId="5535" xr:uid="{00000000-0005-0000-0000-000073100000}"/>
    <cellStyle name="Обычный 4 19" xfId="5536" xr:uid="{00000000-0005-0000-0000-000074100000}"/>
    <cellStyle name="Обычный 4 2" xfId="134" xr:uid="{00000000-0005-0000-0000-000075100000}"/>
    <cellStyle name="Обычный 4 2 10" xfId="5537" xr:uid="{00000000-0005-0000-0000-000076100000}"/>
    <cellStyle name="Обычный 4 2 2" xfId="135" xr:uid="{00000000-0005-0000-0000-000077100000}"/>
    <cellStyle name="Обычный 4 2 2 2" xfId="5538" xr:uid="{00000000-0005-0000-0000-000078100000}"/>
    <cellStyle name="Обычный 4 2 2 2 10" xfId="5539" xr:uid="{00000000-0005-0000-0000-000079100000}"/>
    <cellStyle name="Обычный 4 2 2 2 11" xfId="5540" xr:uid="{00000000-0005-0000-0000-00007A100000}"/>
    <cellStyle name="Обычный 4 2 2 2 12" xfId="5541" xr:uid="{00000000-0005-0000-0000-00007B100000}"/>
    <cellStyle name="Обычный 4 2 2 2 13" xfId="5542" xr:uid="{00000000-0005-0000-0000-00007C100000}"/>
    <cellStyle name="Обычный 4 2 2 2 13 2" xfId="5543" xr:uid="{00000000-0005-0000-0000-00007D100000}"/>
    <cellStyle name="Обычный 4 2 2 2 14" xfId="5544" xr:uid="{00000000-0005-0000-0000-00007E100000}"/>
    <cellStyle name="Обычный 4 2 2 2 15" xfId="5545" xr:uid="{00000000-0005-0000-0000-00007F100000}"/>
    <cellStyle name="Обычный 4 2 2 2 16" xfId="5546" xr:uid="{00000000-0005-0000-0000-000080100000}"/>
    <cellStyle name="Обычный 4 2 2 2 17" xfId="5547" xr:uid="{00000000-0005-0000-0000-000081100000}"/>
    <cellStyle name="Обычный 4 2 2 2 2" xfId="5548" xr:uid="{00000000-0005-0000-0000-000082100000}"/>
    <cellStyle name="Обычный 4 2 2 2 2 2" xfId="5549" xr:uid="{00000000-0005-0000-0000-000083100000}"/>
    <cellStyle name="Обычный 4 2 2 2 3" xfId="5550" xr:uid="{00000000-0005-0000-0000-000084100000}"/>
    <cellStyle name="Обычный 4 2 2 2 3 2" xfId="5551" xr:uid="{00000000-0005-0000-0000-000085100000}"/>
    <cellStyle name="Обычный 4 2 2 2 4" xfId="5552" xr:uid="{00000000-0005-0000-0000-000086100000}"/>
    <cellStyle name="Обычный 4 2 2 2 4 2" xfId="5553" xr:uid="{00000000-0005-0000-0000-000087100000}"/>
    <cellStyle name="Обычный 4 2 2 2 5" xfId="5554" xr:uid="{00000000-0005-0000-0000-000088100000}"/>
    <cellStyle name="Обычный 4 2 2 2 6" xfId="5555" xr:uid="{00000000-0005-0000-0000-000089100000}"/>
    <cellStyle name="Обычный 4 2 2 2 7" xfId="5556" xr:uid="{00000000-0005-0000-0000-00008A100000}"/>
    <cellStyle name="Обычный 4 2 2 2 8" xfId="5557" xr:uid="{00000000-0005-0000-0000-00008B100000}"/>
    <cellStyle name="Обычный 4 2 2 2 9" xfId="5558" xr:uid="{00000000-0005-0000-0000-00008C100000}"/>
    <cellStyle name="Обычный 4 2 2 3" xfId="5559" xr:uid="{00000000-0005-0000-0000-00008D100000}"/>
    <cellStyle name="Обычный 4 2 2 4" xfId="5560" xr:uid="{00000000-0005-0000-0000-00008E100000}"/>
    <cellStyle name="Обычный 4 2 2 5" xfId="5561" xr:uid="{00000000-0005-0000-0000-00008F100000}"/>
    <cellStyle name="Обычный 4 2 3" xfId="5562" xr:uid="{00000000-0005-0000-0000-000090100000}"/>
    <cellStyle name="Обычный 4 2 3 2" xfId="5563" xr:uid="{00000000-0005-0000-0000-000091100000}"/>
    <cellStyle name="Обычный 4 2 4" xfId="5564" xr:uid="{00000000-0005-0000-0000-000092100000}"/>
    <cellStyle name="Обычный 4 2 4 2" xfId="5565" xr:uid="{00000000-0005-0000-0000-000093100000}"/>
    <cellStyle name="Обычный 4 2 5" xfId="5566" xr:uid="{00000000-0005-0000-0000-000094100000}"/>
    <cellStyle name="Обычный 4 2 6" xfId="5567" xr:uid="{00000000-0005-0000-0000-000095100000}"/>
    <cellStyle name="Обычный 4 2 6 2" xfId="5568" xr:uid="{00000000-0005-0000-0000-000096100000}"/>
    <cellStyle name="Обычный 4 2 7" xfId="5569" xr:uid="{00000000-0005-0000-0000-000097100000}"/>
    <cellStyle name="Обычный 4 2 8" xfId="5570" xr:uid="{00000000-0005-0000-0000-000098100000}"/>
    <cellStyle name="Обычный 4 2 8 2" xfId="5571" xr:uid="{00000000-0005-0000-0000-000099100000}"/>
    <cellStyle name="Обычный 4 2 8 3" xfId="5572" xr:uid="{00000000-0005-0000-0000-00009A100000}"/>
    <cellStyle name="Обычный 4 2 9" xfId="5573" xr:uid="{00000000-0005-0000-0000-00009B100000}"/>
    <cellStyle name="Обычный 4 20" xfId="5574" xr:uid="{00000000-0005-0000-0000-00009C100000}"/>
    <cellStyle name="Обычный 4 21" xfId="7205" xr:uid="{00000000-0005-0000-0000-00009D100000}"/>
    <cellStyle name="Обычный 4 3" xfId="136" xr:uid="{00000000-0005-0000-0000-00009E100000}"/>
    <cellStyle name="Обычный 4 3 10" xfId="5575" xr:uid="{00000000-0005-0000-0000-00009F100000}"/>
    <cellStyle name="Обычный 4 3 11" xfId="5576" xr:uid="{00000000-0005-0000-0000-0000A0100000}"/>
    <cellStyle name="Обычный 4 3 12" xfId="2202" xr:uid="{00000000-0005-0000-0000-0000A1100000}"/>
    <cellStyle name="Обычный 4 3 2" xfId="137" xr:uid="{00000000-0005-0000-0000-0000A2100000}"/>
    <cellStyle name="Обычный 4 3 2 2" xfId="321" xr:uid="{00000000-0005-0000-0000-0000A3100000}"/>
    <cellStyle name="Обычный 4 3 2 2 2" xfId="596" xr:uid="{00000000-0005-0000-0000-0000A4100000}"/>
    <cellStyle name="Обычный 4 3 2 2 2 2" xfId="1086" xr:uid="{00000000-0005-0000-0000-0000A5100000}"/>
    <cellStyle name="Обычный 4 3 2 2 2 2 2" xfId="6807" xr:uid="{00000000-0005-0000-0000-0000A6100000}"/>
    <cellStyle name="Обычный 4 3 2 2 2 3" xfId="2529" xr:uid="{00000000-0005-0000-0000-0000A7100000}"/>
    <cellStyle name="Обычный 4 3 2 2 3" xfId="1087" xr:uid="{00000000-0005-0000-0000-0000A8100000}"/>
    <cellStyle name="Обычный 4 3 2 2 3 2" xfId="1863" xr:uid="{00000000-0005-0000-0000-0000A9100000}"/>
    <cellStyle name="Обычный 4 3 2 2 3 2 2" xfId="6808" xr:uid="{00000000-0005-0000-0000-0000AA100000}"/>
    <cellStyle name="Обычный 4 3 2 2 3 3" xfId="2797" xr:uid="{00000000-0005-0000-0000-0000AB100000}"/>
    <cellStyle name="Обычный 4 3 2 2 4" xfId="1088" xr:uid="{00000000-0005-0000-0000-0000AC100000}"/>
    <cellStyle name="Обычный 4 3 2 2 4 2" xfId="6806" xr:uid="{00000000-0005-0000-0000-0000AD100000}"/>
    <cellStyle name="Обычный 4 3 2 2 5" xfId="2204" xr:uid="{00000000-0005-0000-0000-0000AE100000}"/>
    <cellStyle name="Обычный 4 3 2 3" xfId="460" xr:uid="{00000000-0005-0000-0000-0000AF100000}"/>
    <cellStyle name="Обычный 4 3 2 3 2" xfId="1089" xr:uid="{00000000-0005-0000-0000-0000B0100000}"/>
    <cellStyle name="Обычный 4 3 2 3 2 2" xfId="6809" xr:uid="{00000000-0005-0000-0000-0000B1100000}"/>
    <cellStyle name="Обычный 4 3 2 3 3" xfId="2399" xr:uid="{00000000-0005-0000-0000-0000B2100000}"/>
    <cellStyle name="Обычный 4 3 2 4" xfId="1090" xr:uid="{00000000-0005-0000-0000-0000B3100000}"/>
    <cellStyle name="Обычный 4 3 2 4 2" xfId="1864" xr:uid="{00000000-0005-0000-0000-0000B4100000}"/>
    <cellStyle name="Обычный 4 3 2 4 2 2" xfId="6810" xr:uid="{00000000-0005-0000-0000-0000B5100000}"/>
    <cellStyle name="Обычный 4 3 2 4 3" xfId="2798" xr:uid="{00000000-0005-0000-0000-0000B6100000}"/>
    <cellStyle name="Обычный 4 3 2 5" xfId="1091" xr:uid="{00000000-0005-0000-0000-0000B7100000}"/>
    <cellStyle name="Обычный 4 3 2 5 2" xfId="6805" xr:uid="{00000000-0005-0000-0000-0000B8100000}"/>
    <cellStyle name="Обычный 4 3 2 6" xfId="2203" xr:uid="{00000000-0005-0000-0000-0000B9100000}"/>
    <cellStyle name="Обычный 4 3 3" xfId="138" xr:uid="{00000000-0005-0000-0000-0000BA100000}"/>
    <cellStyle name="Обычный 4 3 3 2" xfId="461" xr:uid="{00000000-0005-0000-0000-0000BB100000}"/>
    <cellStyle name="Обычный 4 3 3 2 2" xfId="1092" xr:uid="{00000000-0005-0000-0000-0000BC100000}"/>
    <cellStyle name="Обычный 4 3 3 2 2 2" xfId="5577" xr:uid="{00000000-0005-0000-0000-0000BD100000}"/>
    <cellStyle name="Обычный 4 3 3 2 3" xfId="2530" xr:uid="{00000000-0005-0000-0000-0000BE100000}"/>
    <cellStyle name="Обычный 4 3 3 3" xfId="1093" xr:uid="{00000000-0005-0000-0000-0000BF100000}"/>
    <cellStyle name="Обычный 4 3 3 3 2" xfId="1865" xr:uid="{00000000-0005-0000-0000-0000C0100000}"/>
    <cellStyle name="Обычный 4 3 3 3 2 2" xfId="6812" xr:uid="{00000000-0005-0000-0000-0000C1100000}"/>
    <cellStyle name="Обычный 4 3 3 3 3" xfId="2799" xr:uid="{00000000-0005-0000-0000-0000C2100000}"/>
    <cellStyle name="Обычный 4 3 3 4" xfId="1094" xr:uid="{00000000-0005-0000-0000-0000C3100000}"/>
    <cellStyle name="Обычный 4 3 3 4 2" xfId="6811" xr:uid="{00000000-0005-0000-0000-0000C4100000}"/>
    <cellStyle name="Обычный 4 3 3 5" xfId="2205" xr:uid="{00000000-0005-0000-0000-0000C5100000}"/>
    <cellStyle name="Обычный 4 3 4" xfId="459" xr:uid="{00000000-0005-0000-0000-0000C6100000}"/>
    <cellStyle name="Обычный 4 3 4 2" xfId="1095" xr:uid="{00000000-0005-0000-0000-0000C7100000}"/>
    <cellStyle name="Обычный 4 3 4 2 2" xfId="5578" xr:uid="{00000000-0005-0000-0000-0000C8100000}"/>
    <cellStyle name="Обычный 4 3 4 3" xfId="2398" xr:uid="{00000000-0005-0000-0000-0000C9100000}"/>
    <cellStyle name="Обычный 4 3 5" xfId="1096" xr:uid="{00000000-0005-0000-0000-0000CA100000}"/>
    <cellStyle name="Обычный 4 3 5 2" xfId="1866" xr:uid="{00000000-0005-0000-0000-0000CB100000}"/>
    <cellStyle name="Обычный 4 3 5 2 2" xfId="5579" xr:uid="{00000000-0005-0000-0000-0000CC100000}"/>
    <cellStyle name="Обычный 4 3 5 3" xfId="2800" xr:uid="{00000000-0005-0000-0000-0000CD100000}"/>
    <cellStyle name="Обычный 4 3 6" xfId="1097" xr:uid="{00000000-0005-0000-0000-0000CE100000}"/>
    <cellStyle name="Обычный 4 3 6 2" xfId="5581" xr:uid="{00000000-0005-0000-0000-0000CF100000}"/>
    <cellStyle name="Обычный 4 3 6 3" xfId="5580" xr:uid="{00000000-0005-0000-0000-0000D0100000}"/>
    <cellStyle name="Обычный 4 3 7" xfId="5582" xr:uid="{00000000-0005-0000-0000-0000D1100000}"/>
    <cellStyle name="Обычный 4 3 8" xfId="5583" xr:uid="{00000000-0005-0000-0000-0000D2100000}"/>
    <cellStyle name="Обычный 4 3 9" xfId="5584" xr:uid="{00000000-0005-0000-0000-0000D3100000}"/>
    <cellStyle name="Обычный 4 4" xfId="139" xr:uid="{00000000-0005-0000-0000-0000D4100000}"/>
    <cellStyle name="Обычный 4 4 2" xfId="5585" xr:uid="{00000000-0005-0000-0000-0000D5100000}"/>
    <cellStyle name="Обычный 4 5" xfId="5586" xr:uid="{00000000-0005-0000-0000-0000D6100000}"/>
    <cellStyle name="Обычный 4 5 2" xfId="5587" xr:uid="{00000000-0005-0000-0000-0000D7100000}"/>
    <cellStyle name="Обычный 4 6" xfId="5588" xr:uid="{00000000-0005-0000-0000-0000D8100000}"/>
    <cellStyle name="Обычный 4 6 2" xfId="5589" xr:uid="{00000000-0005-0000-0000-0000D9100000}"/>
    <cellStyle name="Обычный 4 7" xfId="5590" xr:uid="{00000000-0005-0000-0000-0000DA100000}"/>
    <cellStyle name="Обычный 4 7 2" xfId="5591" xr:uid="{00000000-0005-0000-0000-0000DB100000}"/>
    <cellStyle name="Обычный 4 8" xfId="5592" xr:uid="{00000000-0005-0000-0000-0000DC100000}"/>
    <cellStyle name="Обычный 4 8 2" xfId="5593" xr:uid="{00000000-0005-0000-0000-0000DD100000}"/>
    <cellStyle name="Обычный 4 9" xfId="5594" xr:uid="{00000000-0005-0000-0000-0000DE100000}"/>
    <cellStyle name="Обычный 4 9 2" xfId="5595" xr:uid="{00000000-0005-0000-0000-0000DF100000}"/>
    <cellStyle name="Обычный 40" xfId="5596" xr:uid="{00000000-0005-0000-0000-0000E0100000}"/>
    <cellStyle name="Обычный 41" xfId="5597" xr:uid="{00000000-0005-0000-0000-0000E1100000}"/>
    <cellStyle name="Обычный 42" xfId="5598" xr:uid="{00000000-0005-0000-0000-0000E2100000}"/>
    <cellStyle name="Обычный 42 2" xfId="5599" xr:uid="{00000000-0005-0000-0000-0000E3100000}"/>
    <cellStyle name="Обычный 42 3" xfId="5600" xr:uid="{00000000-0005-0000-0000-0000E4100000}"/>
    <cellStyle name="Обычный 43" xfId="5601" xr:uid="{00000000-0005-0000-0000-0000E5100000}"/>
    <cellStyle name="Обычный 44" xfId="5602" xr:uid="{00000000-0005-0000-0000-0000E6100000}"/>
    <cellStyle name="Обычный 44 2" xfId="5603" xr:uid="{00000000-0005-0000-0000-0000E7100000}"/>
    <cellStyle name="Обычный 44 2 2" xfId="5604" xr:uid="{00000000-0005-0000-0000-0000E8100000}"/>
    <cellStyle name="Обычный 44 2 3" xfId="5605" xr:uid="{00000000-0005-0000-0000-0000E9100000}"/>
    <cellStyle name="Обычный 44 2 4" xfId="5606" xr:uid="{00000000-0005-0000-0000-0000EA100000}"/>
    <cellStyle name="Обычный 45" xfId="5607" xr:uid="{00000000-0005-0000-0000-0000EB100000}"/>
    <cellStyle name="Обычный 46" xfId="5608" xr:uid="{00000000-0005-0000-0000-0000EC100000}"/>
    <cellStyle name="Обычный 47" xfId="5609" xr:uid="{00000000-0005-0000-0000-0000ED100000}"/>
    <cellStyle name="Обычный 48" xfId="5610" xr:uid="{00000000-0005-0000-0000-0000EE100000}"/>
    <cellStyle name="Обычный 48 2" xfId="5611" xr:uid="{00000000-0005-0000-0000-0000EF100000}"/>
    <cellStyle name="Обычный 49" xfId="5612" xr:uid="{00000000-0005-0000-0000-0000F0100000}"/>
    <cellStyle name="Обычный 5" xfId="140" xr:uid="{00000000-0005-0000-0000-0000F1100000}"/>
    <cellStyle name="Обычный 5 10" xfId="5613" xr:uid="{00000000-0005-0000-0000-0000F2100000}"/>
    <cellStyle name="Обычный 5 10 2" xfId="5614" xr:uid="{00000000-0005-0000-0000-0000F3100000}"/>
    <cellStyle name="Обычный 5 10 2 2" xfId="5615" xr:uid="{00000000-0005-0000-0000-0000F4100000}"/>
    <cellStyle name="Обычный 5 10 3" xfId="5616" xr:uid="{00000000-0005-0000-0000-0000F5100000}"/>
    <cellStyle name="Обычный 5 10 4" xfId="5617" xr:uid="{00000000-0005-0000-0000-0000F6100000}"/>
    <cellStyle name="Обычный 5 10 4 2" xfId="5618" xr:uid="{00000000-0005-0000-0000-0000F7100000}"/>
    <cellStyle name="Обычный 5 10 5" xfId="5619" xr:uid="{00000000-0005-0000-0000-0000F8100000}"/>
    <cellStyle name="Обычный 5 10 5 2" xfId="5620" xr:uid="{00000000-0005-0000-0000-0000F9100000}"/>
    <cellStyle name="Обычный 5 10 6" xfId="5621" xr:uid="{00000000-0005-0000-0000-0000FA100000}"/>
    <cellStyle name="Обычный 5 11" xfId="5622" xr:uid="{00000000-0005-0000-0000-0000FB100000}"/>
    <cellStyle name="Обычный 5 11 2" xfId="5623" xr:uid="{00000000-0005-0000-0000-0000FC100000}"/>
    <cellStyle name="Обычный 5 11 2 2" xfId="5624" xr:uid="{00000000-0005-0000-0000-0000FD100000}"/>
    <cellStyle name="Обычный 5 11 3" xfId="5625" xr:uid="{00000000-0005-0000-0000-0000FE100000}"/>
    <cellStyle name="Обычный 5 11 3 2" xfId="5626" xr:uid="{00000000-0005-0000-0000-0000FF100000}"/>
    <cellStyle name="Обычный 5 11 4" xfId="5627" xr:uid="{00000000-0005-0000-0000-000000110000}"/>
    <cellStyle name="Обычный 5 11 4 2" xfId="5628" xr:uid="{00000000-0005-0000-0000-000001110000}"/>
    <cellStyle name="Обычный 5 11 5" xfId="5629" xr:uid="{00000000-0005-0000-0000-000002110000}"/>
    <cellStyle name="Обычный 5 12" xfId="5630" xr:uid="{00000000-0005-0000-0000-000003110000}"/>
    <cellStyle name="Обычный 5 12 2" xfId="5631" xr:uid="{00000000-0005-0000-0000-000004110000}"/>
    <cellStyle name="Обычный 5 12 2 2" xfId="5632" xr:uid="{00000000-0005-0000-0000-000005110000}"/>
    <cellStyle name="Обычный 5 12 3" xfId="5633" xr:uid="{00000000-0005-0000-0000-000006110000}"/>
    <cellStyle name="Обычный 5 12 3 2" xfId="5634" xr:uid="{00000000-0005-0000-0000-000007110000}"/>
    <cellStyle name="Обычный 5 12 4" xfId="5635" xr:uid="{00000000-0005-0000-0000-000008110000}"/>
    <cellStyle name="Обычный 5 12 4 2" xfId="5636" xr:uid="{00000000-0005-0000-0000-000009110000}"/>
    <cellStyle name="Обычный 5 12 5" xfId="5637" xr:uid="{00000000-0005-0000-0000-00000A110000}"/>
    <cellStyle name="Обычный 5 13" xfId="5638" xr:uid="{00000000-0005-0000-0000-00000B110000}"/>
    <cellStyle name="Обычный 5 13 2" xfId="5639" xr:uid="{00000000-0005-0000-0000-00000C110000}"/>
    <cellStyle name="Обычный 5 14" xfId="5640" xr:uid="{00000000-0005-0000-0000-00000D110000}"/>
    <cellStyle name="Обычный 5 14 2" xfId="5641" xr:uid="{00000000-0005-0000-0000-00000E110000}"/>
    <cellStyle name="Обычный 5 15" xfId="5642" xr:uid="{00000000-0005-0000-0000-00000F110000}"/>
    <cellStyle name="Обычный 5 16" xfId="5643" xr:uid="{00000000-0005-0000-0000-000010110000}"/>
    <cellStyle name="Обычный 5 2" xfId="141" xr:uid="{00000000-0005-0000-0000-000011110000}"/>
    <cellStyle name="Обычный 5 2 2" xfId="142" xr:uid="{00000000-0005-0000-0000-000012110000}"/>
    <cellStyle name="Обычный 5 2 2 2" xfId="322" xr:uid="{00000000-0005-0000-0000-000013110000}"/>
    <cellStyle name="Обычный 5 2 2 2 2" xfId="597" xr:uid="{00000000-0005-0000-0000-000014110000}"/>
    <cellStyle name="Обычный 5 2 2 2 2 2" xfId="1098" xr:uid="{00000000-0005-0000-0000-000015110000}"/>
    <cellStyle name="Обычный 5 2 2 2 2 2 2" xfId="5644" xr:uid="{00000000-0005-0000-0000-000016110000}"/>
    <cellStyle name="Обычный 5 2 2 2 2 3" xfId="2531" xr:uid="{00000000-0005-0000-0000-000017110000}"/>
    <cellStyle name="Обычный 5 2 2 2 3" xfId="1099" xr:uid="{00000000-0005-0000-0000-000018110000}"/>
    <cellStyle name="Обычный 5 2 2 2 3 2" xfId="1867" xr:uid="{00000000-0005-0000-0000-000019110000}"/>
    <cellStyle name="Обычный 5 2 2 2 3 2 2" xfId="6816" xr:uid="{00000000-0005-0000-0000-00001A110000}"/>
    <cellStyle name="Обычный 5 2 2 2 3 3" xfId="2801" xr:uid="{00000000-0005-0000-0000-00001B110000}"/>
    <cellStyle name="Обычный 5 2 2 2 4" xfId="1100" xr:uid="{00000000-0005-0000-0000-00001C110000}"/>
    <cellStyle name="Обычный 5 2 2 2 4 2" xfId="6815" xr:uid="{00000000-0005-0000-0000-00001D110000}"/>
    <cellStyle name="Обычный 5 2 2 2 5" xfId="2208" xr:uid="{00000000-0005-0000-0000-00001E110000}"/>
    <cellStyle name="Обычный 5 2 2 3" xfId="463" xr:uid="{00000000-0005-0000-0000-00001F110000}"/>
    <cellStyle name="Обычный 5 2 2 3 2" xfId="1101" xr:uid="{00000000-0005-0000-0000-000020110000}"/>
    <cellStyle name="Обычный 5 2 2 3 2 2" xfId="6817" xr:uid="{00000000-0005-0000-0000-000021110000}"/>
    <cellStyle name="Обычный 5 2 2 3 3" xfId="2401" xr:uid="{00000000-0005-0000-0000-000022110000}"/>
    <cellStyle name="Обычный 5 2 2 4" xfId="1102" xr:uid="{00000000-0005-0000-0000-000023110000}"/>
    <cellStyle name="Обычный 5 2 2 4 2" xfId="1868" xr:uid="{00000000-0005-0000-0000-000024110000}"/>
    <cellStyle name="Обычный 5 2 2 4 2 2" xfId="6818" xr:uid="{00000000-0005-0000-0000-000025110000}"/>
    <cellStyle name="Обычный 5 2 2 4 3" xfId="2802" xr:uid="{00000000-0005-0000-0000-000026110000}"/>
    <cellStyle name="Обычный 5 2 2 5" xfId="1103" xr:uid="{00000000-0005-0000-0000-000027110000}"/>
    <cellStyle name="Обычный 5 2 2 5 2" xfId="6814" xr:uid="{00000000-0005-0000-0000-000028110000}"/>
    <cellStyle name="Обычный 5 2 2 6" xfId="2207" xr:uid="{00000000-0005-0000-0000-000029110000}"/>
    <cellStyle name="Обычный 5 2 3" xfId="323" xr:uid="{00000000-0005-0000-0000-00002A110000}"/>
    <cellStyle name="Обычный 5 2 3 2" xfId="598" xr:uid="{00000000-0005-0000-0000-00002B110000}"/>
    <cellStyle name="Обычный 5 2 3 2 2" xfId="1104" xr:uid="{00000000-0005-0000-0000-00002C110000}"/>
    <cellStyle name="Обычный 5 2 3 2 2 2" xfId="5646" xr:uid="{00000000-0005-0000-0000-00002D110000}"/>
    <cellStyle name="Обычный 5 2 3 2 2 3" xfId="5645" xr:uid="{00000000-0005-0000-0000-00002E110000}"/>
    <cellStyle name="Обычный 5 2 3 2 3" xfId="5647" xr:uid="{00000000-0005-0000-0000-00002F110000}"/>
    <cellStyle name="Обычный 5 2 3 2 4" xfId="2532" xr:uid="{00000000-0005-0000-0000-000030110000}"/>
    <cellStyle name="Обычный 5 2 3 3" xfId="1105" xr:uid="{00000000-0005-0000-0000-000031110000}"/>
    <cellStyle name="Обычный 5 2 3 3 2" xfId="1869" xr:uid="{00000000-0005-0000-0000-000032110000}"/>
    <cellStyle name="Обычный 5 2 3 3 2 2" xfId="5648" xr:uid="{00000000-0005-0000-0000-000033110000}"/>
    <cellStyle name="Обычный 5 2 3 3 3" xfId="2803" xr:uid="{00000000-0005-0000-0000-000034110000}"/>
    <cellStyle name="Обычный 5 2 3 4" xfId="1106" xr:uid="{00000000-0005-0000-0000-000035110000}"/>
    <cellStyle name="Обычный 5 2 3 4 2" xfId="5649" xr:uid="{00000000-0005-0000-0000-000036110000}"/>
    <cellStyle name="Обычный 5 2 3 5" xfId="2209" xr:uid="{00000000-0005-0000-0000-000037110000}"/>
    <cellStyle name="Обычный 5 2 4" xfId="462" xr:uid="{00000000-0005-0000-0000-000038110000}"/>
    <cellStyle name="Обычный 5 2 4 2" xfId="1107" xr:uid="{00000000-0005-0000-0000-000039110000}"/>
    <cellStyle name="Обычный 5 2 4 2 2" xfId="6819" xr:uid="{00000000-0005-0000-0000-00003A110000}"/>
    <cellStyle name="Обычный 5 2 4 3" xfId="2400" xr:uid="{00000000-0005-0000-0000-00003B110000}"/>
    <cellStyle name="Обычный 5 2 5" xfId="1108" xr:uid="{00000000-0005-0000-0000-00003C110000}"/>
    <cellStyle name="Обычный 5 2 5 2" xfId="1870" xr:uid="{00000000-0005-0000-0000-00003D110000}"/>
    <cellStyle name="Обычный 5 2 5 2 2" xfId="6820" xr:uid="{00000000-0005-0000-0000-00003E110000}"/>
    <cellStyle name="Обычный 5 2 5 3" xfId="2804" xr:uid="{00000000-0005-0000-0000-00003F110000}"/>
    <cellStyle name="Обычный 5 2 6" xfId="1109" xr:uid="{00000000-0005-0000-0000-000040110000}"/>
    <cellStyle name="Обычный 5 2 6 2" xfId="6813" xr:uid="{00000000-0005-0000-0000-000041110000}"/>
    <cellStyle name="Обычный 5 2 7" xfId="2206" xr:uid="{00000000-0005-0000-0000-000042110000}"/>
    <cellStyle name="Обычный 5 3" xfId="143" xr:uid="{00000000-0005-0000-0000-000043110000}"/>
    <cellStyle name="Обычный 5 3 2" xfId="324" xr:uid="{00000000-0005-0000-0000-000044110000}"/>
    <cellStyle name="Обычный 5 3 2 2" xfId="599" xr:uid="{00000000-0005-0000-0000-000045110000}"/>
    <cellStyle name="Обычный 5 3 2 2 2" xfId="1110" xr:uid="{00000000-0005-0000-0000-000046110000}"/>
    <cellStyle name="Обычный 5 3 2 2 2 2" xfId="6823" xr:uid="{00000000-0005-0000-0000-000047110000}"/>
    <cellStyle name="Обычный 5 3 2 2 3" xfId="2533" xr:uid="{00000000-0005-0000-0000-000048110000}"/>
    <cellStyle name="Обычный 5 3 2 3" xfId="1111" xr:uid="{00000000-0005-0000-0000-000049110000}"/>
    <cellStyle name="Обычный 5 3 2 3 2" xfId="1871" xr:uid="{00000000-0005-0000-0000-00004A110000}"/>
    <cellStyle name="Обычный 5 3 2 3 2 2" xfId="6824" xr:uid="{00000000-0005-0000-0000-00004B110000}"/>
    <cellStyle name="Обычный 5 3 2 3 3" xfId="2805" xr:uid="{00000000-0005-0000-0000-00004C110000}"/>
    <cellStyle name="Обычный 5 3 2 4" xfId="1112" xr:uid="{00000000-0005-0000-0000-00004D110000}"/>
    <cellStyle name="Обычный 5 3 2 4 2" xfId="6822" xr:uid="{00000000-0005-0000-0000-00004E110000}"/>
    <cellStyle name="Обычный 5 3 2 5" xfId="2211" xr:uid="{00000000-0005-0000-0000-00004F110000}"/>
    <cellStyle name="Обычный 5 3 3" xfId="464" xr:uid="{00000000-0005-0000-0000-000050110000}"/>
    <cellStyle name="Обычный 5 3 3 2" xfId="1113" xr:uid="{00000000-0005-0000-0000-000051110000}"/>
    <cellStyle name="Обычный 5 3 3 2 2" xfId="6825" xr:uid="{00000000-0005-0000-0000-000052110000}"/>
    <cellStyle name="Обычный 5 3 3 3" xfId="2402" xr:uid="{00000000-0005-0000-0000-000053110000}"/>
    <cellStyle name="Обычный 5 3 4" xfId="1114" xr:uid="{00000000-0005-0000-0000-000054110000}"/>
    <cellStyle name="Обычный 5 3 4 2" xfId="1872" xr:uid="{00000000-0005-0000-0000-000055110000}"/>
    <cellStyle name="Обычный 5 3 4 2 2" xfId="6826" xr:uid="{00000000-0005-0000-0000-000056110000}"/>
    <cellStyle name="Обычный 5 3 4 3" xfId="2806" xr:uid="{00000000-0005-0000-0000-000057110000}"/>
    <cellStyle name="Обычный 5 3 5" xfId="1115" xr:uid="{00000000-0005-0000-0000-000058110000}"/>
    <cellStyle name="Обычный 5 3 5 2" xfId="6821" xr:uid="{00000000-0005-0000-0000-000059110000}"/>
    <cellStyle name="Обычный 5 3 6" xfId="2210" xr:uid="{00000000-0005-0000-0000-00005A110000}"/>
    <cellStyle name="Обычный 5 4" xfId="144" xr:uid="{00000000-0005-0000-0000-00005B110000}"/>
    <cellStyle name="Обычный 5 4 2" xfId="325" xr:uid="{00000000-0005-0000-0000-00005C110000}"/>
    <cellStyle name="Обычный 5 4 2 2" xfId="600" xr:uid="{00000000-0005-0000-0000-00005D110000}"/>
    <cellStyle name="Обычный 5 4 2 2 2" xfId="1116" xr:uid="{00000000-0005-0000-0000-00005E110000}"/>
    <cellStyle name="Обычный 5 4 2 2 2 2" xfId="6829" xr:uid="{00000000-0005-0000-0000-00005F110000}"/>
    <cellStyle name="Обычный 5 4 2 2 3" xfId="2534" xr:uid="{00000000-0005-0000-0000-000060110000}"/>
    <cellStyle name="Обычный 5 4 2 3" xfId="1117" xr:uid="{00000000-0005-0000-0000-000061110000}"/>
    <cellStyle name="Обычный 5 4 2 3 2" xfId="1873" xr:uid="{00000000-0005-0000-0000-000062110000}"/>
    <cellStyle name="Обычный 5 4 2 3 2 2" xfId="6830" xr:uid="{00000000-0005-0000-0000-000063110000}"/>
    <cellStyle name="Обычный 5 4 2 3 3" xfId="2807" xr:uid="{00000000-0005-0000-0000-000064110000}"/>
    <cellStyle name="Обычный 5 4 2 4" xfId="1118" xr:uid="{00000000-0005-0000-0000-000065110000}"/>
    <cellStyle name="Обычный 5 4 2 4 2" xfId="6828" xr:uid="{00000000-0005-0000-0000-000066110000}"/>
    <cellStyle name="Обычный 5 4 2 5" xfId="2213" xr:uid="{00000000-0005-0000-0000-000067110000}"/>
    <cellStyle name="Обычный 5 4 3" xfId="465" xr:uid="{00000000-0005-0000-0000-000068110000}"/>
    <cellStyle name="Обычный 5 4 3 2" xfId="1119" xr:uid="{00000000-0005-0000-0000-000069110000}"/>
    <cellStyle name="Обычный 5 4 3 2 2" xfId="6831" xr:uid="{00000000-0005-0000-0000-00006A110000}"/>
    <cellStyle name="Обычный 5 4 3 3" xfId="2403" xr:uid="{00000000-0005-0000-0000-00006B110000}"/>
    <cellStyle name="Обычный 5 4 4" xfId="1120" xr:uid="{00000000-0005-0000-0000-00006C110000}"/>
    <cellStyle name="Обычный 5 4 4 2" xfId="1874" xr:uid="{00000000-0005-0000-0000-00006D110000}"/>
    <cellStyle name="Обычный 5 4 4 2 2" xfId="6832" xr:uid="{00000000-0005-0000-0000-00006E110000}"/>
    <cellStyle name="Обычный 5 4 4 3" xfId="2808" xr:uid="{00000000-0005-0000-0000-00006F110000}"/>
    <cellStyle name="Обычный 5 4 5" xfId="1121" xr:uid="{00000000-0005-0000-0000-000070110000}"/>
    <cellStyle name="Обычный 5 4 5 2" xfId="6827" xr:uid="{00000000-0005-0000-0000-000071110000}"/>
    <cellStyle name="Обычный 5 4 6" xfId="2212" xr:uid="{00000000-0005-0000-0000-000072110000}"/>
    <cellStyle name="Обычный 5 5" xfId="145" xr:uid="{00000000-0005-0000-0000-000073110000}"/>
    <cellStyle name="Обычный 5 5 2" xfId="326" xr:uid="{00000000-0005-0000-0000-000074110000}"/>
    <cellStyle name="Обычный 5 5 2 2" xfId="601" xr:uid="{00000000-0005-0000-0000-000075110000}"/>
    <cellStyle name="Обычный 5 5 2 2 2" xfId="1122" xr:uid="{00000000-0005-0000-0000-000076110000}"/>
    <cellStyle name="Обычный 5 5 2 2 2 2" xfId="6835" xr:uid="{00000000-0005-0000-0000-000077110000}"/>
    <cellStyle name="Обычный 5 5 2 2 3" xfId="2535" xr:uid="{00000000-0005-0000-0000-000078110000}"/>
    <cellStyle name="Обычный 5 5 2 3" xfId="1123" xr:uid="{00000000-0005-0000-0000-000079110000}"/>
    <cellStyle name="Обычный 5 5 2 3 2" xfId="1875" xr:uid="{00000000-0005-0000-0000-00007A110000}"/>
    <cellStyle name="Обычный 5 5 2 3 2 2" xfId="6836" xr:uid="{00000000-0005-0000-0000-00007B110000}"/>
    <cellStyle name="Обычный 5 5 2 3 3" xfId="2809" xr:uid="{00000000-0005-0000-0000-00007C110000}"/>
    <cellStyle name="Обычный 5 5 2 4" xfId="1124" xr:uid="{00000000-0005-0000-0000-00007D110000}"/>
    <cellStyle name="Обычный 5 5 2 4 2" xfId="6834" xr:uid="{00000000-0005-0000-0000-00007E110000}"/>
    <cellStyle name="Обычный 5 5 2 5" xfId="2215" xr:uid="{00000000-0005-0000-0000-00007F110000}"/>
    <cellStyle name="Обычный 5 5 3" xfId="466" xr:uid="{00000000-0005-0000-0000-000080110000}"/>
    <cellStyle name="Обычный 5 5 3 2" xfId="1125" xr:uid="{00000000-0005-0000-0000-000081110000}"/>
    <cellStyle name="Обычный 5 5 3 2 2" xfId="6837" xr:uid="{00000000-0005-0000-0000-000082110000}"/>
    <cellStyle name="Обычный 5 5 3 3" xfId="2404" xr:uid="{00000000-0005-0000-0000-000083110000}"/>
    <cellStyle name="Обычный 5 5 4" xfId="1126" xr:uid="{00000000-0005-0000-0000-000084110000}"/>
    <cellStyle name="Обычный 5 5 4 2" xfId="1876" xr:uid="{00000000-0005-0000-0000-000085110000}"/>
    <cellStyle name="Обычный 5 5 4 2 2" xfId="6838" xr:uid="{00000000-0005-0000-0000-000086110000}"/>
    <cellStyle name="Обычный 5 5 4 3" xfId="2810" xr:uid="{00000000-0005-0000-0000-000087110000}"/>
    <cellStyle name="Обычный 5 5 5" xfId="1127" xr:uid="{00000000-0005-0000-0000-000088110000}"/>
    <cellStyle name="Обычный 5 5 5 2" xfId="6833" xr:uid="{00000000-0005-0000-0000-000089110000}"/>
    <cellStyle name="Обычный 5 5 6" xfId="2214" xr:uid="{00000000-0005-0000-0000-00008A110000}"/>
    <cellStyle name="Обычный 5 6" xfId="146" xr:uid="{00000000-0005-0000-0000-00008B110000}"/>
    <cellStyle name="Обычный 5 6 2" xfId="327" xr:uid="{00000000-0005-0000-0000-00008C110000}"/>
    <cellStyle name="Обычный 5 6 2 2" xfId="602" xr:uid="{00000000-0005-0000-0000-00008D110000}"/>
    <cellStyle name="Обычный 5 6 2 2 2" xfId="1128" xr:uid="{00000000-0005-0000-0000-00008E110000}"/>
    <cellStyle name="Обычный 5 6 2 2 2 2" xfId="6841" xr:uid="{00000000-0005-0000-0000-00008F110000}"/>
    <cellStyle name="Обычный 5 6 2 2 3" xfId="2536" xr:uid="{00000000-0005-0000-0000-000090110000}"/>
    <cellStyle name="Обычный 5 6 2 3" xfId="1129" xr:uid="{00000000-0005-0000-0000-000091110000}"/>
    <cellStyle name="Обычный 5 6 2 3 2" xfId="1877" xr:uid="{00000000-0005-0000-0000-000092110000}"/>
    <cellStyle name="Обычный 5 6 2 3 2 2" xfId="6842" xr:uid="{00000000-0005-0000-0000-000093110000}"/>
    <cellStyle name="Обычный 5 6 2 3 3" xfId="2811" xr:uid="{00000000-0005-0000-0000-000094110000}"/>
    <cellStyle name="Обычный 5 6 2 4" xfId="1130" xr:uid="{00000000-0005-0000-0000-000095110000}"/>
    <cellStyle name="Обычный 5 6 2 4 2" xfId="6840" xr:uid="{00000000-0005-0000-0000-000096110000}"/>
    <cellStyle name="Обычный 5 6 2 5" xfId="2217" xr:uid="{00000000-0005-0000-0000-000097110000}"/>
    <cellStyle name="Обычный 5 6 3" xfId="467" xr:uid="{00000000-0005-0000-0000-000098110000}"/>
    <cellStyle name="Обычный 5 6 3 2" xfId="1131" xr:uid="{00000000-0005-0000-0000-000099110000}"/>
    <cellStyle name="Обычный 5 6 3 2 2" xfId="6843" xr:uid="{00000000-0005-0000-0000-00009A110000}"/>
    <cellStyle name="Обычный 5 6 3 3" xfId="2405" xr:uid="{00000000-0005-0000-0000-00009B110000}"/>
    <cellStyle name="Обычный 5 6 4" xfId="1132" xr:uid="{00000000-0005-0000-0000-00009C110000}"/>
    <cellStyle name="Обычный 5 6 4 2" xfId="1878" xr:uid="{00000000-0005-0000-0000-00009D110000}"/>
    <cellStyle name="Обычный 5 6 4 2 2" xfId="6844" xr:uid="{00000000-0005-0000-0000-00009E110000}"/>
    <cellStyle name="Обычный 5 6 4 3" xfId="2812" xr:uid="{00000000-0005-0000-0000-00009F110000}"/>
    <cellStyle name="Обычный 5 6 5" xfId="1133" xr:uid="{00000000-0005-0000-0000-0000A0110000}"/>
    <cellStyle name="Обычный 5 6 5 2" xfId="6839" xr:uid="{00000000-0005-0000-0000-0000A1110000}"/>
    <cellStyle name="Обычный 5 6 6" xfId="2216" xr:uid="{00000000-0005-0000-0000-0000A2110000}"/>
    <cellStyle name="Обычный 5 7" xfId="147" xr:uid="{00000000-0005-0000-0000-0000A3110000}"/>
    <cellStyle name="Обычный 5 7 10" xfId="5650" xr:uid="{00000000-0005-0000-0000-0000A4110000}"/>
    <cellStyle name="Обычный 5 7 10 2" xfId="5651" xr:uid="{00000000-0005-0000-0000-0000A5110000}"/>
    <cellStyle name="Обычный 5 7 11" xfId="5652" xr:uid="{00000000-0005-0000-0000-0000A6110000}"/>
    <cellStyle name="Обычный 5 7 11 2" xfId="5653" xr:uid="{00000000-0005-0000-0000-0000A7110000}"/>
    <cellStyle name="Обычный 5 7 11 2 2" xfId="5654" xr:uid="{00000000-0005-0000-0000-0000A8110000}"/>
    <cellStyle name="Обычный 5 7 11 3" xfId="5655" xr:uid="{00000000-0005-0000-0000-0000A9110000}"/>
    <cellStyle name="Обычный 5 7 12" xfId="5656" xr:uid="{00000000-0005-0000-0000-0000AA110000}"/>
    <cellStyle name="Обычный 5 7 13" xfId="2218" xr:uid="{00000000-0005-0000-0000-0000AB110000}"/>
    <cellStyle name="Обычный 5 7 2" xfId="328" xr:uid="{00000000-0005-0000-0000-0000AC110000}"/>
    <cellStyle name="Обычный 5 7 2 10" xfId="2219" xr:uid="{00000000-0005-0000-0000-0000AD110000}"/>
    <cellStyle name="Обычный 5 7 2 2" xfId="603" xr:uid="{00000000-0005-0000-0000-0000AE110000}"/>
    <cellStyle name="Обычный 5 7 2 2 2" xfId="1134" xr:uid="{00000000-0005-0000-0000-0000AF110000}"/>
    <cellStyle name="Обычный 5 7 2 2 2 2" xfId="5658" xr:uid="{00000000-0005-0000-0000-0000B0110000}"/>
    <cellStyle name="Обычный 5 7 2 2 2 2 2" xfId="5659" xr:uid="{00000000-0005-0000-0000-0000B1110000}"/>
    <cellStyle name="Обычный 5 7 2 2 2 2 2 2" xfId="5660" xr:uid="{00000000-0005-0000-0000-0000B2110000}"/>
    <cellStyle name="Обычный 5 7 2 2 2 2 2 2 2" xfId="5661" xr:uid="{00000000-0005-0000-0000-0000B3110000}"/>
    <cellStyle name="Обычный 5 7 2 2 2 2 2 3" xfId="5662" xr:uid="{00000000-0005-0000-0000-0000B4110000}"/>
    <cellStyle name="Обычный 5 7 2 2 2 2 2 4" xfId="5663" xr:uid="{00000000-0005-0000-0000-0000B5110000}"/>
    <cellStyle name="Обычный 5 7 2 2 2 2 3" xfId="5664" xr:uid="{00000000-0005-0000-0000-0000B6110000}"/>
    <cellStyle name="Обычный 5 7 2 2 2 3" xfId="5665" xr:uid="{00000000-0005-0000-0000-0000B7110000}"/>
    <cellStyle name="Обычный 5 7 2 2 2 3 2" xfId="5666" xr:uid="{00000000-0005-0000-0000-0000B8110000}"/>
    <cellStyle name="Обычный 5 7 2 2 2 4" xfId="5667" xr:uid="{00000000-0005-0000-0000-0000B9110000}"/>
    <cellStyle name="Обычный 5 7 2 2 2 4 2" xfId="5668" xr:uid="{00000000-0005-0000-0000-0000BA110000}"/>
    <cellStyle name="Обычный 5 7 2 2 2 5" xfId="5669" xr:uid="{00000000-0005-0000-0000-0000BB110000}"/>
    <cellStyle name="Обычный 5 7 2 2 2 6" xfId="5657" xr:uid="{00000000-0005-0000-0000-0000BC110000}"/>
    <cellStyle name="Обычный 5 7 2 2 3" xfId="5670" xr:uid="{00000000-0005-0000-0000-0000BD110000}"/>
    <cellStyle name="Обычный 5 7 2 2 3 2" xfId="5671" xr:uid="{00000000-0005-0000-0000-0000BE110000}"/>
    <cellStyle name="Обычный 5 7 2 2 3 2 2" xfId="5672" xr:uid="{00000000-0005-0000-0000-0000BF110000}"/>
    <cellStyle name="Обычный 5 7 2 2 3 3" xfId="5673" xr:uid="{00000000-0005-0000-0000-0000C0110000}"/>
    <cellStyle name="Обычный 5 7 2 2 3 3 2" xfId="5674" xr:uid="{00000000-0005-0000-0000-0000C1110000}"/>
    <cellStyle name="Обычный 5 7 2 2 3 4" xfId="5675" xr:uid="{00000000-0005-0000-0000-0000C2110000}"/>
    <cellStyle name="Обычный 5 7 2 2 4" xfId="5676" xr:uid="{00000000-0005-0000-0000-0000C3110000}"/>
    <cellStyle name="Обычный 5 7 2 2 4 2" xfId="5677" xr:uid="{00000000-0005-0000-0000-0000C4110000}"/>
    <cellStyle name="Обычный 5 7 2 2 4 2 2" xfId="5678" xr:uid="{00000000-0005-0000-0000-0000C5110000}"/>
    <cellStyle name="Обычный 5 7 2 2 4 2 2 2" xfId="5679" xr:uid="{00000000-0005-0000-0000-0000C6110000}"/>
    <cellStyle name="Обычный 5 7 2 2 4 2 3" xfId="5680" xr:uid="{00000000-0005-0000-0000-0000C7110000}"/>
    <cellStyle name="Обычный 5 7 2 2 4 3" xfId="5681" xr:uid="{00000000-0005-0000-0000-0000C8110000}"/>
    <cellStyle name="Обычный 5 7 2 2 4 3 2" xfId="5682" xr:uid="{00000000-0005-0000-0000-0000C9110000}"/>
    <cellStyle name="Обычный 5 7 2 2 4 4" xfId="5683" xr:uid="{00000000-0005-0000-0000-0000CA110000}"/>
    <cellStyle name="Обычный 5 7 2 2 5" xfId="5684" xr:uid="{00000000-0005-0000-0000-0000CB110000}"/>
    <cellStyle name="Обычный 5 7 2 2 6" xfId="2537" xr:uid="{00000000-0005-0000-0000-0000CC110000}"/>
    <cellStyle name="Обычный 5 7 2 3" xfId="1135" xr:uid="{00000000-0005-0000-0000-0000CD110000}"/>
    <cellStyle name="Обычный 5 7 2 3 2" xfId="1879" xr:uid="{00000000-0005-0000-0000-0000CE110000}"/>
    <cellStyle name="Обычный 5 7 2 3 2 2" xfId="5686" xr:uid="{00000000-0005-0000-0000-0000CF110000}"/>
    <cellStyle name="Обычный 5 7 2 3 2 2 2" xfId="5687" xr:uid="{00000000-0005-0000-0000-0000D0110000}"/>
    <cellStyle name="Обычный 5 7 2 3 2 3" xfId="5688" xr:uid="{00000000-0005-0000-0000-0000D1110000}"/>
    <cellStyle name="Обычный 5 7 2 3 2 4" xfId="5685" xr:uid="{00000000-0005-0000-0000-0000D2110000}"/>
    <cellStyle name="Обычный 5 7 2 3 3" xfId="5689" xr:uid="{00000000-0005-0000-0000-0000D3110000}"/>
    <cellStyle name="Обычный 5 7 2 3 4" xfId="2813" xr:uid="{00000000-0005-0000-0000-0000D4110000}"/>
    <cellStyle name="Обычный 5 7 2 4" xfId="1136" xr:uid="{00000000-0005-0000-0000-0000D5110000}"/>
    <cellStyle name="Обычный 5 7 2 4 2" xfId="5691" xr:uid="{00000000-0005-0000-0000-0000D6110000}"/>
    <cellStyle name="Обычный 5 7 2 4 2 2" xfId="5692" xr:uid="{00000000-0005-0000-0000-0000D7110000}"/>
    <cellStyle name="Обычный 5 7 2 4 2 2 2" xfId="5693" xr:uid="{00000000-0005-0000-0000-0000D8110000}"/>
    <cellStyle name="Обычный 5 7 2 4 2 3" xfId="5694" xr:uid="{00000000-0005-0000-0000-0000D9110000}"/>
    <cellStyle name="Обычный 5 7 2 4 3" xfId="5695" xr:uid="{00000000-0005-0000-0000-0000DA110000}"/>
    <cellStyle name="Обычный 5 7 2 4 3 2" xfId="5696" xr:uid="{00000000-0005-0000-0000-0000DB110000}"/>
    <cellStyle name="Обычный 5 7 2 4 4" xfId="5697" xr:uid="{00000000-0005-0000-0000-0000DC110000}"/>
    <cellStyle name="Обычный 5 7 2 4 5" xfId="5690" xr:uid="{00000000-0005-0000-0000-0000DD110000}"/>
    <cellStyle name="Обычный 5 7 2 5" xfId="5698" xr:uid="{00000000-0005-0000-0000-0000DE110000}"/>
    <cellStyle name="Обычный 5 7 2 5 2" xfId="5699" xr:uid="{00000000-0005-0000-0000-0000DF110000}"/>
    <cellStyle name="Обычный 5 7 2 5 2 2" xfId="5700" xr:uid="{00000000-0005-0000-0000-0000E0110000}"/>
    <cellStyle name="Обычный 5 7 2 5 3" xfId="5701" xr:uid="{00000000-0005-0000-0000-0000E1110000}"/>
    <cellStyle name="Обычный 5 7 2 6" xfId="5702" xr:uid="{00000000-0005-0000-0000-0000E2110000}"/>
    <cellStyle name="Обычный 5 7 2 6 2" xfId="5703" xr:uid="{00000000-0005-0000-0000-0000E3110000}"/>
    <cellStyle name="Обычный 5 7 2 6 2 2" xfId="5704" xr:uid="{00000000-0005-0000-0000-0000E4110000}"/>
    <cellStyle name="Обычный 5 7 2 6 2 2 2" xfId="5705" xr:uid="{00000000-0005-0000-0000-0000E5110000}"/>
    <cellStyle name="Обычный 5 7 2 6 2 3" xfId="5706" xr:uid="{00000000-0005-0000-0000-0000E6110000}"/>
    <cellStyle name="Обычный 5 7 2 6 3" xfId="5707" xr:uid="{00000000-0005-0000-0000-0000E7110000}"/>
    <cellStyle name="Обычный 5 7 2 6 3 2" xfId="5708" xr:uid="{00000000-0005-0000-0000-0000E8110000}"/>
    <cellStyle name="Обычный 5 7 2 6 4" xfId="5709" xr:uid="{00000000-0005-0000-0000-0000E9110000}"/>
    <cellStyle name="Обычный 5 7 2 6 4 2" xfId="5710" xr:uid="{00000000-0005-0000-0000-0000EA110000}"/>
    <cellStyle name="Обычный 5 7 2 6 5" xfId="5711" xr:uid="{00000000-0005-0000-0000-0000EB110000}"/>
    <cellStyle name="Обычный 5 7 2 6 5 2" xfId="5712" xr:uid="{00000000-0005-0000-0000-0000EC110000}"/>
    <cellStyle name="Обычный 5 7 2 6 6" xfId="5713" xr:uid="{00000000-0005-0000-0000-0000ED110000}"/>
    <cellStyle name="Обычный 5 7 2 7" xfId="5714" xr:uid="{00000000-0005-0000-0000-0000EE110000}"/>
    <cellStyle name="Обычный 5 7 2 7 2" xfId="5715" xr:uid="{00000000-0005-0000-0000-0000EF110000}"/>
    <cellStyle name="Обычный 5 7 2 7 2 2" xfId="5716" xr:uid="{00000000-0005-0000-0000-0000F0110000}"/>
    <cellStyle name="Обычный 5 7 2 7 3" xfId="5717" xr:uid="{00000000-0005-0000-0000-0000F1110000}"/>
    <cellStyle name="Обычный 5 7 2 7 3 2" xfId="5718" xr:uid="{00000000-0005-0000-0000-0000F2110000}"/>
    <cellStyle name="Обычный 5 7 2 7 4" xfId="5719" xr:uid="{00000000-0005-0000-0000-0000F3110000}"/>
    <cellStyle name="Обычный 5 7 2 7 4 2" xfId="5720" xr:uid="{00000000-0005-0000-0000-0000F4110000}"/>
    <cellStyle name="Обычный 5 7 2 7 4 2 2" xfId="5721" xr:uid="{00000000-0005-0000-0000-0000F5110000}"/>
    <cellStyle name="Обычный 5 7 2 7 4 3" xfId="5722" xr:uid="{00000000-0005-0000-0000-0000F6110000}"/>
    <cellStyle name="Обычный 5 7 2 7 5" xfId="5723" xr:uid="{00000000-0005-0000-0000-0000F7110000}"/>
    <cellStyle name="Обычный 5 7 2 8" xfId="5724" xr:uid="{00000000-0005-0000-0000-0000F8110000}"/>
    <cellStyle name="Обычный 5 7 2 8 2" xfId="5725" xr:uid="{00000000-0005-0000-0000-0000F9110000}"/>
    <cellStyle name="Обычный 5 7 2 8 2 2" xfId="5726" xr:uid="{00000000-0005-0000-0000-0000FA110000}"/>
    <cellStyle name="Обычный 5 7 2 8 2 2 2" xfId="5727" xr:uid="{00000000-0005-0000-0000-0000FB110000}"/>
    <cellStyle name="Обычный 5 7 2 8 2 3" xfId="5728" xr:uid="{00000000-0005-0000-0000-0000FC110000}"/>
    <cellStyle name="Обычный 5 7 2 8 3" xfId="5729" xr:uid="{00000000-0005-0000-0000-0000FD110000}"/>
    <cellStyle name="Обычный 5 7 2 8 3 2" xfId="5730" xr:uid="{00000000-0005-0000-0000-0000FE110000}"/>
    <cellStyle name="Обычный 5 7 2 8 4" xfId="5731" xr:uid="{00000000-0005-0000-0000-0000FF110000}"/>
    <cellStyle name="Обычный 5 7 2 8 4 2" xfId="5732" xr:uid="{00000000-0005-0000-0000-000000120000}"/>
    <cellStyle name="Обычный 5 7 2 8 4 2 2" xfId="5733" xr:uid="{00000000-0005-0000-0000-000001120000}"/>
    <cellStyle name="Обычный 5 7 2 8 4 3" xfId="5734" xr:uid="{00000000-0005-0000-0000-000002120000}"/>
    <cellStyle name="Обычный 5 7 2 8 5" xfId="5735" xr:uid="{00000000-0005-0000-0000-000003120000}"/>
    <cellStyle name="Обычный 5 7 2 8 5 2" xfId="5736" xr:uid="{00000000-0005-0000-0000-000004120000}"/>
    <cellStyle name="Обычный 5 7 2 8 6" xfId="5737" xr:uid="{00000000-0005-0000-0000-000005120000}"/>
    <cellStyle name="Обычный 5 7 2 8 6 2" xfId="5738" xr:uid="{00000000-0005-0000-0000-000006120000}"/>
    <cellStyle name="Обычный 5 7 2 8 7" xfId="5739" xr:uid="{00000000-0005-0000-0000-000007120000}"/>
    <cellStyle name="Обычный 5 7 2 9" xfId="5740" xr:uid="{00000000-0005-0000-0000-000008120000}"/>
    <cellStyle name="Обычный 5 7 3" xfId="468" xr:uid="{00000000-0005-0000-0000-000009120000}"/>
    <cellStyle name="Обычный 5 7 3 2" xfId="1137" xr:uid="{00000000-0005-0000-0000-00000A120000}"/>
    <cellStyle name="Обычный 5 7 3 2 2" xfId="5742" xr:uid="{00000000-0005-0000-0000-00000B120000}"/>
    <cellStyle name="Обычный 5 7 3 2 3" xfId="5741" xr:uid="{00000000-0005-0000-0000-00000C120000}"/>
    <cellStyle name="Обычный 5 7 3 3" xfId="5743" xr:uid="{00000000-0005-0000-0000-00000D120000}"/>
    <cellStyle name="Обычный 5 7 3 4" xfId="2406" xr:uid="{00000000-0005-0000-0000-00000E120000}"/>
    <cellStyle name="Обычный 5 7 4" xfId="1138" xr:uid="{00000000-0005-0000-0000-00000F120000}"/>
    <cellStyle name="Обычный 5 7 4 2" xfId="1880" xr:uid="{00000000-0005-0000-0000-000010120000}"/>
    <cellStyle name="Обычный 5 7 4 2 2" xfId="5745" xr:uid="{00000000-0005-0000-0000-000011120000}"/>
    <cellStyle name="Обычный 5 7 4 2 3" xfId="5744" xr:uid="{00000000-0005-0000-0000-000012120000}"/>
    <cellStyle name="Обычный 5 7 4 3" xfId="5746" xr:uid="{00000000-0005-0000-0000-000013120000}"/>
    <cellStyle name="Обычный 5 7 4 3 2" xfId="5747" xr:uid="{00000000-0005-0000-0000-000014120000}"/>
    <cellStyle name="Обычный 5 7 4 3 2 2" xfId="5748" xr:uid="{00000000-0005-0000-0000-000015120000}"/>
    <cellStyle name="Обычный 5 7 4 3 2 2 2" xfId="5749" xr:uid="{00000000-0005-0000-0000-000016120000}"/>
    <cellStyle name="Обычный 5 7 4 3 2 3" xfId="5750" xr:uid="{00000000-0005-0000-0000-000017120000}"/>
    <cellStyle name="Обычный 5 7 4 3 3" xfId="5751" xr:uid="{00000000-0005-0000-0000-000018120000}"/>
    <cellStyle name="Обычный 5 7 4 4" xfId="5752" xr:uid="{00000000-0005-0000-0000-000019120000}"/>
    <cellStyle name="Обычный 5 7 4 4 2" xfId="5753" xr:uid="{00000000-0005-0000-0000-00001A120000}"/>
    <cellStyle name="Обычный 5 7 4 5" xfId="5754" xr:uid="{00000000-0005-0000-0000-00001B120000}"/>
    <cellStyle name="Обычный 5 7 4 6" xfId="2814" xr:uid="{00000000-0005-0000-0000-00001C120000}"/>
    <cellStyle name="Обычный 5 7 5" xfId="1139" xr:uid="{00000000-0005-0000-0000-00001D120000}"/>
    <cellStyle name="Обычный 5 7 5 2" xfId="5756" xr:uid="{00000000-0005-0000-0000-00001E120000}"/>
    <cellStyle name="Обычный 5 7 5 2 2" xfId="5757" xr:uid="{00000000-0005-0000-0000-00001F120000}"/>
    <cellStyle name="Обычный 5 7 5 3" xfId="5758" xr:uid="{00000000-0005-0000-0000-000020120000}"/>
    <cellStyle name="Обычный 5 7 5 3 2" xfId="5759" xr:uid="{00000000-0005-0000-0000-000021120000}"/>
    <cellStyle name="Обычный 5 7 5 4" xfId="5760" xr:uid="{00000000-0005-0000-0000-000022120000}"/>
    <cellStyle name="Обычный 5 7 5 5" xfId="5755" xr:uid="{00000000-0005-0000-0000-000023120000}"/>
    <cellStyle name="Обычный 5 7 6" xfId="5761" xr:uid="{00000000-0005-0000-0000-000024120000}"/>
    <cellStyle name="Обычный 5 7 6 2" xfId="5762" xr:uid="{00000000-0005-0000-0000-000025120000}"/>
    <cellStyle name="Обычный 5 7 6 2 2" xfId="5763" xr:uid="{00000000-0005-0000-0000-000026120000}"/>
    <cellStyle name="Обычный 5 7 6 2 2 2" xfId="5764" xr:uid="{00000000-0005-0000-0000-000027120000}"/>
    <cellStyle name="Обычный 5 7 6 2 2 2 2" xfId="5765" xr:uid="{00000000-0005-0000-0000-000028120000}"/>
    <cellStyle name="Обычный 5 7 6 2 2 2 3" xfId="5766" xr:uid="{00000000-0005-0000-0000-000029120000}"/>
    <cellStyle name="Обычный 5 7 6 2 3" xfId="5767" xr:uid="{00000000-0005-0000-0000-00002A120000}"/>
    <cellStyle name="Обычный 5 7 6 3" xfId="5768" xr:uid="{00000000-0005-0000-0000-00002B120000}"/>
    <cellStyle name="Обычный 5 7 7" xfId="5769" xr:uid="{00000000-0005-0000-0000-00002C120000}"/>
    <cellStyle name="Обычный 5 7 7 2" xfId="5770" xr:uid="{00000000-0005-0000-0000-00002D120000}"/>
    <cellStyle name="Обычный 5 7 7 2 2" xfId="5771" xr:uid="{00000000-0005-0000-0000-00002E120000}"/>
    <cellStyle name="Обычный 5 7 7 2 2 2" xfId="5772" xr:uid="{00000000-0005-0000-0000-00002F120000}"/>
    <cellStyle name="Обычный 5 7 7 2 2 2 2" xfId="5773" xr:uid="{00000000-0005-0000-0000-000030120000}"/>
    <cellStyle name="Обычный 5 7 7 2 2 3" xfId="5774" xr:uid="{00000000-0005-0000-0000-000031120000}"/>
    <cellStyle name="Обычный 5 7 7 2 2 3 2" xfId="5775" xr:uid="{00000000-0005-0000-0000-000032120000}"/>
    <cellStyle name="Обычный 5 7 7 2 2 4" xfId="5776" xr:uid="{00000000-0005-0000-0000-000033120000}"/>
    <cellStyle name="Обычный 5 7 7 2 2 4 2" xfId="5777" xr:uid="{00000000-0005-0000-0000-000034120000}"/>
    <cellStyle name="Обычный 5 7 7 2 2 5" xfId="5778" xr:uid="{00000000-0005-0000-0000-000035120000}"/>
    <cellStyle name="Обычный 5 7 7 2 3" xfId="5779" xr:uid="{00000000-0005-0000-0000-000036120000}"/>
    <cellStyle name="Обычный 5 7 7 3" xfId="5780" xr:uid="{00000000-0005-0000-0000-000037120000}"/>
    <cellStyle name="Обычный 5 7 8" xfId="5781" xr:uid="{00000000-0005-0000-0000-000038120000}"/>
    <cellStyle name="Обычный 5 7 8 2" xfId="5782" xr:uid="{00000000-0005-0000-0000-000039120000}"/>
    <cellStyle name="Обычный 5 7 8 2 2" xfId="5783" xr:uid="{00000000-0005-0000-0000-00003A120000}"/>
    <cellStyle name="Обычный 5 7 8 3" xfId="5784" xr:uid="{00000000-0005-0000-0000-00003B120000}"/>
    <cellStyle name="Обычный 5 7 9" xfId="5785" xr:uid="{00000000-0005-0000-0000-00003C120000}"/>
    <cellStyle name="Обычный 5 7 9 2" xfId="5786" xr:uid="{00000000-0005-0000-0000-00003D120000}"/>
    <cellStyle name="Обычный 5 8" xfId="5787" xr:uid="{00000000-0005-0000-0000-00003E120000}"/>
    <cellStyle name="Обычный 5 8 2" xfId="5788" xr:uid="{00000000-0005-0000-0000-00003F120000}"/>
    <cellStyle name="Обычный 5 8 3" xfId="5789" xr:uid="{00000000-0005-0000-0000-000040120000}"/>
    <cellStyle name="Обычный 5 9" xfId="5790" xr:uid="{00000000-0005-0000-0000-000041120000}"/>
    <cellStyle name="Обычный 5 9 2" xfId="5791" xr:uid="{00000000-0005-0000-0000-000042120000}"/>
    <cellStyle name="Обычный 5 9 2 2" xfId="5792" xr:uid="{00000000-0005-0000-0000-000043120000}"/>
    <cellStyle name="Обычный 5 9 2 2 2" xfId="5793" xr:uid="{00000000-0005-0000-0000-000044120000}"/>
    <cellStyle name="Обычный 5 9 2 3" xfId="5794" xr:uid="{00000000-0005-0000-0000-000045120000}"/>
    <cellStyle name="Обычный 5 9 3" xfId="5795" xr:uid="{00000000-0005-0000-0000-000046120000}"/>
    <cellStyle name="Обычный 5 9 3 2" xfId="5796" xr:uid="{00000000-0005-0000-0000-000047120000}"/>
    <cellStyle name="Обычный 5 9 3 2 2" xfId="5797" xr:uid="{00000000-0005-0000-0000-000048120000}"/>
    <cellStyle name="Обычный 5 9 3 2 2 2" xfId="5798" xr:uid="{00000000-0005-0000-0000-000049120000}"/>
    <cellStyle name="Обычный 5 9 3 2 2 3" xfId="5799" xr:uid="{00000000-0005-0000-0000-00004A120000}"/>
    <cellStyle name="Обычный 5 9 3 2 2 4" xfId="5800" xr:uid="{00000000-0005-0000-0000-00004B120000}"/>
    <cellStyle name="Обычный 5 9 3 2 2 5" xfId="5801" xr:uid="{00000000-0005-0000-0000-00004C120000}"/>
    <cellStyle name="Обычный 5 9 3 2 2 6" xfId="5802" xr:uid="{00000000-0005-0000-0000-00004D120000}"/>
    <cellStyle name="Обычный 5 9 3 2 2 7" xfId="5803" xr:uid="{00000000-0005-0000-0000-00004E120000}"/>
    <cellStyle name="Обычный 5 9 3 3" xfId="5804" xr:uid="{00000000-0005-0000-0000-00004F120000}"/>
    <cellStyle name="Обычный 5 9 4" xfId="5805" xr:uid="{00000000-0005-0000-0000-000050120000}"/>
    <cellStyle name="Обычный 50" xfId="5806" xr:uid="{00000000-0005-0000-0000-000051120000}"/>
    <cellStyle name="Обычный 51" xfId="5807" xr:uid="{00000000-0005-0000-0000-000052120000}"/>
    <cellStyle name="Обычный 52" xfId="5808" xr:uid="{00000000-0005-0000-0000-000053120000}"/>
    <cellStyle name="Обычный 53" xfId="5809" xr:uid="{00000000-0005-0000-0000-000054120000}"/>
    <cellStyle name="Обычный 54" xfId="5810" xr:uid="{00000000-0005-0000-0000-000055120000}"/>
    <cellStyle name="Обычный 55" xfId="2065" xr:uid="{00000000-0005-0000-0000-000056120000}"/>
    <cellStyle name="Обычный 56" xfId="6545" xr:uid="{00000000-0005-0000-0000-000057120000}"/>
    <cellStyle name="Обычный 57" xfId="7196" xr:uid="{00000000-0005-0000-0000-000058120000}"/>
    <cellStyle name="Обычный 58" xfId="7197" xr:uid="{00000000-0005-0000-0000-000059120000}"/>
    <cellStyle name="Обычный 59" xfId="7198" xr:uid="{00000000-0005-0000-0000-00005A120000}"/>
    <cellStyle name="Обычный 6" xfId="148" xr:uid="{00000000-0005-0000-0000-00005B120000}"/>
    <cellStyle name="Обычный 6 2" xfId="149" xr:uid="{00000000-0005-0000-0000-00005C120000}"/>
    <cellStyle name="Обычный 6 2 2" xfId="329" xr:uid="{00000000-0005-0000-0000-00005D120000}"/>
    <cellStyle name="Обычный 6 2 2 2" xfId="604" xr:uid="{00000000-0005-0000-0000-00005E120000}"/>
    <cellStyle name="Обычный 6 2 2 2 2" xfId="1140" xr:uid="{00000000-0005-0000-0000-00005F120000}"/>
    <cellStyle name="Обычный 6 2 2 2 2 2" xfId="6848" xr:uid="{00000000-0005-0000-0000-000060120000}"/>
    <cellStyle name="Обычный 6 2 2 2 3" xfId="2538" xr:uid="{00000000-0005-0000-0000-000061120000}"/>
    <cellStyle name="Обычный 6 2 2 3" xfId="1141" xr:uid="{00000000-0005-0000-0000-000062120000}"/>
    <cellStyle name="Обычный 6 2 2 3 2" xfId="1881" xr:uid="{00000000-0005-0000-0000-000063120000}"/>
    <cellStyle name="Обычный 6 2 2 3 2 2" xfId="6849" xr:uid="{00000000-0005-0000-0000-000064120000}"/>
    <cellStyle name="Обычный 6 2 2 3 3" xfId="2815" xr:uid="{00000000-0005-0000-0000-000065120000}"/>
    <cellStyle name="Обычный 6 2 2 4" xfId="1142" xr:uid="{00000000-0005-0000-0000-000066120000}"/>
    <cellStyle name="Обычный 6 2 2 4 2" xfId="6847" xr:uid="{00000000-0005-0000-0000-000067120000}"/>
    <cellStyle name="Обычный 6 2 2 5" xfId="2222" xr:uid="{00000000-0005-0000-0000-000068120000}"/>
    <cellStyle name="Обычный 6 2 3" xfId="469" xr:uid="{00000000-0005-0000-0000-000069120000}"/>
    <cellStyle name="Обычный 6 2 3 2" xfId="1143" xr:uid="{00000000-0005-0000-0000-00006A120000}"/>
    <cellStyle name="Обычный 6 2 3 2 2" xfId="6850" xr:uid="{00000000-0005-0000-0000-00006B120000}"/>
    <cellStyle name="Обычный 6 2 3 3" xfId="2407" xr:uid="{00000000-0005-0000-0000-00006C120000}"/>
    <cellStyle name="Обычный 6 2 4" xfId="1144" xr:uid="{00000000-0005-0000-0000-00006D120000}"/>
    <cellStyle name="Обычный 6 2 4 2" xfId="1882" xr:uid="{00000000-0005-0000-0000-00006E120000}"/>
    <cellStyle name="Обычный 6 2 4 2 2" xfId="6851" xr:uid="{00000000-0005-0000-0000-00006F120000}"/>
    <cellStyle name="Обычный 6 2 4 3" xfId="2816" xr:uid="{00000000-0005-0000-0000-000070120000}"/>
    <cellStyle name="Обычный 6 2 5" xfId="1145" xr:uid="{00000000-0005-0000-0000-000071120000}"/>
    <cellStyle name="Обычный 6 2 5 2" xfId="6846" xr:uid="{00000000-0005-0000-0000-000072120000}"/>
    <cellStyle name="Обычный 6 2 6" xfId="2221" xr:uid="{00000000-0005-0000-0000-000073120000}"/>
    <cellStyle name="Обычный 6 3" xfId="150" xr:uid="{00000000-0005-0000-0000-000074120000}"/>
    <cellStyle name="Обычный 6 3 2" xfId="470" xr:uid="{00000000-0005-0000-0000-000075120000}"/>
    <cellStyle name="Обычный 6 3 2 2" xfId="1146" xr:uid="{00000000-0005-0000-0000-000076120000}"/>
    <cellStyle name="Обычный 6 3 2 2 2" xfId="5811" xr:uid="{00000000-0005-0000-0000-000077120000}"/>
    <cellStyle name="Обычный 6 3 2 3" xfId="2539" xr:uid="{00000000-0005-0000-0000-000078120000}"/>
    <cellStyle name="Обычный 6 3 3" xfId="1147" xr:uid="{00000000-0005-0000-0000-000079120000}"/>
    <cellStyle name="Обычный 6 3 3 2" xfId="1883" xr:uid="{00000000-0005-0000-0000-00007A120000}"/>
    <cellStyle name="Обычный 6 3 3 2 2" xfId="5812" xr:uid="{00000000-0005-0000-0000-00007B120000}"/>
    <cellStyle name="Обычный 6 3 3 3" xfId="2817" xr:uid="{00000000-0005-0000-0000-00007C120000}"/>
    <cellStyle name="Обычный 6 3 4" xfId="1148" xr:uid="{00000000-0005-0000-0000-00007D120000}"/>
    <cellStyle name="Обычный 6 3 4 2" xfId="5814" xr:uid="{00000000-0005-0000-0000-00007E120000}"/>
    <cellStyle name="Обычный 6 3 4 3" xfId="5813" xr:uid="{00000000-0005-0000-0000-00007F120000}"/>
    <cellStyle name="Обычный 6 3 5" xfId="5815" xr:uid="{00000000-0005-0000-0000-000080120000}"/>
    <cellStyle name="Обычный 6 3 5 2" xfId="5816" xr:uid="{00000000-0005-0000-0000-000081120000}"/>
    <cellStyle name="Обычный 6 3 6" xfId="5817" xr:uid="{00000000-0005-0000-0000-000082120000}"/>
    <cellStyle name="Обычный 6 3 6 2" xfId="5818" xr:uid="{00000000-0005-0000-0000-000083120000}"/>
    <cellStyle name="Обычный 6 3 7" xfId="5819" xr:uid="{00000000-0005-0000-0000-000084120000}"/>
    <cellStyle name="Обычный 6 3 7 2" xfId="5820" xr:uid="{00000000-0005-0000-0000-000085120000}"/>
    <cellStyle name="Обычный 6 3 8" xfId="5821" xr:uid="{00000000-0005-0000-0000-000086120000}"/>
    <cellStyle name="Обычный 6 3 9" xfId="2223" xr:uid="{00000000-0005-0000-0000-000087120000}"/>
    <cellStyle name="Обычный 6 4" xfId="1149" xr:uid="{00000000-0005-0000-0000-000088120000}"/>
    <cellStyle name="Обычный 6 4 2" xfId="1150" xr:uid="{00000000-0005-0000-0000-000089120000}"/>
    <cellStyle name="Обычный 6 4 2 2" xfId="2818" xr:uid="{00000000-0005-0000-0000-00008A120000}"/>
    <cellStyle name="Обычный 6 4 3" xfId="1884" xr:uid="{00000000-0005-0000-0000-00008B120000}"/>
    <cellStyle name="Обычный 6 5" xfId="1151" xr:uid="{00000000-0005-0000-0000-00008C120000}"/>
    <cellStyle name="Обычный 6 6" xfId="1152" xr:uid="{00000000-0005-0000-0000-00008D120000}"/>
    <cellStyle name="Обычный 6 6 2" xfId="6845" xr:uid="{00000000-0005-0000-0000-00008E120000}"/>
    <cellStyle name="Обычный 6 7" xfId="2220" xr:uid="{00000000-0005-0000-0000-00008F120000}"/>
    <cellStyle name="Обычный 60" xfId="7199" xr:uid="{00000000-0005-0000-0000-000090120000}"/>
    <cellStyle name="Обычный 61" xfId="7200" xr:uid="{00000000-0005-0000-0000-000091120000}"/>
    <cellStyle name="Обычный 62" xfId="7201" xr:uid="{00000000-0005-0000-0000-000092120000}"/>
    <cellStyle name="Обычный 63" xfId="7202" xr:uid="{00000000-0005-0000-0000-000093120000}"/>
    <cellStyle name="Обычный 64" xfId="7203" xr:uid="{00000000-0005-0000-0000-000094120000}"/>
    <cellStyle name="Обычный 7" xfId="151" xr:uid="{00000000-0005-0000-0000-000095120000}"/>
    <cellStyle name="Обычный 7 2" xfId="152" xr:uid="{00000000-0005-0000-0000-000096120000}"/>
    <cellStyle name="Обычный 7 2 2" xfId="153" xr:uid="{00000000-0005-0000-0000-000097120000}"/>
    <cellStyle name="Обычный 7 2 2 2" xfId="330" xr:uid="{00000000-0005-0000-0000-000098120000}"/>
    <cellStyle name="Обычный 7 2 2 2 2" xfId="605" xr:uid="{00000000-0005-0000-0000-000099120000}"/>
    <cellStyle name="Обычный 7 2 2 2 2 2" xfId="1153" xr:uid="{00000000-0005-0000-0000-00009A120000}"/>
    <cellStyle name="Обычный 7 2 2 2 2 2 2" xfId="6855" xr:uid="{00000000-0005-0000-0000-00009B120000}"/>
    <cellStyle name="Обычный 7 2 2 2 2 3" xfId="2540" xr:uid="{00000000-0005-0000-0000-00009C120000}"/>
    <cellStyle name="Обычный 7 2 2 2 3" xfId="1154" xr:uid="{00000000-0005-0000-0000-00009D120000}"/>
    <cellStyle name="Обычный 7 2 2 2 3 2" xfId="1885" xr:uid="{00000000-0005-0000-0000-00009E120000}"/>
    <cellStyle name="Обычный 7 2 2 2 3 2 2" xfId="6856" xr:uid="{00000000-0005-0000-0000-00009F120000}"/>
    <cellStyle name="Обычный 7 2 2 2 3 3" xfId="2819" xr:uid="{00000000-0005-0000-0000-0000A0120000}"/>
    <cellStyle name="Обычный 7 2 2 2 4" xfId="1155" xr:uid="{00000000-0005-0000-0000-0000A1120000}"/>
    <cellStyle name="Обычный 7 2 2 2 4 2" xfId="6854" xr:uid="{00000000-0005-0000-0000-0000A2120000}"/>
    <cellStyle name="Обычный 7 2 2 2 5" xfId="2226" xr:uid="{00000000-0005-0000-0000-0000A3120000}"/>
    <cellStyle name="Обычный 7 2 2 3" xfId="473" xr:uid="{00000000-0005-0000-0000-0000A4120000}"/>
    <cellStyle name="Обычный 7 2 2 3 2" xfId="1156" xr:uid="{00000000-0005-0000-0000-0000A5120000}"/>
    <cellStyle name="Обычный 7 2 2 3 2 2" xfId="6857" xr:uid="{00000000-0005-0000-0000-0000A6120000}"/>
    <cellStyle name="Обычный 7 2 2 3 3" xfId="2409" xr:uid="{00000000-0005-0000-0000-0000A7120000}"/>
    <cellStyle name="Обычный 7 2 2 4" xfId="1157" xr:uid="{00000000-0005-0000-0000-0000A8120000}"/>
    <cellStyle name="Обычный 7 2 2 4 2" xfId="1886" xr:uid="{00000000-0005-0000-0000-0000A9120000}"/>
    <cellStyle name="Обычный 7 2 2 4 2 2" xfId="6858" xr:uid="{00000000-0005-0000-0000-0000AA120000}"/>
    <cellStyle name="Обычный 7 2 2 4 3" xfId="2820" xr:uid="{00000000-0005-0000-0000-0000AB120000}"/>
    <cellStyle name="Обычный 7 2 2 5" xfId="1158" xr:uid="{00000000-0005-0000-0000-0000AC120000}"/>
    <cellStyle name="Обычный 7 2 2 5 2" xfId="6853" xr:uid="{00000000-0005-0000-0000-0000AD120000}"/>
    <cellStyle name="Обычный 7 2 2 6" xfId="2225" xr:uid="{00000000-0005-0000-0000-0000AE120000}"/>
    <cellStyle name="Обычный 7 2 3" xfId="331" xr:uid="{00000000-0005-0000-0000-0000AF120000}"/>
    <cellStyle name="Обычный 7 2 3 2" xfId="606" xr:uid="{00000000-0005-0000-0000-0000B0120000}"/>
    <cellStyle name="Обычный 7 2 3 2 2" xfId="1159" xr:uid="{00000000-0005-0000-0000-0000B1120000}"/>
    <cellStyle name="Обычный 7 2 3 2 2 2" xfId="6860" xr:uid="{00000000-0005-0000-0000-0000B2120000}"/>
    <cellStyle name="Обычный 7 2 3 2 3" xfId="2541" xr:uid="{00000000-0005-0000-0000-0000B3120000}"/>
    <cellStyle name="Обычный 7 2 3 3" xfId="1160" xr:uid="{00000000-0005-0000-0000-0000B4120000}"/>
    <cellStyle name="Обычный 7 2 3 3 2" xfId="1887" xr:uid="{00000000-0005-0000-0000-0000B5120000}"/>
    <cellStyle name="Обычный 7 2 3 3 2 2" xfId="6861" xr:uid="{00000000-0005-0000-0000-0000B6120000}"/>
    <cellStyle name="Обычный 7 2 3 3 3" xfId="2821" xr:uid="{00000000-0005-0000-0000-0000B7120000}"/>
    <cellStyle name="Обычный 7 2 3 4" xfId="1161" xr:uid="{00000000-0005-0000-0000-0000B8120000}"/>
    <cellStyle name="Обычный 7 2 3 4 2" xfId="6859" xr:uid="{00000000-0005-0000-0000-0000B9120000}"/>
    <cellStyle name="Обычный 7 2 3 5" xfId="2227" xr:uid="{00000000-0005-0000-0000-0000BA120000}"/>
    <cellStyle name="Обычный 7 2 4" xfId="472" xr:uid="{00000000-0005-0000-0000-0000BB120000}"/>
    <cellStyle name="Обычный 7 2 4 2" xfId="1162" xr:uid="{00000000-0005-0000-0000-0000BC120000}"/>
    <cellStyle name="Обычный 7 2 4 2 2" xfId="6862" xr:uid="{00000000-0005-0000-0000-0000BD120000}"/>
    <cellStyle name="Обычный 7 2 4 3" xfId="2408" xr:uid="{00000000-0005-0000-0000-0000BE120000}"/>
    <cellStyle name="Обычный 7 2 5" xfId="1163" xr:uid="{00000000-0005-0000-0000-0000BF120000}"/>
    <cellStyle name="Обычный 7 2 5 2" xfId="1888" xr:uid="{00000000-0005-0000-0000-0000C0120000}"/>
    <cellStyle name="Обычный 7 2 5 2 2" xfId="6863" xr:uid="{00000000-0005-0000-0000-0000C1120000}"/>
    <cellStyle name="Обычный 7 2 5 3" xfId="2822" xr:uid="{00000000-0005-0000-0000-0000C2120000}"/>
    <cellStyle name="Обычный 7 2 6" xfId="1164" xr:uid="{00000000-0005-0000-0000-0000C3120000}"/>
    <cellStyle name="Обычный 7 2 6 2" xfId="6852" xr:uid="{00000000-0005-0000-0000-0000C4120000}"/>
    <cellStyle name="Обычный 7 2 7" xfId="2224" xr:uid="{00000000-0005-0000-0000-0000C5120000}"/>
    <cellStyle name="Обычный 7 3" xfId="154" xr:uid="{00000000-0005-0000-0000-0000C6120000}"/>
    <cellStyle name="Обычный 7 3 2" xfId="155" xr:uid="{00000000-0005-0000-0000-0000C7120000}"/>
    <cellStyle name="Обычный 7 3 2 2" xfId="332" xr:uid="{00000000-0005-0000-0000-0000C8120000}"/>
    <cellStyle name="Обычный 7 3 2 2 2" xfId="607" xr:uid="{00000000-0005-0000-0000-0000C9120000}"/>
    <cellStyle name="Обычный 7 3 2 2 2 2" xfId="1165" xr:uid="{00000000-0005-0000-0000-0000CA120000}"/>
    <cellStyle name="Обычный 7 3 2 2 2 2 2" xfId="6867" xr:uid="{00000000-0005-0000-0000-0000CB120000}"/>
    <cellStyle name="Обычный 7 3 2 2 2 3" xfId="2542" xr:uid="{00000000-0005-0000-0000-0000CC120000}"/>
    <cellStyle name="Обычный 7 3 2 2 3" xfId="1166" xr:uid="{00000000-0005-0000-0000-0000CD120000}"/>
    <cellStyle name="Обычный 7 3 2 2 3 2" xfId="1889" xr:uid="{00000000-0005-0000-0000-0000CE120000}"/>
    <cellStyle name="Обычный 7 3 2 2 3 2 2" xfId="6868" xr:uid="{00000000-0005-0000-0000-0000CF120000}"/>
    <cellStyle name="Обычный 7 3 2 2 3 3" xfId="2823" xr:uid="{00000000-0005-0000-0000-0000D0120000}"/>
    <cellStyle name="Обычный 7 3 2 2 4" xfId="1167" xr:uid="{00000000-0005-0000-0000-0000D1120000}"/>
    <cellStyle name="Обычный 7 3 2 2 4 2" xfId="6866" xr:uid="{00000000-0005-0000-0000-0000D2120000}"/>
    <cellStyle name="Обычный 7 3 2 2 5" xfId="2230" xr:uid="{00000000-0005-0000-0000-0000D3120000}"/>
    <cellStyle name="Обычный 7 3 2 3" xfId="475" xr:uid="{00000000-0005-0000-0000-0000D4120000}"/>
    <cellStyle name="Обычный 7 3 2 3 2" xfId="1168" xr:uid="{00000000-0005-0000-0000-0000D5120000}"/>
    <cellStyle name="Обычный 7 3 2 3 2 2" xfId="5823" xr:uid="{00000000-0005-0000-0000-0000D6120000}"/>
    <cellStyle name="Обычный 7 3 2 3 2 3" xfId="5822" xr:uid="{00000000-0005-0000-0000-0000D7120000}"/>
    <cellStyle name="Обычный 7 3 2 3 3" xfId="5824" xr:uid="{00000000-0005-0000-0000-0000D8120000}"/>
    <cellStyle name="Обычный 7 3 2 3 3 2" xfId="5825" xr:uid="{00000000-0005-0000-0000-0000D9120000}"/>
    <cellStyle name="Обычный 7 3 2 3 4" xfId="5826" xr:uid="{00000000-0005-0000-0000-0000DA120000}"/>
    <cellStyle name="Обычный 7 3 2 3 5" xfId="5827" xr:uid="{00000000-0005-0000-0000-0000DB120000}"/>
    <cellStyle name="Обычный 7 3 2 3 6" xfId="2411" xr:uid="{00000000-0005-0000-0000-0000DC120000}"/>
    <cellStyle name="Обычный 7 3 2 4" xfId="1169" xr:uid="{00000000-0005-0000-0000-0000DD120000}"/>
    <cellStyle name="Обычный 7 3 2 4 2" xfId="1890" xr:uid="{00000000-0005-0000-0000-0000DE120000}"/>
    <cellStyle name="Обычный 7 3 2 4 2 2" xfId="6869" xr:uid="{00000000-0005-0000-0000-0000DF120000}"/>
    <cellStyle name="Обычный 7 3 2 4 3" xfId="2824" xr:uid="{00000000-0005-0000-0000-0000E0120000}"/>
    <cellStyle name="Обычный 7 3 2 5" xfId="1170" xr:uid="{00000000-0005-0000-0000-0000E1120000}"/>
    <cellStyle name="Обычный 7 3 2 5 2" xfId="6865" xr:uid="{00000000-0005-0000-0000-0000E2120000}"/>
    <cellStyle name="Обычный 7 3 2 6" xfId="2229" xr:uid="{00000000-0005-0000-0000-0000E3120000}"/>
    <cellStyle name="Обычный 7 3 3" xfId="333" xr:uid="{00000000-0005-0000-0000-0000E4120000}"/>
    <cellStyle name="Обычный 7 3 3 2" xfId="608" xr:uid="{00000000-0005-0000-0000-0000E5120000}"/>
    <cellStyle name="Обычный 7 3 3 2 2" xfId="1171" xr:uid="{00000000-0005-0000-0000-0000E6120000}"/>
    <cellStyle name="Обычный 7 3 3 2 2 2" xfId="5828" xr:uid="{00000000-0005-0000-0000-0000E7120000}"/>
    <cellStyle name="Обычный 7 3 3 2 3" xfId="2543" xr:uid="{00000000-0005-0000-0000-0000E8120000}"/>
    <cellStyle name="Обычный 7 3 3 3" xfId="1172" xr:uid="{00000000-0005-0000-0000-0000E9120000}"/>
    <cellStyle name="Обычный 7 3 3 3 2" xfId="1891" xr:uid="{00000000-0005-0000-0000-0000EA120000}"/>
    <cellStyle name="Обычный 7 3 3 3 2 2" xfId="6871" xr:uid="{00000000-0005-0000-0000-0000EB120000}"/>
    <cellStyle name="Обычный 7 3 3 3 3" xfId="2825" xr:uid="{00000000-0005-0000-0000-0000EC120000}"/>
    <cellStyle name="Обычный 7 3 3 4" xfId="1173" xr:uid="{00000000-0005-0000-0000-0000ED120000}"/>
    <cellStyle name="Обычный 7 3 3 4 2" xfId="6870" xr:uid="{00000000-0005-0000-0000-0000EE120000}"/>
    <cellStyle name="Обычный 7 3 3 5" xfId="2231" xr:uid="{00000000-0005-0000-0000-0000EF120000}"/>
    <cellStyle name="Обычный 7 3 4" xfId="474" xr:uid="{00000000-0005-0000-0000-0000F0120000}"/>
    <cellStyle name="Обычный 7 3 4 2" xfId="1174" xr:uid="{00000000-0005-0000-0000-0000F1120000}"/>
    <cellStyle name="Обычный 7 3 4 2 2" xfId="5829" xr:uid="{00000000-0005-0000-0000-0000F2120000}"/>
    <cellStyle name="Обычный 7 3 4 3" xfId="2410" xr:uid="{00000000-0005-0000-0000-0000F3120000}"/>
    <cellStyle name="Обычный 7 3 5" xfId="1175" xr:uid="{00000000-0005-0000-0000-0000F4120000}"/>
    <cellStyle name="Обычный 7 3 5 2" xfId="1892" xr:uid="{00000000-0005-0000-0000-0000F5120000}"/>
    <cellStyle name="Обычный 7 3 5 2 2" xfId="6872" xr:uid="{00000000-0005-0000-0000-0000F6120000}"/>
    <cellStyle name="Обычный 7 3 5 3" xfId="2826" xr:uid="{00000000-0005-0000-0000-0000F7120000}"/>
    <cellStyle name="Обычный 7 3 6" xfId="1176" xr:uid="{00000000-0005-0000-0000-0000F8120000}"/>
    <cellStyle name="Обычный 7 3 6 2" xfId="6864" xr:uid="{00000000-0005-0000-0000-0000F9120000}"/>
    <cellStyle name="Обычный 7 3 7" xfId="2228" xr:uid="{00000000-0005-0000-0000-0000FA120000}"/>
    <cellStyle name="Обычный 7 4" xfId="156" xr:uid="{00000000-0005-0000-0000-0000FB120000}"/>
    <cellStyle name="Обычный 7 4 2" xfId="266" xr:uid="{00000000-0005-0000-0000-0000FC120000}"/>
    <cellStyle name="Обычный 7 4 2 2" xfId="1177" xr:uid="{00000000-0005-0000-0000-0000FD120000}"/>
    <cellStyle name="Обычный 7 4 2 2 2" xfId="1894" xr:uid="{00000000-0005-0000-0000-0000FE120000}"/>
    <cellStyle name="Обычный 7 4 2 2 2 2" xfId="6874" xr:uid="{00000000-0005-0000-0000-0000FF120000}"/>
    <cellStyle name="Обычный 7 4 2 2 3" xfId="2827" xr:uid="{00000000-0005-0000-0000-000000130000}"/>
    <cellStyle name="Обычный 7 4 2 3" xfId="1895" xr:uid="{00000000-0005-0000-0000-000001130000}"/>
    <cellStyle name="Обычный 7 4 2 3 2" xfId="2828" xr:uid="{00000000-0005-0000-0000-000002130000}"/>
    <cellStyle name="Обычный 7 4 2 4" xfId="1893" xr:uid="{00000000-0005-0000-0000-000003130000}"/>
    <cellStyle name="Обычный 7 4 3" xfId="1178" xr:uid="{00000000-0005-0000-0000-000004130000}"/>
    <cellStyle name="Обычный 7 4 3 2" xfId="1179" xr:uid="{00000000-0005-0000-0000-000005130000}"/>
    <cellStyle name="Обычный 7 4 3 2 2" xfId="6875" xr:uid="{00000000-0005-0000-0000-000006130000}"/>
    <cellStyle name="Обычный 7 4 3 3" xfId="2412" xr:uid="{00000000-0005-0000-0000-000007130000}"/>
    <cellStyle name="Обычный 7 4 4" xfId="1180" xr:uid="{00000000-0005-0000-0000-000008130000}"/>
    <cellStyle name="Обычный 7 4 4 2" xfId="6873" xr:uid="{00000000-0005-0000-0000-000009130000}"/>
    <cellStyle name="Обычный 7 4 5" xfId="2232" xr:uid="{00000000-0005-0000-0000-00000A130000}"/>
    <cellStyle name="Обычный 7 5" xfId="471" xr:uid="{00000000-0005-0000-0000-00000B130000}"/>
    <cellStyle name="Обычный 7 5 2" xfId="1896" xr:uid="{00000000-0005-0000-0000-00000C130000}"/>
    <cellStyle name="Обычный 7 5 2 2" xfId="5830" xr:uid="{00000000-0005-0000-0000-00000D130000}"/>
    <cellStyle name="Обычный 7 5 3" xfId="2628" xr:uid="{00000000-0005-0000-0000-00000E130000}"/>
    <cellStyle name="Обычный 7 6" xfId="5831" xr:uid="{00000000-0005-0000-0000-00000F130000}"/>
    <cellStyle name="Обычный 7 7" xfId="5832" xr:uid="{00000000-0005-0000-0000-000010130000}"/>
    <cellStyle name="Обычный 8" xfId="157" xr:uid="{00000000-0005-0000-0000-000011130000}"/>
    <cellStyle name="Обычный 8 2" xfId="158" xr:uid="{00000000-0005-0000-0000-000012130000}"/>
    <cellStyle name="Обычный 8 2 2" xfId="5833" xr:uid="{00000000-0005-0000-0000-000013130000}"/>
    <cellStyle name="Обычный 8 2 3" xfId="5834" xr:uid="{00000000-0005-0000-0000-000014130000}"/>
    <cellStyle name="Обычный 8 3" xfId="5835" xr:uid="{00000000-0005-0000-0000-000015130000}"/>
    <cellStyle name="Обычный 8 3 2" xfId="5836" xr:uid="{00000000-0005-0000-0000-000016130000}"/>
    <cellStyle name="Обычный 9" xfId="159" xr:uid="{00000000-0005-0000-0000-000017130000}"/>
    <cellStyle name="Обычный 9 2" xfId="160" xr:uid="{00000000-0005-0000-0000-000018130000}"/>
    <cellStyle name="Обычный 9 2 2" xfId="334" xr:uid="{00000000-0005-0000-0000-000019130000}"/>
    <cellStyle name="Обычный 9 2 2 2" xfId="609" xr:uid="{00000000-0005-0000-0000-00001A130000}"/>
    <cellStyle name="Обычный 9 2 2 2 2" xfId="1181" xr:uid="{00000000-0005-0000-0000-00001B130000}"/>
    <cellStyle name="Обычный 9 2 2 2 2 2" xfId="6878" xr:uid="{00000000-0005-0000-0000-00001C130000}"/>
    <cellStyle name="Обычный 9 2 2 2 3" xfId="2544" xr:uid="{00000000-0005-0000-0000-00001D130000}"/>
    <cellStyle name="Обычный 9 2 2 3" xfId="1182" xr:uid="{00000000-0005-0000-0000-00001E130000}"/>
    <cellStyle name="Обычный 9 2 2 3 2" xfId="1897" xr:uid="{00000000-0005-0000-0000-00001F130000}"/>
    <cellStyle name="Обычный 9 2 2 3 2 2" xfId="6879" xr:uid="{00000000-0005-0000-0000-000020130000}"/>
    <cellStyle name="Обычный 9 2 2 3 3" xfId="2829" xr:uid="{00000000-0005-0000-0000-000021130000}"/>
    <cellStyle name="Обычный 9 2 2 4" xfId="1183" xr:uid="{00000000-0005-0000-0000-000022130000}"/>
    <cellStyle name="Обычный 9 2 2 4 2" xfId="6877" xr:uid="{00000000-0005-0000-0000-000023130000}"/>
    <cellStyle name="Обычный 9 2 2 5" xfId="2234" xr:uid="{00000000-0005-0000-0000-000024130000}"/>
    <cellStyle name="Обычный 9 2 3" xfId="1184" xr:uid="{00000000-0005-0000-0000-000025130000}"/>
    <cellStyle name="Обычный 9 2 3 2" xfId="1185" xr:uid="{00000000-0005-0000-0000-000026130000}"/>
    <cellStyle name="Обычный 9 2 3 2 2" xfId="6880" xr:uid="{00000000-0005-0000-0000-000027130000}"/>
    <cellStyle name="Обычный 9 2 3 3" xfId="2413" xr:uid="{00000000-0005-0000-0000-000028130000}"/>
    <cellStyle name="Обычный 9 2 4" xfId="1186" xr:uid="{00000000-0005-0000-0000-000029130000}"/>
    <cellStyle name="Обычный 9 2 5" xfId="1187" xr:uid="{00000000-0005-0000-0000-00002A130000}"/>
    <cellStyle name="Обычный 9 2 5 2" xfId="6876" xr:uid="{00000000-0005-0000-0000-00002B130000}"/>
    <cellStyle name="Обычный 9 2 6" xfId="2233" xr:uid="{00000000-0005-0000-0000-00002C130000}"/>
    <cellStyle name="Обычный 9 3" xfId="161" xr:uid="{00000000-0005-0000-0000-00002D130000}"/>
    <cellStyle name="Обычный 9 3 2" xfId="335" xr:uid="{00000000-0005-0000-0000-00002E130000}"/>
    <cellStyle name="Обычный 9 3 2 2" xfId="610" xr:uid="{00000000-0005-0000-0000-00002F130000}"/>
    <cellStyle name="Обычный 9 3 2 2 2" xfId="1188" xr:uid="{00000000-0005-0000-0000-000030130000}"/>
    <cellStyle name="Обычный 9 3 2 2 2 2" xfId="6883" xr:uid="{00000000-0005-0000-0000-000031130000}"/>
    <cellStyle name="Обычный 9 3 2 2 3" xfId="2545" xr:uid="{00000000-0005-0000-0000-000032130000}"/>
    <cellStyle name="Обычный 9 3 2 3" xfId="1189" xr:uid="{00000000-0005-0000-0000-000033130000}"/>
    <cellStyle name="Обычный 9 3 2 3 2" xfId="1898" xr:uid="{00000000-0005-0000-0000-000034130000}"/>
    <cellStyle name="Обычный 9 3 2 3 2 2" xfId="6884" xr:uid="{00000000-0005-0000-0000-000035130000}"/>
    <cellStyle name="Обычный 9 3 2 3 3" xfId="2830" xr:uid="{00000000-0005-0000-0000-000036130000}"/>
    <cellStyle name="Обычный 9 3 2 4" xfId="1190" xr:uid="{00000000-0005-0000-0000-000037130000}"/>
    <cellStyle name="Обычный 9 3 2 4 2" xfId="6882" xr:uid="{00000000-0005-0000-0000-000038130000}"/>
    <cellStyle name="Обычный 9 3 2 5" xfId="2236" xr:uid="{00000000-0005-0000-0000-000039130000}"/>
    <cellStyle name="Обычный 9 3 3" xfId="476" xr:uid="{00000000-0005-0000-0000-00003A130000}"/>
    <cellStyle name="Обычный 9 3 3 2" xfId="1191" xr:uid="{00000000-0005-0000-0000-00003B130000}"/>
    <cellStyle name="Обычный 9 3 3 2 2" xfId="6885" xr:uid="{00000000-0005-0000-0000-00003C130000}"/>
    <cellStyle name="Обычный 9 3 3 3" xfId="2414" xr:uid="{00000000-0005-0000-0000-00003D130000}"/>
    <cellStyle name="Обычный 9 3 4" xfId="1192" xr:uid="{00000000-0005-0000-0000-00003E130000}"/>
    <cellStyle name="Обычный 9 3 4 2" xfId="1899" xr:uid="{00000000-0005-0000-0000-00003F130000}"/>
    <cellStyle name="Обычный 9 3 4 2 2" xfId="6886" xr:uid="{00000000-0005-0000-0000-000040130000}"/>
    <cellStyle name="Обычный 9 3 4 3" xfId="2831" xr:uid="{00000000-0005-0000-0000-000041130000}"/>
    <cellStyle name="Обычный 9 3 5" xfId="1193" xr:uid="{00000000-0005-0000-0000-000042130000}"/>
    <cellStyle name="Обычный 9 3 5 2" xfId="6881" xr:uid="{00000000-0005-0000-0000-000043130000}"/>
    <cellStyle name="Обычный 9 3 6" xfId="2235" xr:uid="{00000000-0005-0000-0000-000044130000}"/>
    <cellStyle name="Примечание 2" xfId="5837" xr:uid="{00000000-0005-0000-0000-000045130000}"/>
    <cellStyle name="Примечание 2 2" xfId="5838" xr:uid="{00000000-0005-0000-0000-000046130000}"/>
    <cellStyle name="Примечание 2 3" xfId="5839" xr:uid="{00000000-0005-0000-0000-000047130000}"/>
    <cellStyle name="Процентный" xfId="1594" builtinId="5"/>
    <cellStyle name="Процентный 10" xfId="163" xr:uid="{00000000-0005-0000-0000-000049130000}"/>
    <cellStyle name="Процентный 10 10" xfId="5840" xr:uid="{00000000-0005-0000-0000-00004A130000}"/>
    <cellStyle name="Процентный 10 10 2" xfId="5841" xr:uid="{00000000-0005-0000-0000-00004B130000}"/>
    <cellStyle name="Процентный 10 11" xfId="5842" xr:uid="{00000000-0005-0000-0000-00004C130000}"/>
    <cellStyle name="Процентный 10 11 2" xfId="5843" xr:uid="{00000000-0005-0000-0000-00004D130000}"/>
    <cellStyle name="Процентный 10 12" xfId="5844" xr:uid="{00000000-0005-0000-0000-00004E130000}"/>
    <cellStyle name="Процентный 10 13" xfId="5845" xr:uid="{00000000-0005-0000-0000-00004F130000}"/>
    <cellStyle name="Процентный 10 14" xfId="2237" xr:uid="{00000000-0005-0000-0000-000050130000}"/>
    <cellStyle name="Процентный 10 2" xfId="336" xr:uid="{00000000-0005-0000-0000-000051130000}"/>
    <cellStyle name="Процентный 10 2 2" xfId="611" xr:uid="{00000000-0005-0000-0000-000052130000}"/>
    <cellStyle name="Процентный 10 2 2 10" xfId="5846" xr:uid="{00000000-0005-0000-0000-000053130000}"/>
    <cellStyle name="Процентный 10 2 2 11" xfId="5847" xr:uid="{00000000-0005-0000-0000-000054130000}"/>
    <cellStyle name="Процентный 10 2 2 12" xfId="2546" xr:uid="{00000000-0005-0000-0000-000055130000}"/>
    <cellStyle name="Процентный 10 2 2 2" xfId="1194" xr:uid="{00000000-0005-0000-0000-000056130000}"/>
    <cellStyle name="Процентный 10 2 2 2 2" xfId="5849" xr:uid="{00000000-0005-0000-0000-000057130000}"/>
    <cellStyle name="Процентный 10 2 2 2 2 2" xfId="5850" xr:uid="{00000000-0005-0000-0000-000058130000}"/>
    <cellStyle name="Процентный 10 2 2 2 3" xfId="5851" xr:uid="{00000000-0005-0000-0000-000059130000}"/>
    <cellStyle name="Процентный 10 2 2 2 4" xfId="5848" xr:uid="{00000000-0005-0000-0000-00005A130000}"/>
    <cellStyle name="Процентный 10 2 2 3" xfId="5852" xr:uid="{00000000-0005-0000-0000-00005B130000}"/>
    <cellStyle name="Процентный 10 2 2 3 2" xfId="5853" xr:uid="{00000000-0005-0000-0000-00005C130000}"/>
    <cellStyle name="Процентный 10 2 2 4" xfId="5854" xr:uid="{00000000-0005-0000-0000-00005D130000}"/>
    <cellStyle name="Процентный 10 2 2 4 2" xfId="5855" xr:uid="{00000000-0005-0000-0000-00005E130000}"/>
    <cellStyle name="Процентный 10 2 2 4 2 2" xfId="5856" xr:uid="{00000000-0005-0000-0000-00005F130000}"/>
    <cellStyle name="Процентный 10 2 2 4 3" xfId="5857" xr:uid="{00000000-0005-0000-0000-000060130000}"/>
    <cellStyle name="Процентный 10 2 2 5" xfId="5858" xr:uid="{00000000-0005-0000-0000-000061130000}"/>
    <cellStyle name="Процентный 10 2 2 5 2" xfId="5859" xr:uid="{00000000-0005-0000-0000-000062130000}"/>
    <cellStyle name="Процентный 10 2 2 5 2 2" xfId="5860" xr:uid="{00000000-0005-0000-0000-000063130000}"/>
    <cellStyle name="Процентный 10 2 2 5 3" xfId="5861" xr:uid="{00000000-0005-0000-0000-000064130000}"/>
    <cellStyle name="Процентный 10 2 2 5 3 2" xfId="5862" xr:uid="{00000000-0005-0000-0000-000065130000}"/>
    <cellStyle name="Процентный 10 2 2 5 4" xfId="5863" xr:uid="{00000000-0005-0000-0000-000066130000}"/>
    <cellStyle name="Процентный 10 2 2 5 4 2" xfId="5864" xr:uid="{00000000-0005-0000-0000-000067130000}"/>
    <cellStyle name="Процентный 10 2 2 5 5" xfId="5865" xr:uid="{00000000-0005-0000-0000-000068130000}"/>
    <cellStyle name="Процентный 10 2 2 5 6" xfId="5866" xr:uid="{00000000-0005-0000-0000-000069130000}"/>
    <cellStyle name="Процентный 10 2 2 6" xfId="5867" xr:uid="{00000000-0005-0000-0000-00006A130000}"/>
    <cellStyle name="Процентный 10 2 2 6 2" xfId="5868" xr:uid="{00000000-0005-0000-0000-00006B130000}"/>
    <cellStyle name="Процентный 10 2 2 6 2 2" xfId="5869" xr:uid="{00000000-0005-0000-0000-00006C130000}"/>
    <cellStyle name="Процентный 10 2 2 6 3" xfId="5870" xr:uid="{00000000-0005-0000-0000-00006D130000}"/>
    <cellStyle name="Процентный 10 2 2 7" xfId="5871" xr:uid="{00000000-0005-0000-0000-00006E130000}"/>
    <cellStyle name="Процентный 10 2 2 7 2" xfId="5872" xr:uid="{00000000-0005-0000-0000-00006F130000}"/>
    <cellStyle name="Процентный 10 2 2 8" xfId="5873" xr:uid="{00000000-0005-0000-0000-000070130000}"/>
    <cellStyle name="Процентный 10 2 2 8 2" xfId="5874" xr:uid="{00000000-0005-0000-0000-000071130000}"/>
    <cellStyle name="Процентный 10 2 2 9" xfId="5875" xr:uid="{00000000-0005-0000-0000-000072130000}"/>
    <cellStyle name="Процентный 10 2 2 9 2" xfId="5876" xr:uid="{00000000-0005-0000-0000-000073130000}"/>
    <cellStyle name="Процентный 10 2 3" xfId="1195" xr:uid="{00000000-0005-0000-0000-000074130000}"/>
    <cellStyle name="Процентный 10 2 3 2" xfId="1900" xr:uid="{00000000-0005-0000-0000-000075130000}"/>
    <cellStyle name="Процентный 10 2 3 2 2" xfId="5877" xr:uid="{00000000-0005-0000-0000-000076130000}"/>
    <cellStyle name="Процентный 10 2 3 3" xfId="2832" xr:uid="{00000000-0005-0000-0000-000077130000}"/>
    <cellStyle name="Процентный 10 2 4" xfId="1196" xr:uid="{00000000-0005-0000-0000-000078130000}"/>
    <cellStyle name="Процентный 10 2 4 2" xfId="5879" xr:uid="{00000000-0005-0000-0000-000079130000}"/>
    <cellStyle name="Процентный 10 2 4 3" xfId="5878" xr:uid="{00000000-0005-0000-0000-00007A130000}"/>
    <cellStyle name="Процентный 10 2 5" xfId="5880" xr:uid="{00000000-0005-0000-0000-00007B130000}"/>
    <cellStyle name="Процентный 10 2 6" xfId="5881" xr:uid="{00000000-0005-0000-0000-00007C130000}"/>
    <cellStyle name="Процентный 10 2 7" xfId="5882" xr:uid="{00000000-0005-0000-0000-00007D130000}"/>
    <cellStyle name="Процентный 10 2 8" xfId="2238" xr:uid="{00000000-0005-0000-0000-00007E130000}"/>
    <cellStyle name="Процентный 10 3" xfId="477" xr:uid="{00000000-0005-0000-0000-00007F130000}"/>
    <cellStyle name="Процентный 10 3 2" xfId="1197" xr:uid="{00000000-0005-0000-0000-000080130000}"/>
    <cellStyle name="Процентный 10 3 2 2" xfId="5884" xr:uid="{00000000-0005-0000-0000-000081130000}"/>
    <cellStyle name="Процентный 10 3 2 2 2" xfId="5885" xr:uid="{00000000-0005-0000-0000-000082130000}"/>
    <cellStyle name="Процентный 10 3 2 3" xfId="5886" xr:uid="{00000000-0005-0000-0000-000083130000}"/>
    <cellStyle name="Процентный 10 3 2 3 2" xfId="5887" xr:uid="{00000000-0005-0000-0000-000084130000}"/>
    <cellStyle name="Процентный 10 3 2 4" xfId="5888" xr:uid="{00000000-0005-0000-0000-000085130000}"/>
    <cellStyle name="Процентный 10 3 2 5" xfId="5883" xr:uid="{00000000-0005-0000-0000-000086130000}"/>
    <cellStyle name="Процентный 10 3 3" xfId="5889" xr:uid="{00000000-0005-0000-0000-000087130000}"/>
    <cellStyle name="Процентный 10 3 3 2" xfId="5890" xr:uid="{00000000-0005-0000-0000-000088130000}"/>
    <cellStyle name="Процентный 10 3 3 2 2" xfId="5891" xr:uid="{00000000-0005-0000-0000-000089130000}"/>
    <cellStyle name="Процентный 10 3 3 3" xfId="5892" xr:uid="{00000000-0005-0000-0000-00008A130000}"/>
    <cellStyle name="Процентный 10 3 3 3 2" xfId="5893" xr:uid="{00000000-0005-0000-0000-00008B130000}"/>
    <cellStyle name="Процентный 10 3 3 4" xfId="5894" xr:uid="{00000000-0005-0000-0000-00008C130000}"/>
    <cellStyle name="Процентный 10 3 4" xfId="5895" xr:uid="{00000000-0005-0000-0000-00008D130000}"/>
    <cellStyle name="Процентный 10 3 4 2" xfId="5896" xr:uid="{00000000-0005-0000-0000-00008E130000}"/>
    <cellStyle name="Процентный 10 3 5" xfId="5897" xr:uid="{00000000-0005-0000-0000-00008F130000}"/>
    <cellStyle name="Процентный 10 3 6" xfId="2415" xr:uid="{00000000-0005-0000-0000-000090130000}"/>
    <cellStyle name="Процентный 10 4" xfId="1198" xr:uid="{00000000-0005-0000-0000-000091130000}"/>
    <cellStyle name="Процентный 10 4 2" xfId="1901" xr:uid="{00000000-0005-0000-0000-000092130000}"/>
    <cellStyle name="Процентный 10 4 2 2" xfId="5899" xr:uid="{00000000-0005-0000-0000-000093130000}"/>
    <cellStyle name="Процентный 10 4 2 2 2" xfId="5900" xr:uid="{00000000-0005-0000-0000-000094130000}"/>
    <cellStyle name="Процентный 10 4 2 3" xfId="5901" xr:uid="{00000000-0005-0000-0000-000095130000}"/>
    <cellStyle name="Процентный 10 4 2 4" xfId="5898" xr:uid="{00000000-0005-0000-0000-000096130000}"/>
    <cellStyle name="Процентный 10 4 3" xfId="5902" xr:uid="{00000000-0005-0000-0000-000097130000}"/>
    <cellStyle name="Процентный 10 4 3 2" xfId="5903" xr:uid="{00000000-0005-0000-0000-000098130000}"/>
    <cellStyle name="Процентный 10 4 4" xfId="5904" xr:uid="{00000000-0005-0000-0000-000099130000}"/>
    <cellStyle name="Процентный 10 4 4 2" xfId="5905" xr:uid="{00000000-0005-0000-0000-00009A130000}"/>
    <cellStyle name="Процентный 10 4 5" xfId="5906" xr:uid="{00000000-0005-0000-0000-00009B130000}"/>
    <cellStyle name="Процентный 10 4 5 2" xfId="5907" xr:uid="{00000000-0005-0000-0000-00009C130000}"/>
    <cellStyle name="Процентный 10 4 6" xfId="5908" xr:uid="{00000000-0005-0000-0000-00009D130000}"/>
    <cellStyle name="Процентный 10 4 6 2" xfId="5909" xr:uid="{00000000-0005-0000-0000-00009E130000}"/>
    <cellStyle name="Процентный 10 4 7" xfId="5910" xr:uid="{00000000-0005-0000-0000-00009F130000}"/>
    <cellStyle name="Процентный 10 4 8" xfId="2833" xr:uid="{00000000-0005-0000-0000-0000A0130000}"/>
    <cellStyle name="Процентный 10 5" xfId="1199" xr:uid="{00000000-0005-0000-0000-0000A1130000}"/>
    <cellStyle name="Процентный 10 5 2" xfId="5912" xr:uid="{00000000-0005-0000-0000-0000A2130000}"/>
    <cellStyle name="Процентный 10 5 2 2" xfId="5913" xr:uid="{00000000-0005-0000-0000-0000A3130000}"/>
    <cellStyle name="Процентный 10 5 3" xfId="5914" xr:uid="{00000000-0005-0000-0000-0000A4130000}"/>
    <cellStyle name="Процентный 10 5 3 2" xfId="5915" xr:uid="{00000000-0005-0000-0000-0000A5130000}"/>
    <cellStyle name="Процентный 10 5 4" xfId="5916" xr:uid="{00000000-0005-0000-0000-0000A6130000}"/>
    <cellStyle name="Процентный 10 5 4 2" xfId="5917" xr:uid="{00000000-0005-0000-0000-0000A7130000}"/>
    <cellStyle name="Процентный 10 5 5" xfId="5918" xr:uid="{00000000-0005-0000-0000-0000A8130000}"/>
    <cellStyle name="Процентный 10 5 5 2" xfId="5919" xr:uid="{00000000-0005-0000-0000-0000A9130000}"/>
    <cellStyle name="Процентный 10 5 6" xfId="5920" xr:uid="{00000000-0005-0000-0000-0000AA130000}"/>
    <cellStyle name="Процентный 10 5 6 2" xfId="5921" xr:uid="{00000000-0005-0000-0000-0000AB130000}"/>
    <cellStyle name="Процентный 10 5 7" xfId="5922" xr:uid="{00000000-0005-0000-0000-0000AC130000}"/>
    <cellStyle name="Процентный 10 5 7 2" xfId="5923" xr:uid="{00000000-0005-0000-0000-0000AD130000}"/>
    <cellStyle name="Процентный 10 5 8" xfId="5924" xr:uid="{00000000-0005-0000-0000-0000AE130000}"/>
    <cellStyle name="Процентный 10 5 9" xfId="5911" xr:uid="{00000000-0005-0000-0000-0000AF130000}"/>
    <cellStyle name="Процентный 10 6" xfId="5925" xr:uid="{00000000-0005-0000-0000-0000B0130000}"/>
    <cellStyle name="Процентный 10 6 2" xfId="5926" xr:uid="{00000000-0005-0000-0000-0000B1130000}"/>
    <cellStyle name="Процентный 10 7" xfId="5927" xr:uid="{00000000-0005-0000-0000-0000B2130000}"/>
    <cellStyle name="Процентный 10 7 2" xfId="5928" xr:uid="{00000000-0005-0000-0000-0000B3130000}"/>
    <cellStyle name="Процентный 10 7 2 2" xfId="5929" xr:uid="{00000000-0005-0000-0000-0000B4130000}"/>
    <cellStyle name="Процентный 10 7 2 2 2" xfId="5930" xr:uid="{00000000-0005-0000-0000-0000B5130000}"/>
    <cellStyle name="Процентный 10 7 2 3" xfId="5931" xr:uid="{00000000-0005-0000-0000-0000B6130000}"/>
    <cellStyle name="Процентный 10 7 2 4" xfId="5932" xr:uid="{00000000-0005-0000-0000-0000B7130000}"/>
    <cellStyle name="Процентный 10 7 3" xfId="5933" xr:uid="{00000000-0005-0000-0000-0000B8130000}"/>
    <cellStyle name="Процентный 10 7 3 2" xfId="5934" xr:uid="{00000000-0005-0000-0000-0000B9130000}"/>
    <cellStyle name="Процентный 10 7 4" xfId="5935" xr:uid="{00000000-0005-0000-0000-0000BA130000}"/>
    <cellStyle name="Процентный 10 8" xfId="5936" xr:uid="{00000000-0005-0000-0000-0000BB130000}"/>
    <cellStyle name="Процентный 10 8 2" xfId="5937" xr:uid="{00000000-0005-0000-0000-0000BC130000}"/>
    <cellStyle name="Процентный 10 8 2 2" xfId="5938" xr:uid="{00000000-0005-0000-0000-0000BD130000}"/>
    <cellStyle name="Процентный 10 8 3" xfId="5939" xr:uid="{00000000-0005-0000-0000-0000BE130000}"/>
    <cellStyle name="Процентный 10 8 3 2" xfId="5940" xr:uid="{00000000-0005-0000-0000-0000BF130000}"/>
    <cellStyle name="Процентный 10 8 3 2 2" xfId="5941" xr:uid="{00000000-0005-0000-0000-0000C0130000}"/>
    <cellStyle name="Процентный 10 8 3 2 2 2" xfId="5942" xr:uid="{00000000-0005-0000-0000-0000C1130000}"/>
    <cellStyle name="Процентный 10 8 3 2 2 3" xfId="5943" xr:uid="{00000000-0005-0000-0000-0000C2130000}"/>
    <cellStyle name="Процентный 10 8 3 2 3" xfId="5944" xr:uid="{00000000-0005-0000-0000-0000C3130000}"/>
    <cellStyle name="Процентный 10 8 3 2 4" xfId="5945" xr:uid="{00000000-0005-0000-0000-0000C4130000}"/>
    <cellStyle name="Процентный 10 8 3 3" xfId="5946" xr:uid="{00000000-0005-0000-0000-0000C5130000}"/>
    <cellStyle name="Процентный 10 8 4" xfId="5947" xr:uid="{00000000-0005-0000-0000-0000C6130000}"/>
    <cellStyle name="Процентный 10 8 4 2" xfId="5948" xr:uid="{00000000-0005-0000-0000-0000C7130000}"/>
    <cellStyle name="Процентный 10 8 5" xfId="5949" xr:uid="{00000000-0005-0000-0000-0000C8130000}"/>
    <cellStyle name="Процентный 10 8 5 2" xfId="5950" xr:uid="{00000000-0005-0000-0000-0000C9130000}"/>
    <cellStyle name="Процентный 10 8 6" xfId="5951" xr:uid="{00000000-0005-0000-0000-0000CA130000}"/>
    <cellStyle name="Процентный 10 9" xfId="5952" xr:uid="{00000000-0005-0000-0000-0000CB130000}"/>
    <cellStyle name="Процентный 10 9 2" xfId="5953" xr:uid="{00000000-0005-0000-0000-0000CC130000}"/>
    <cellStyle name="Процентный 10 9 2 2" xfId="5954" xr:uid="{00000000-0005-0000-0000-0000CD130000}"/>
    <cellStyle name="Процентный 10 9 2 2 2" xfId="5955" xr:uid="{00000000-0005-0000-0000-0000CE130000}"/>
    <cellStyle name="Процентный 10 9 2 2 3" xfId="5956" xr:uid="{00000000-0005-0000-0000-0000CF130000}"/>
    <cellStyle name="Процентный 10 9 2 3" xfId="5957" xr:uid="{00000000-0005-0000-0000-0000D0130000}"/>
    <cellStyle name="Процентный 10 9 3" xfId="5958" xr:uid="{00000000-0005-0000-0000-0000D1130000}"/>
    <cellStyle name="Процентный 10 9 3 2" xfId="5959" xr:uid="{00000000-0005-0000-0000-0000D2130000}"/>
    <cellStyle name="Процентный 10 9 3 3" xfId="5960" xr:uid="{00000000-0005-0000-0000-0000D3130000}"/>
    <cellStyle name="Процентный 10 9 4" xfId="5961" xr:uid="{00000000-0005-0000-0000-0000D4130000}"/>
    <cellStyle name="Процентный 11" xfId="164" xr:uid="{00000000-0005-0000-0000-0000D5130000}"/>
    <cellStyle name="Процентный 11 2" xfId="5962" xr:uid="{00000000-0005-0000-0000-0000D6130000}"/>
    <cellStyle name="Процентный 11 2 2" xfId="5963" xr:uid="{00000000-0005-0000-0000-0000D7130000}"/>
    <cellStyle name="Процентный 11 3" xfId="5964" xr:uid="{00000000-0005-0000-0000-0000D8130000}"/>
    <cellStyle name="Процентный 11 3 2" xfId="5965" xr:uid="{00000000-0005-0000-0000-0000D9130000}"/>
    <cellStyle name="Процентный 11 4" xfId="5966" xr:uid="{00000000-0005-0000-0000-0000DA130000}"/>
    <cellStyle name="Процентный 12" xfId="165" xr:uid="{00000000-0005-0000-0000-0000DB130000}"/>
    <cellStyle name="Процентный 12 2" xfId="478" xr:uid="{00000000-0005-0000-0000-0000DC130000}"/>
    <cellStyle name="Процентный 12 2 2" xfId="1602" xr:uid="{00000000-0005-0000-0000-0000DD130000}"/>
    <cellStyle name="Процентный 12 2 3" xfId="1902" xr:uid="{00000000-0005-0000-0000-0000DE130000}"/>
    <cellStyle name="Процентный 12 2 3 2" xfId="6887" xr:uid="{00000000-0005-0000-0000-0000DF130000}"/>
    <cellStyle name="Процентный 12 2 4" xfId="2629" xr:uid="{00000000-0005-0000-0000-0000E0130000}"/>
    <cellStyle name="Процентный 12 3" xfId="1200" xr:uid="{00000000-0005-0000-0000-0000E1130000}"/>
    <cellStyle name="Процентный 12 3 2" xfId="1903" xr:uid="{00000000-0005-0000-0000-0000E2130000}"/>
    <cellStyle name="Процентный 12 3 2 2" xfId="5967" xr:uid="{00000000-0005-0000-0000-0000E3130000}"/>
    <cellStyle name="Процентный 12 3 3" xfId="2613" xr:uid="{00000000-0005-0000-0000-0000E4130000}"/>
    <cellStyle name="Процентный 12 4" xfId="1598" xr:uid="{00000000-0005-0000-0000-0000E5130000}"/>
    <cellStyle name="Процентный 12 4 2" xfId="5968" xr:uid="{00000000-0005-0000-0000-0000E6130000}"/>
    <cellStyle name="Процентный 13" xfId="267" xr:uid="{00000000-0005-0000-0000-0000E7130000}"/>
    <cellStyle name="Процентный 13 2" xfId="337" xr:uid="{00000000-0005-0000-0000-0000E8130000}"/>
    <cellStyle name="Процентный 13 2 2" xfId="338" xr:uid="{00000000-0005-0000-0000-0000E9130000}"/>
    <cellStyle name="Процентный 13 2 2 10" xfId="1640" xr:uid="{00000000-0005-0000-0000-0000EA130000}"/>
    <cellStyle name="Процентный 13 2 2 10 2" xfId="1687" xr:uid="{00000000-0005-0000-0000-0000EB130000}"/>
    <cellStyle name="Процентный 13 2 2 11" xfId="1659" xr:uid="{00000000-0005-0000-0000-0000EC130000}"/>
    <cellStyle name="Процентный 13 2 2 12" xfId="1661" xr:uid="{00000000-0005-0000-0000-0000ED130000}"/>
    <cellStyle name="Процентный 13 2 2 13" xfId="1666" xr:uid="{00000000-0005-0000-0000-0000EE130000}"/>
    <cellStyle name="Процентный 13 2 2 2" xfId="339" xr:uid="{00000000-0005-0000-0000-0000EF130000}"/>
    <cellStyle name="Процентный 13 2 2 2 2" xfId="380" xr:uid="{00000000-0005-0000-0000-0000F0130000}"/>
    <cellStyle name="Процентный 13 2 2 2 2 2" xfId="655" xr:uid="{00000000-0005-0000-0000-0000F1130000}"/>
    <cellStyle name="Процентный 13 2 2 2 2 2 2" xfId="1201" xr:uid="{00000000-0005-0000-0000-0000F2130000}"/>
    <cellStyle name="Процентный 13 2 2 2 2 2 2 2" xfId="6891" xr:uid="{00000000-0005-0000-0000-0000F3130000}"/>
    <cellStyle name="Процентный 13 2 2 2 2 2 3" xfId="2549" xr:uid="{00000000-0005-0000-0000-0000F4130000}"/>
    <cellStyle name="Процентный 13 2 2 2 2 3" xfId="1202" xr:uid="{00000000-0005-0000-0000-0000F5130000}"/>
    <cellStyle name="Процентный 13 2 2 2 2 3 2" xfId="1904" xr:uid="{00000000-0005-0000-0000-0000F6130000}"/>
    <cellStyle name="Процентный 13 2 2 2 2 3 2 2" xfId="6892" xr:uid="{00000000-0005-0000-0000-0000F7130000}"/>
    <cellStyle name="Процентный 13 2 2 2 2 3 3" xfId="2834" xr:uid="{00000000-0005-0000-0000-0000F8130000}"/>
    <cellStyle name="Процентный 13 2 2 2 2 4" xfId="1203" xr:uid="{00000000-0005-0000-0000-0000F9130000}"/>
    <cellStyle name="Процентный 13 2 2 2 2 4 2" xfId="6890" xr:uid="{00000000-0005-0000-0000-0000FA130000}"/>
    <cellStyle name="Процентный 13 2 2 2 2 5" xfId="2242" xr:uid="{00000000-0005-0000-0000-0000FB130000}"/>
    <cellStyle name="Процентный 13 2 2 2 3" xfId="614" xr:uid="{00000000-0005-0000-0000-0000FC130000}"/>
    <cellStyle name="Процентный 13 2 2 2 3 2" xfId="1204" xr:uid="{00000000-0005-0000-0000-0000FD130000}"/>
    <cellStyle name="Процентный 13 2 2 2 3 2 2" xfId="1905" xr:uid="{00000000-0005-0000-0000-0000FE130000}"/>
    <cellStyle name="Процентный 13 2 2 2 3 2 2 2" xfId="6894" xr:uid="{00000000-0005-0000-0000-0000FF130000}"/>
    <cellStyle name="Процентный 13 2 2 2 3 2 3" xfId="2835" xr:uid="{00000000-0005-0000-0000-000000140000}"/>
    <cellStyle name="Процентный 13 2 2 2 3 3" xfId="1205" xr:uid="{00000000-0005-0000-0000-000001140000}"/>
    <cellStyle name="Процентный 13 2 2 2 3 3 2" xfId="6893" xr:uid="{00000000-0005-0000-0000-000002140000}"/>
    <cellStyle name="Процентный 13 2 2 2 3 4" xfId="2243" xr:uid="{00000000-0005-0000-0000-000003140000}"/>
    <cellStyle name="Процентный 13 2 2 2 4" xfId="1206" xr:uid="{00000000-0005-0000-0000-000004140000}"/>
    <cellStyle name="Процентный 13 2 2 2 4 2" xfId="1207" xr:uid="{00000000-0005-0000-0000-000005140000}"/>
    <cellStyle name="Процентный 13 2 2 2 4 2 2" xfId="6895" xr:uid="{00000000-0005-0000-0000-000006140000}"/>
    <cellStyle name="Процентный 13 2 2 2 4 3" xfId="2548" xr:uid="{00000000-0005-0000-0000-000007140000}"/>
    <cellStyle name="Процентный 13 2 2 2 5" xfId="1208" xr:uid="{00000000-0005-0000-0000-000008140000}"/>
    <cellStyle name="Процентный 13 2 2 2 5 2" xfId="1906" xr:uid="{00000000-0005-0000-0000-000009140000}"/>
    <cellStyle name="Процентный 13 2 2 2 5 2 2" xfId="6896" xr:uid="{00000000-0005-0000-0000-00000A140000}"/>
    <cellStyle name="Процентный 13 2 2 2 5 3" xfId="2836" xr:uid="{00000000-0005-0000-0000-00000B140000}"/>
    <cellStyle name="Процентный 13 2 2 2 6" xfId="1209" xr:uid="{00000000-0005-0000-0000-00000C140000}"/>
    <cellStyle name="Процентный 13 2 2 2 6 2" xfId="6889" xr:uid="{00000000-0005-0000-0000-00000D140000}"/>
    <cellStyle name="Процентный 13 2 2 2 7" xfId="2241" xr:uid="{00000000-0005-0000-0000-00000E140000}"/>
    <cellStyle name="Процентный 13 2 2 3" xfId="381" xr:uid="{00000000-0005-0000-0000-00000F140000}"/>
    <cellStyle name="Процентный 13 2 2 3 2" xfId="382" xr:uid="{00000000-0005-0000-0000-000010140000}"/>
    <cellStyle name="Процентный 13 2 2 3 2 2" xfId="657" xr:uid="{00000000-0005-0000-0000-000011140000}"/>
    <cellStyle name="Процентный 13 2 2 3 2 2 2" xfId="1210" xr:uid="{00000000-0005-0000-0000-000012140000}"/>
    <cellStyle name="Процентный 13 2 2 3 2 2 2 2" xfId="6899" xr:uid="{00000000-0005-0000-0000-000013140000}"/>
    <cellStyle name="Процентный 13 2 2 3 2 2 3" xfId="2551" xr:uid="{00000000-0005-0000-0000-000014140000}"/>
    <cellStyle name="Процентный 13 2 2 3 2 3" xfId="1211" xr:uid="{00000000-0005-0000-0000-000015140000}"/>
    <cellStyle name="Процентный 13 2 2 3 2 3 2" xfId="1907" xr:uid="{00000000-0005-0000-0000-000016140000}"/>
    <cellStyle name="Процентный 13 2 2 3 2 3 2 2" xfId="6900" xr:uid="{00000000-0005-0000-0000-000017140000}"/>
    <cellStyle name="Процентный 13 2 2 3 2 3 3" xfId="2837" xr:uid="{00000000-0005-0000-0000-000018140000}"/>
    <cellStyle name="Процентный 13 2 2 3 2 4" xfId="1212" xr:uid="{00000000-0005-0000-0000-000019140000}"/>
    <cellStyle name="Процентный 13 2 2 3 2 4 2" xfId="6898" xr:uid="{00000000-0005-0000-0000-00001A140000}"/>
    <cellStyle name="Процентный 13 2 2 3 2 5" xfId="2245" xr:uid="{00000000-0005-0000-0000-00001B140000}"/>
    <cellStyle name="Процентный 13 2 2 3 3" xfId="656" xr:uid="{00000000-0005-0000-0000-00001C140000}"/>
    <cellStyle name="Процентный 13 2 2 3 3 2" xfId="1213" xr:uid="{00000000-0005-0000-0000-00001D140000}"/>
    <cellStyle name="Процентный 13 2 2 3 3 2 2" xfId="6901" xr:uid="{00000000-0005-0000-0000-00001E140000}"/>
    <cellStyle name="Процентный 13 2 2 3 3 3" xfId="2550" xr:uid="{00000000-0005-0000-0000-00001F140000}"/>
    <cellStyle name="Процентный 13 2 2 3 4" xfId="1214" xr:uid="{00000000-0005-0000-0000-000020140000}"/>
    <cellStyle name="Процентный 13 2 2 3 4 2" xfId="1908" xr:uid="{00000000-0005-0000-0000-000021140000}"/>
    <cellStyle name="Процентный 13 2 2 3 4 2 2" xfId="6902" xr:uid="{00000000-0005-0000-0000-000022140000}"/>
    <cellStyle name="Процентный 13 2 2 3 4 3" xfId="2838" xr:uid="{00000000-0005-0000-0000-000023140000}"/>
    <cellStyle name="Процентный 13 2 2 3 5" xfId="1215" xr:uid="{00000000-0005-0000-0000-000024140000}"/>
    <cellStyle name="Процентный 13 2 2 3 5 2" xfId="6897" xr:uid="{00000000-0005-0000-0000-000025140000}"/>
    <cellStyle name="Процентный 13 2 2 3 6" xfId="2244" xr:uid="{00000000-0005-0000-0000-000026140000}"/>
    <cellStyle name="Процентный 13 2 2 4" xfId="613" xr:uid="{00000000-0005-0000-0000-000027140000}"/>
    <cellStyle name="Процентный 13 2 2 4 2" xfId="1216" xr:uid="{00000000-0005-0000-0000-000028140000}"/>
    <cellStyle name="Процентный 13 2 2 4 2 2" xfId="1217" xr:uid="{00000000-0005-0000-0000-000029140000}"/>
    <cellStyle name="Процентный 13 2 2 4 2 2 2" xfId="1910" xr:uid="{00000000-0005-0000-0000-00002A140000}"/>
    <cellStyle name="Процентный 13 2 2 4 2 2 2 2" xfId="6905" xr:uid="{00000000-0005-0000-0000-00002B140000}"/>
    <cellStyle name="Процентный 13 2 2 4 2 2 3" xfId="2840" xr:uid="{00000000-0005-0000-0000-00002C140000}"/>
    <cellStyle name="Процентный 13 2 2 4 2 3" xfId="1909" xr:uid="{00000000-0005-0000-0000-00002D140000}"/>
    <cellStyle name="Процентный 13 2 2 4 2 3 2" xfId="6904" xr:uid="{00000000-0005-0000-0000-00002E140000}"/>
    <cellStyle name="Процентный 13 2 2 4 2 4" xfId="2839" xr:uid="{00000000-0005-0000-0000-00002F140000}"/>
    <cellStyle name="Процентный 13 2 2 4 3" xfId="1218" xr:uid="{00000000-0005-0000-0000-000030140000}"/>
    <cellStyle name="Процентный 13 2 2 4 3 2" xfId="1911" xr:uid="{00000000-0005-0000-0000-000031140000}"/>
    <cellStyle name="Процентный 13 2 2 4 3 2 2" xfId="6906" xr:uid="{00000000-0005-0000-0000-000032140000}"/>
    <cellStyle name="Процентный 13 2 2 4 3 3" xfId="2841" xr:uid="{00000000-0005-0000-0000-000033140000}"/>
    <cellStyle name="Процентный 13 2 2 4 4" xfId="1219" xr:uid="{00000000-0005-0000-0000-000034140000}"/>
    <cellStyle name="Процентный 13 2 2 4 4 2" xfId="6903" xr:uid="{00000000-0005-0000-0000-000035140000}"/>
    <cellStyle name="Процентный 13 2 2 4 5" xfId="1641" xr:uid="{00000000-0005-0000-0000-000036140000}"/>
    <cellStyle name="Процентный 13 2 2 4 6" xfId="1662" xr:uid="{00000000-0005-0000-0000-000037140000}"/>
    <cellStyle name="Процентный 13 2 2 4 7" xfId="1660" xr:uid="{00000000-0005-0000-0000-000038140000}"/>
    <cellStyle name="Процентный 13 2 2 5" xfId="1220" xr:uid="{00000000-0005-0000-0000-000039140000}"/>
    <cellStyle name="Процентный 13 2 2 5 2" xfId="1221" xr:uid="{00000000-0005-0000-0000-00003A140000}"/>
    <cellStyle name="Процентный 13 2 2 5 2 2" xfId="1912" xr:uid="{00000000-0005-0000-0000-00003B140000}"/>
    <cellStyle name="Процентный 13 2 2 5 2 2 2" xfId="6908" xr:uid="{00000000-0005-0000-0000-00003C140000}"/>
    <cellStyle name="Процентный 13 2 2 5 2 3" xfId="2842" xr:uid="{00000000-0005-0000-0000-00003D140000}"/>
    <cellStyle name="Процентный 13 2 2 5 3" xfId="1222" xr:uid="{00000000-0005-0000-0000-00003E140000}"/>
    <cellStyle name="Процентный 13 2 2 5 3 2" xfId="6907" xr:uid="{00000000-0005-0000-0000-00003F140000}"/>
    <cellStyle name="Процентный 13 2 2 5 4" xfId="2547" xr:uid="{00000000-0005-0000-0000-000040140000}"/>
    <cellStyle name="Процентный 13 2 2 6" xfId="1223" xr:uid="{00000000-0005-0000-0000-000041140000}"/>
    <cellStyle name="Процентный 13 2 2 6 2" xfId="1913" xr:uid="{00000000-0005-0000-0000-000042140000}"/>
    <cellStyle name="Процентный 13 2 2 6 2 2" xfId="6909" xr:uid="{00000000-0005-0000-0000-000043140000}"/>
    <cellStyle name="Процентный 13 2 2 6 3" xfId="2843" xr:uid="{00000000-0005-0000-0000-000044140000}"/>
    <cellStyle name="Процентный 13 2 2 7" xfId="1224" xr:uid="{00000000-0005-0000-0000-000045140000}"/>
    <cellStyle name="Процентный 13 2 2 7 2" xfId="6888" xr:uid="{00000000-0005-0000-0000-000046140000}"/>
    <cellStyle name="Процентный 13 2 2 8" xfId="1642" xr:uid="{00000000-0005-0000-0000-000047140000}"/>
    <cellStyle name="Процентный 13 2 2 9" xfId="1643" xr:uid="{00000000-0005-0000-0000-000048140000}"/>
    <cellStyle name="Процентный 13 2 3" xfId="375" xr:uid="{00000000-0005-0000-0000-000049140000}"/>
    <cellStyle name="Процентный 13 2 3 2" xfId="650" xr:uid="{00000000-0005-0000-0000-00004A140000}"/>
    <cellStyle name="Процентный 13 2 3 2 2" xfId="2652" xr:uid="{00000000-0005-0000-0000-00004B140000}"/>
    <cellStyle name="Процентный 13 2 3 3" xfId="1914" xr:uid="{00000000-0005-0000-0000-00004C140000}"/>
    <cellStyle name="Процентный 13 2 3 3 2" xfId="6910" xr:uid="{00000000-0005-0000-0000-00004D140000}"/>
    <cellStyle name="Процентный 13 2 3 4" xfId="2455" xr:uid="{00000000-0005-0000-0000-00004E140000}"/>
    <cellStyle name="Процентный 13 2 4" xfId="612" xr:uid="{00000000-0005-0000-0000-00004F140000}"/>
    <cellStyle name="Процентный 13 2 4 2" xfId="1915" xr:uid="{00000000-0005-0000-0000-000050140000}"/>
    <cellStyle name="Процентный 13 2 4 2 2" xfId="5969" xr:uid="{00000000-0005-0000-0000-000051140000}"/>
    <cellStyle name="Процентный 13 2 4 3" xfId="2649" xr:uid="{00000000-0005-0000-0000-000052140000}"/>
    <cellStyle name="Процентный 13 2 5" xfId="1225" xr:uid="{00000000-0005-0000-0000-000053140000}"/>
    <cellStyle name="Процентный 13 2 5 2" xfId="5971" xr:uid="{00000000-0005-0000-0000-000054140000}"/>
    <cellStyle name="Процентный 13 2 5 3" xfId="5970" xr:uid="{00000000-0005-0000-0000-000055140000}"/>
    <cellStyle name="Процентный 13 2 6" xfId="5972" xr:uid="{00000000-0005-0000-0000-000056140000}"/>
    <cellStyle name="Процентный 13 2 6 2" xfId="5973" xr:uid="{00000000-0005-0000-0000-000057140000}"/>
    <cellStyle name="Процентный 13 2 7" xfId="5974" xr:uid="{00000000-0005-0000-0000-000058140000}"/>
    <cellStyle name="Процентный 13 2 8" xfId="2240" xr:uid="{00000000-0005-0000-0000-000059140000}"/>
    <cellStyle name="Процентный 13 3" xfId="374" xr:uid="{00000000-0005-0000-0000-00005A140000}"/>
    <cellStyle name="Процентный 13 3 2" xfId="649" xr:uid="{00000000-0005-0000-0000-00005B140000}"/>
    <cellStyle name="Процентный 13 3 2 2" xfId="2651" xr:uid="{00000000-0005-0000-0000-00005C140000}"/>
    <cellStyle name="Процентный 13 3 3" xfId="1916" xr:uid="{00000000-0005-0000-0000-00005D140000}"/>
    <cellStyle name="Процентный 13 3 3 2" xfId="6911" xr:uid="{00000000-0005-0000-0000-00005E140000}"/>
    <cellStyle name="Процентный 13 3 4" xfId="2444" xr:uid="{00000000-0005-0000-0000-00005F140000}"/>
    <cellStyle name="Процентный 13 4" xfId="545" xr:uid="{00000000-0005-0000-0000-000060140000}"/>
    <cellStyle name="Процентный 13 4 2" xfId="1917" xr:uid="{00000000-0005-0000-0000-000061140000}"/>
    <cellStyle name="Процентный 13 4 2 2" xfId="5975" xr:uid="{00000000-0005-0000-0000-000062140000}"/>
    <cellStyle name="Процентный 13 4 3" xfId="2648" xr:uid="{00000000-0005-0000-0000-000063140000}"/>
    <cellStyle name="Процентный 13 5" xfId="1226" xr:uid="{00000000-0005-0000-0000-000064140000}"/>
    <cellStyle name="Процентный 13 5 2" xfId="5976" xr:uid="{00000000-0005-0000-0000-000065140000}"/>
    <cellStyle name="Процентный 13 6" xfId="5977" xr:uid="{00000000-0005-0000-0000-000066140000}"/>
    <cellStyle name="Процентный 13 7" xfId="5978" xr:uid="{00000000-0005-0000-0000-000067140000}"/>
    <cellStyle name="Процентный 13 8" xfId="2239" xr:uid="{00000000-0005-0000-0000-000068140000}"/>
    <cellStyle name="Процентный 14" xfId="1227" xr:uid="{00000000-0005-0000-0000-000069140000}"/>
    <cellStyle name="Процентный 14 2" xfId="1607" xr:uid="{00000000-0005-0000-0000-00006A140000}"/>
    <cellStyle name="Процентный 14 2 10" xfId="5979" xr:uid="{00000000-0005-0000-0000-00006B140000}"/>
    <cellStyle name="Процентный 14 2 11" xfId="5980" xr:uid="{00000000-0005-0000-0000-00006C140000}"/>
    <cellStyle name="Процентный 14 2 11 2" xfId="5981" xr:uid="{00000000-0005-0000-0000-00006D140000}"/>
    <cellStyle name="Процентный 14 2 12" xfId="5982" xr:uid="{00000000-0005-0000-0000-00006E140000}"/>
    <cellStyle name="Процентный 14 2 13" xfId="2844" xr:uid="{00000000-0005-0000-0000-00006F140000}"/>
    <cellStyle name="Процентный 14 2 14" xfId="1919" xr:uid="{00000000-0005-0000-0000-000070140000}"/>
    <cellStyle name="Процентный 14 2 2" xfId="5983" xr:uid="{00000000-0005-0000-0000-000071140000}"/>
    <cellStyle name="Процентный 14 2 2 2" xfId="5984" xr:uid="{00000000-0005-0000-0000-000072140000}"/>
    <cellStyle name="Процентный 14 2 3" xfId="5985" xr:uid="{00000000-0005-0000-0000-000073140000}"/>
    <cellStyle name="Процентный 14 2 3 2" xfId="5986" xr:uid="{00000000-0005-0000-0000-000074140000}"/>
    <cellStyle name="Процентный 14 2 3 3" xfId="5987" xr:uid="{00000000-0005-0000-0000-000075140000}"/>
    <cellStyle name="Процентный 14 2 3 4" xfId="5988" xr:uid="{00000000-0005-0000-0000-000076140000}"/>
    <cellStyle name="Процентный 14 2 3 5" xfId="5989" xr:uid="{00000000-0005-0000-0000-000077140000}"/>
    <cellStyle name="Процентный 14 2 3 6" xfId="5990" xr:uid="{00000000-0005-0000-0000-000078140000}"/>
    <cellStyle name="Процентный 14 2 3 7" xfId="5991" xr:uid="{00000000-0005-0000-0000-000079140000}"/>
    <cellStyle name="Процентный 14 2 3 8" xfId="5992" xr:uid="{00000000-0005-0000-0000-00007A140000}"/>
    <cellStyle name="Процентный 14 2 4" xfId="5993" xr:uid="{00000000-0005-0000-0000-00007B140000}"/>
    <cellStyle name="Процентный 14 2 5" xfId="5994" xr:uid="{00000000-0005-0000-0000-00007C140000}"/>
    <cellStyle name="Процентный 14 2 5 2" xfId="5995" xr:uid="{00000000-0005-0000-0000-00007D140000}"/>
    <cellStyle name="Процентный 14 2 5 3" xfId="5996" xr:uid="{00000000-0005-0000-0000-00007E140000}"/>
    <cellStyle name="Процентный 14 2 6" xfId="5997" xr:uid="{00000000-0005-0000-0000-00007F140000}"/>
    <cellStyle name="Процентный 14 2 7" xfId="5998" xr:uid="{00000000-0005-0000-0000-000080140000}"/>
    <cellStyle name="Процентный 14 2 8" xfId="5999" xr:uid="{00000000-0005-0000-0000-000081140000}"/>
    <cellStyle name="Процентный 14 2 9" xfId="6000" xr:uid="{00000000-0005-0000-0000-000082140000}"/>
    <cellStyle name="Процентный 14 2 9 2" xfId="6001" xr:uid="{00000000-0005-0000-0000-000083140000}"/>
    <cellStyle name="Процентный 14 3" xfId="1918" xr:uid="{00000000-0005-0000-0000-000084140000}"/>
    <cellStyle name="Процентный 14 3 2" xfId="6003" xr:uid="{00000000-0005-0000-0000-000085140000}"/>
    <cellStyle name="Процентный 14 3 3" xfId="6912" xr:uid="{00000000-0005-0000-0000-000086140000}"/>
    <cellStyle name="Процентный 14 3 4" xfId="6002" xr:uid="{00000000-0005-0000-0000-000087140000}"/>
    <cellStyle name="Процентный 14 4" xfId="6004" xr:uid="{00000000-0005-0000-0000-000088140000}"/>
    <cellStyle name="Процентный 15" xfId="162" xr:uid="{00000000-0005-0000-0000-000089140000}"/>
    <cellStyle name="Процентный 15 2" xfId="1663" xr:uid="{00000000-0005-0000-0000-00008A140000}"/>
    <cellStyle name="Процентный 15 2 2" xfId="6005" xr:uid="{00000000-0005-0000-0000-00008B140000}"/>
    <cellStyle name="Процентный 15 3" xfId="6006" xr:uid="{00000000-0005-0000-0000-00008C140000}"/>
    <cellStyle name="Процентный 15 4" xfId="1920" xr:uid="{00000000-0005-0000-0000-00008D140000}"/>
    <cellStyle name="Процентный 16" xfId="1676" xr:uid="{00000000-0005-0000-0000-00008E140000}"/>
    <cellStyle name="Процентный 16 2" xfId="6008" xr:uid="{00000000-0005-0000-0000-00008F140000}"/>
    <cellStyle name="Процентный 16 2 2" xfId="6009" xr:uid="{00000000-0005-0000-0000-000090140000}"/>
    <cellStyle name="Процентный 16 3" xfId="6010" xr:uid="{00000000-0005-0000-0000-000091140000}"/>
    <cellStyle name="Процентный 16 4" xfId="6007" xr:uid="{00000000-0005-0000-0000-000092140000}"/>
    <cellStyle name="Процентный 16 5" xfId="1696" xr:uid="{00000000-0005-0000-0000-000093140000}"/>
    <cellStyle name="Процентный 17" xfId="1698" xr:uid="{00000000-0005-0000-0000-000094140000}"/>
    <cellStyle name="Процентный 17 2" xfId="6012" xr:uid="{00000000-0005-0000-0000-000095140000}"/>
    <cellStyle name="Процентный 17 2 2" xfId="6013" xr:uid="{00000000-0005-0000-0000-000096140000}"/>
    <cellStyle name="Процентный 17 3" xfId="6014" xr:uid="{00000000-0005-0000-0000-000097140000}"/>
    <cellStyle name="Процентный 17 4" xfId="6011" xr:uid="{00000000-0005-0000-0000-000098140000}"/>
    <cellStyle name="Процентный 17 5" xfId="2060" xr:uid="{00000000-0005-0000-0000-000099140000}"/>
    <cellStyle name="Процентный 18" xfId="2062" xr:uid="{00000000-0005-0000-0000-00009A140000}"/>
    <cellStyle name="Процентный 18 2" xfId="6016" xr:uid="{00000000-0005-0000-0000-00009B140000}"/>
    <cellStyle name="Процентный 18 2 2" xfId="6017" xr:uid="{00000000-0005-0000-0000-00009C140000}"/>
    <cellStyle name="Процентный 18 2 2 2" xfId="6018" xr:uid="{00000000-0005-0000-0000-00009D140000}"/>
    <cellStyle name="Процентный 18 2 2 3" xfId="6019" xr:uid="{00000000-0005-0000-0000-00009E140000}"/>
    <cellStyle name="Процентный 18 2 3" xfId="6020" xr:uid="{00000000-0005-0000-0000-00009F140000}"/>
    <cellStyle name="Процентный 18 3" xfId="6021" xr:uid="{00000000-0005-0000-0000-0000A0140000}"/>
    <cellStyle name="Процентный 18 3 2" xfId="6022" xr:uid="{00000000-0005-0000-0000-0000A1140000}"/>
    <cellStyle name="Процентный 18 4" xfId="6023" xr:uid="{00000000-0005-0000-0000-0000A2140000}"/>
    <cellStyle name="Процентный 18 4 2" xfId="6024" xr:uid="{00000000-0005-0000-0000-0000A3140000}"/>
    <cellStyle name="Процентный 18 5" xfId="6025" xr:uid="{00000000-0005-0000-0000-0000A4140000}"/>
    <cellStyle name="Процентный 18 6" xfId="6015" xr:uid="{00000000-0005-0000-0000-0000A5140000}"/>
    <cellStyle name="Процентный 19" xfId="6026" xr:uid="{00000000-0005-0000-0000-0000A6140000}"/>
    <cellStyle name="Процентный 19 2" xfId="6027" xr:uid="{00000000-0005-0000-0000-0000A7140000}"/>
    <cellStyle name="Процентный 19 2 2" xfId="6028" xr:uid="{00000000-0005-0000-0000-0000A8140000}"/>
    <cellStyle name="Процентный 19 3" xfId="6029" xr:uid="{00000000-0005-0000-0000-0000A9140000}"/>
    <cellStyle name="Процентный 2" xfId="166" xr:uid="{00000000-0005-0000-0000-0000AA140000}"/>
    <cellStyle name="Процентный 2 2" xfId="167" xr:uid="{00000000-0005-0000-0000-0000AB140000}"/>
    <cellStyle name="Процентный 2 2 2" xfId="168" xr:uid="{00000000-0005-0000-0000-0000AC140000}"/>
    <cellStyle name="Процентный 2 2 2 2" xfId="340" xr:uid="{00000000-0005-0000-0000-0000AD140000}"/>
    <cellStyle name="Процентный 2 2 2 2 2" xfId="615" xr:uid="{00000000-0005-0000-0000-0000AE140000}"/>
    <cellStyle name="Процентный 2 2 2 2 2 2" xfId="1228" xr:uid="{00000000-0005-0000-0000-0000AF140000}"/>
    <cellStyle name="Процентный 2 2 2 2 2 2 2" xfId="6030" xr:uid="{00000000-0005-0000-0000-0000B0140000}"/>
    <cellStyle name="Процентный 2 2 2 2 2 3" xfId="2552" xr:uid="{00000000-0005-0000-0000-0000B1140000}"/>
    <cellStyle name="Процентный 2 2 2 2 3" xfId="1229" xr:uid="{00000000-0005-0000-0000-0000B2140000}"/>
    <cellStyle name="Процентный 2 2 2 2 3 2" xfId="1921" xr:uid="{00000000-0005-0000-0000-0000B3140000}"/>
    <cellStyle name="Процентный 2 2 2 2 3 2 2" xfId="6031" xr:uid="{00000000-0005-0000-0000-0000B4140000}"/>
    <cellStyle name="Процентный 2 2 2 2 3 3" xfId="2845" xr:uid="{00000000-0005-0000-0000-0000B5140000}"/>
    <cellStyle name="Процентный 2 2 2 2 4" xfId="1230" xr:uid="{00000000-0005-0000-0000-0000B6140000}"/>
    <cellStyle name="Процентный 2 2 2 2 4 2" xfId="6032" xr:uid="{00000000-0005-0000-0000-0000B7140000}"/>
    <cellStyle name="Процентный 2 2 2 2 5" xfId="6033" xr:uid="{00000000-0005-0000-0000-0000B8140000}"/>
    <cellStyle name="Процентный 2 2 2 2 6" xfId="2247" xr:uid="{00000000-0005-0000-0000-0000B9140000}"/>
    <cellStyle name="Процентный 2 2 2 3" xfId="479" xr:uid="{00000000-0005-0000-0000-0000BA140000}"/>
    <cellStyle name="Процентный 2 2 2 3 2" xfId="1231" xr:uid="{00000000-0005-0000-0000-0000BB140000}"/>
    <cellStyle name="Процентный 2 2 2 3 2 2" xfId="6914" xr:uid="{00000000-0005-0000-0000-0000BC140000}"/>
    <cellStyle name="Процентный 2 2 2 3 3" xfId="2416" xr:uid="{00000000-0005-0000-0000-0000BD140000}"/>
    <cellStyle name="Процентный 2 2 2 4" xfId="1232" xr:uid="{00000000-0005-0000-0000-0000BE140000}"/>
    <cellStyle name="Процентный 2 2 2 4 2" xfId="1922" xr:uid="{00000000-0005-0000-0000-0000BF140000}"/>
    <cellStyle name="Процентный 2 2 2 4 2 2" xfId="6915" xr:uid="{00000000-0005-0000-0000-0000C0140000}"/>
    <cellStyle name="Процентный 2 2 2 4 3" xfId="2846" xr:uid="{00000000-0005-0000-0000-0000C1140000}"/>
    <cellStyle name="Процентный 2 2 2 5" xfId="1233" xr:uid="{00000000-0005-0000-0000-0000C2140000}"/>
    <cellStyle name="Процентный 2 2 2 5 2" xfId="6913" xr:uid="{00000000-0005-0000-0000-0000C3140000}"/>
    <cellStyle name="Процентный 2 2 2 6" xfId="2246" xr:uid="{00000000-0005-0000-0000-0000C4140000}"/>
    <cellStyle name="Процентный 2 2 3" xfId="169" xr:uid="{00000000-0005-0000-0000-0000C5140000}"/>
    <cellStyle name="Процентный 2 2 3 2" xfId="341" xr:uid="{00000000-0005-0000-0000-0000C6140000}"/>
    <cellStyle name="Процентный 2 2 3 2 2" xfId="616" xr:uid="{00000000-0005-0000-0000-0000C7140000}"/>
    <cellStyle name="Процентный 2 2 3 2 2 2" xfId="1234" xr:uid="{00000000-0005-0000-0000-0000C8140000}"/>
    <cellStyle name="Процентный 2 2 3 2 2 2 2" xfId="6034" xr:uid="{00000000-0005-0000-0000-0000C9140000}"/>
    <cellStyle name="Процентный 2 2 3 2 2 3" xfId="2553" xr:uid="{00000000-0005-0000-0000-0000CA140000}"/>
    <cellStyle name="Процентный 2 2 3 2 3" xfId="1235" xr:uid="{00000000-0005-0000-0000-0000CB140000}"/>
    <cellStyle name="Процентный 2 2 3 2 3 2" xfId="1923" xr:uid="{00000000-0005-0000-0000-0000CC140000}"/>
    <cellStyle name="Процентный 2 2 3 2 3 2 2" xfId="6917" xr:uid="{00000000-0005-0000-0000-0000CD140000}"/>
    <cellStyle name="Процентный 2 2 3 2 3 3" xfId="2847" xr:uid="{00000000-0005-0000-0000-0000CE140000}"/>
    <cellStyle name="Процентный 2 2 3 2 4" xfId="1236" xr:uid="{00000000-0005-0000-0000-0000CF140000}"/>
    <cellStyle name="Процентный 2 2 3 2 4 2" xfId="6916" xr:uid="{00000000-0005-0000-0000-0000D0140000}"/>
    <cellStyle name="Процентный 2 2 3 2 5" xfId="2249" xr:uid="{00000000-0005-0000-0000-0000D1140000}"/>
    <cellStyle name="Процентный 2 2 3 3" xfId="480" xr:uid="{00000000-0005-0000-0000-0000D2140000}"/>
    <cellStyle name="Процентный 2 2 3 3 2" xfId="1237" xr:uid="{00000000-0005-0000-0000-0000D3140000}"/>
    <cellStyle name="Процентный 2 2 3 3 2 2" xfId="6035" xr:uid="{00000000-0005-0000-0000-0000D4140000}"/>
    <cellStyle name="Процентный 2 2 3 3 3" xfId="2417" xr:uid="{00000000-0005-0000-0000-0000D5140000}"/>
    <cellStyle name="Процентный 2 2 3 4" xfId="1238" xr:uid="{00000000-0005-0000-0000-0000D6140000}"/>
    <cellStyle name="Процентный 2 2 3 4 2" xfId="1924" xr:uid="{00000000-0005-0000-0000-0000D7140000}"/>
    <cellStyle name="Процентный 2 2 3 4 2 2" xfId="6036" xr:uid="{00000000-0005-0000-0000-0000D8140000}"/>
    <cellStyle name="Процентный 2 2 3 4 3" xfId="2848" xr:uid="{00000000-0005-0000-0000-0000D9140000}"/>
    <cellStyle name="Процентный 2 2 3 5" xfId="1239" xr:uid="{00000000-0005-0000-0000-0000DA140000}"/>
    <cellStyle name="Процентный 2 2 3 5 2" xfId="6037" xr:uid="{00000000-0005-0000-0000-0000DB140000}"/>
    <cellStyle name="Процентный 2 2 3 6" xfId="2248" xr:uid="{00000000-0005-0000-0000-0000DC140000}"/>
    <cellStyle name="Процентный 2 3" xfId="170" xr:uid="{00000000-0005-0000-0000-0000DD140000}"/>
    <cellStyle name="Процентный 2 3 10" xfId="6038" xr:uid="{00000000-0005-0000-0000-0000DE140000}"/>
    <cellStyle name="Процентный 2 3 10 2" xfId="6039" xr:uid="{00000000-0005-0000-0000-0000DF140000}"/>
    <cellStyle name="Процентный 2 3 11" xfId="6040" xr:uid="{00000000-0005-0000-0000-0000E0140000}"/>
    <cellStyle name="Процентный 2 3 11 2" xfId="6041" xr:uid="{00000000-0005-0000-0000-0000E1140000}"/>
    <cellStyle name="Процентный 2 3 11 2 2" xfId="6042" xr:uid="{00000000-0005-0000-0000-0000E2140000}"/>
    <cellStyle name="Процентный 2 3 11 3" xfId="6043" xr:uid="{00000000-0005-0000-0000-0000E3140000}"/>
    <cellStyle name="Процентный 2 3 12" xfId="6044" xr:uid="{00000000-0005-0000-0000-0000E4140000}"/>
    <cellStyle name="Процентный 2 3 12 2" xfId="6045" xr:uid="{00000000-0005-0000-0000-0000E5140000}"/>
    <cellStyle name="Процентный 2 3 12 2 2" xfId="6046" xr:uid="{00000000-0005-0000-0000-0000E6140000}"/>
    <cellStyle name="Процентный 2 3 12 3" xfId="6047" xr:uid="{00000000-0005-0000-0000-0000E7140000}"/>
    <cellStyle name="Процентный 2 3 13" xfId="6048" xr:uid="{00000000-0005-0000-0000-0000E8140000}"/>
    <cellStyle name="Процентный 2 3 13 2" xfId="6049" xr:uid="{00000000-0005-0000-0000-0000E9140000}"/>
    <cellStyle name="Процентный 2 3 14" xfId="6050" xr:uid="{00000000-0005-0000-0000-0000EA140000}"/>
    <cellStyle name="Процентный 2 3 14 2" xfId="6051" xr:uid="{00000000-0005-0000-0000-0000EB140000}"/>
    <cellStyle name="Процентный 2 3 15" xfId="6052" xr:uid="{00000000-0005-0000-0000-0000EC140000}"/>
    <cellStyle name="Процентный 2 3 15 2" xfId="6053" xr:uid="{00000000-0005-0000-0000-0000ED140000}"/>
    <cellStyle name="Процентный 2 3 16" xfId="6054" xr:uid="{00000000-0005-0000-0000-0000EE140000}"/>
    <cellStyle name="Процентный 2 3 16 2" xfId="6055" xr:uid="{00000000-0005-0000-0000-0000EF140000}"/>
    <cellStyle name="Процентный 2 3 17" xfId="6056" xr:uid="{00000000-0005-0000-0000-0000F0140000}"/>
    <cellStyle name="Процентный 2 3 18" xfId="2250" xr:uid="{00000000-0005-0000-0000-0000F1140000}"/>
    <cellStyle name="Процентный 2 3 2" xfId="171" xr:uid="{00000000-0005-0000-0000-0000F2140000}"/>
    <cellStyle name="Процентный 2 3 2 2" xfId="342" xr:uid="{00000000-0005-0000-0000-0000F3140000}"/>
    <cellStyle name="Процентный 2 3 2 2 2" xfId="617" xr:uid="{00000000-0005-0000-0000-0000F4140000}"/>
    <cellStyle name="Процентный 2 3 2 2 2 2" xfId="1240" xr:uid="{00000000-0005-0000-0000-0000F5140000}"/>
    <cellStyle name="Процентный 2 3 2 2 2 2 2" xfId="6058" xr:uid="{00000000-0005-0000-0000-0000F6140000}"/>
    <cellStyle name="Процентный 2 3 2 2 2 2 3" xfId="6057" xr:uid="{00000000-0005-0000-0000-0000F7140000}"/>
    <cellStyle name="Процентный 2 3 2 2 2 3" xfId="6059" xr:uid="{00000000-0005-0000-0000-0000F8140000}"/>
    <cellStyle name="Процентный 2 3 2 2 2 4" xfId="2554" xr:uid="{00000000-0005-0000-0000-0000F9140000}"/>
    <cellStyle name="Процентный 2 3 2 2 3" xfId="1241" xr:uid="{00000000-0005-0000-0000-0000FA140000}"/>
    <cellStyle name="Процентный 2 3 2 2 3 2" xfId="1925" xr:uid="{00000000-0005-0000-0000-0000FB140000}"/>
    <cellStyle name="Процентный 2 3 2 2 3 2 2" xfId="6060" xr:uid="{00000000-0005-0000-0000-0000FC140000}"/>
    <cellStyle name="Процентный 2 3 2 2 3 3" xfId="2849" xr:uid="{00000000-0005-0000-0000-0000FD140000}"/>
    <cellStyle name="Процентный 2 3 2 2 4" xfId="1242" xr:uid="{00000000-0005-0000-0000-0000FE140000}"/>
    <cellStyle name="Процентный 2 3 2 2 4 2" xfId="6062" xr:uid="{00000000-0005-0000-0000-0000FF140000}"/>
    <cellStyle name="Процентный 2 3 2 2 4 2 2" xfId="6063" xr:uid="{00000000-0005-0000-0000-000000150000}"/>
    <cellStyle name="Процентный 2 3 2 2 4 3" xfId="6064" xr:uid="{00000000-0005-0000-0000-000001150000}"/>
    <cellStyle name="Процентный 2 3 2 2 4 4" xfId="6061" xr:uid="{00000000-0005-0000-0000-000002150000}"/>
    <cellStyle name="Процентный 2 3 2 2 5" xfId="6065" xr:uid="{00000000-0005-0000-0000-000003150000}"/>
    <cellStyle name="Процентный 2 3 2 2 5 2" xfId="6066" xr:uid="{00000000-0005-0000-0000-000004150000}"/>
    <cellStyle name="Процентный 2 3 2 2 5 3" xfId="6067" xr:uid="{00000000-0005-0000-0000-000005150000}"/>
    <cellStyle name="Процентный 2 3 2 2 6" xfId="6068" xr:uid="{00000000-0005-0000-0000-000006150000}"/>
    <cellStyle name="Процентный 2 3 2 2 7" xfId="2252" xr:uid="{00000000-0005-0000-0000-000007150000}"/>
    <cellStyle name="Процентный 2 3 2 3" xfId="482" xr:uid="{00000000-0005-0000-0000-000008150000}"/>
    <cellStyle name="Процентный 2 3 2 3 2" xfId="1243" xr:uid="{00000000-0005-0000-0000-000009150000}"/>
    <cellStyle name="Процентный 2 3 2 3 2 2" xfId="6070" xr:uid="{00000000-0005-0000-0000-00000A150000}"/>
    <cellStyle name="Процентный 2 3 2 3 2 2 2" xfId="6071" xr:uid="{00000000-0005-0000-0000-00000B150000}"/>
    <cellStyle name="Процентный 2 3 2 3 2 2 2 2" xfId="6072" xr:uid="{00000000-0005-0000-0000-00000C150000}"/>
    <cellStyle name="Процентный 2 3 2 3 2 2 3" xfId="6073" xr:uid="{00000000-0005-0000-0000-00000D150000}"/>
    <cellStyle name="Процентный 2 3 2 3 2 3" xfId="6074" xr:uid="{00000000-0005-0000-0000-00000E150000}"/>
    <cellStyle name="Процентный 2 3 2 3 2 4" xfId="6069" xr:uid="{00000000-0005-0000-0000-00000F150000}"/>
    <cellStyle name="Процентный 2 3 2 3 3" xfId="6075" xr:uid="{00000000-0005-0000-0000-000010150000}"/>
    <cellStyle name="Процентный 2 3 2 3 4" xfId="2419" xr:uid="{00000000-0005-0000-0000-000011150000}"/>
    <cellStyle name="Процентный 2 3 2 4" xfId="1244" xr:uid="{00000000-0005-0000-0000-000012150000}"/>
    <cellStyle name="Процентный 2 3 2 4 2" xfId="1926" xr:uid="{00000000-0005-0000-0000-000013150000}"/>
    <cellStyle name="Процентный 2 3 2 4 2 2" xfId="6919" xr:uid="{00000000-0005-0000-0000-000014150000}"/>
    <cellStyle name="Процентный 2 3 2 4 3" xfId="2850" xr:uid="{00000000-0005-0000-0000-000015150000}"/>
    <cellStyle name="Процентный 2 3 2 5" xfId="1245" xr:uid="{00000000-0005-0000-0000-000016150000}"/>
    <cellStyle name="Процентный 2 3 2 5 2" xfId="6918" xr:uid="{00000000-0005-0000-0000-000017150000}"/>
    <cellStyle name="Процентный 2 3 2 6" xfId="2251" xr:uid="{00000000-0005-0000-0000-000018150000}"/>
    <cellStyle name="Процентный 2 3 3" xfId="343" xr:uid="{00000000-0005-0000-0000-000019150000}"/>
    <cellStyle name="Процентный 2 3 3 2" xfId="618" xr:uid="{00000000-0005-0000-0000-00001A150000}"/>
    <cellStyle name="Процентный 2 3 3 2 2" xfId="1246" xr:uid="{00000000-0005-0000-0000-00001B150000}"/>
    <cellStyle name="Процентный 2 3 3 2 2 2" xfId="6076" xr:uid="{00000000-0005-0000-0000-00001C150000}"/>
    <cellStyle name="Процентный 2 3 3 2 3" xfId="2555" xr:uid="{00000000-0005-0000-0000-00001D150000}"/>
    <cellStyle name="Процентный 2 3 3 3" xfId="1247" xr:uid="{00000000-0005-0000-0000-00001E150000}"/>
    <cellStyle name="Процентный 2 3 3 3 2" xfId="1927" xr:uid="{00000000-0005-0000-0000-00001F150000}"/>
    <cellStyle name="Процентный 2 3 3 3 2 2" xfId="6077" xr:uid="{00000000-0005-0000-0000-000020150000}"/>
    <cellStyle name="Процентный 2 3 3 3 3" xfId="2851" xr:uid="{00000000-0005-0000-0000-000021150000}"/>
    <cellStyle name="Процентный 2 3 3 4" xfId="1248" xr:uid="{00000000-0005-0000-0000-000022150000}"/>
    <cellStyle name="Процентный 2 3 3 4 2" xfId="6079" xr:uid="{00000000-0005-0000-0000-000023150000}"/>
    <cellStyle name="Процентный 2 3 3 4 3" xfId="6078" xr:uid="{00000000-0005-0000-0000-000024150000}"/>
    <cellStyle name="Процентный 2 3 3 5" xfId="6080" xr:uid="{00000000-0005-0000-0000-000025150000}"/>
    <cellStyle name="Процентный 2 3 3 5 2" xfId="6081" xr:uid="{00000000-0005-0000-0000-000026150000}"/>
    <cellStyle name="Процентный 2 3 3 6" xfId="6082" xr:uid="{00000000-0005-0000-0000-000027150000}"/>
    <cellStyle name="Процентный 2 3 3 7" xfId="2253" xr:uid="{00000000-0005-0000-0000-000028150000}"/>
    <cellStyle name="Процентный 2 3 4" xfId="481" xr:uid="{00000000-0005-0000-0000-000029150000}"/>
    <cellStyle name="Процентный 2 3 4 2" xfId="1249" xr:uid="{00000000-0005-0000-0000-00002A150000}"/>
    <cellStyle name="Процентный 2 3 4 2 2" xfId="6084" xr:uid="{00000000-0005-0000-0000-00002B150000}"/>
    <cellStyle name="Процентный 2 3 4 2 2 2" xfId="6085" xr:uid="{00000000-0005-0000-0000-00002C150000}"/>
    <cellStyle name="Процентный 2 3 4 2 2 2 2" xfId="6086" xr:uid="{00000000-0005-0000-0000-00002D150000}"/>
    <cellStyle name="Процентный 2 3 4 2 2 2 2 2" xfId="6087" xr:uid="{00000000-0005-0000-0000-00002E150000}"/>
    <cellStyle name="Процентный 2 3 4 2 2 2 3" xfId="6088" xr:uid="{00000000-0005-0000-0000-00002F150000}"/>
    <cellStyle name="Процентный 2 3 4 2 2 2 4" xfId="6089" xr:uid="{00000000-0005-0000-0000-000030150000}"/>
    <cellStyle name="Процентный 2 3 4 2 2 2 5" xfId="6090" xr:uid="{00000000-0005-0000-0000-000031150000}"/>
    <cellStyle name="Процентный 2 3 4 2 2 2 6" xfId="6091" xr:uid="{00000000-0005-0000-0000-000032150000}"/>
    <cellStyle name="Процентный 2 3 4 2 2 2 7" xfId="6092" xr:uid="{00000000-0005-0000-0000-000033150000}"/>
    <cellStyle name="Процентный 2 3 4 2 2 2 8" xfId="6093" xr:uid="{00000000-0005-0000-0000-000034150000}"/>
    <cellStyle name="Процентный 2 3 4 2 2 2 8 2" xfId="6094" xr:uid="{00000000-0005-0000-0000-000035150000}"/>
    <cellStyle name="Процентный 2 3 4 2 2 2 9" xfId="6095" xr:uid="{00000000-0005-0000-0000-000036150000}"/>
    <cellStyle name="Процентный 2 3 4 2 2 3" xfId="6096" xr:uid="{00000000-0005-0000-0000-000037150000}"/>
    <cellStyle name="Процентный 2 3 4 2 2 3 2" xfId="6097" xr:uid="{00000000-0005-0000-0000-000038150000}"/>
    <cellStyle name="Процентный 2 3 4 2 2 3 3" xfId="6098" xr:uid="{00000000-0005-0000-0000-000039150000}"/>
    <cellStyle name="Процентный 2 3 4 2 2 3 4" xfId="6099" xr:uid="{00000000-0005-0000-0000-00003A150000}"/>
    <cellStyle name="Процентный 2 3 4 2 2 3 5" xfId="6100" xr:uid="{00000000-0005-0000-0000-00003B150000}"/>
    <cellStyle name="Процентный 2 3 4 2 2 3 6" xfId="6101" xr:uid="{00000000-0005-0000-0000-00003C150000}"/>
    <cellStyle name="Процентный 2 3 4 2 2 3 7" xfId="6102" xr:uid="{00000000-0005-0000-0000-00003D150000}"/>
    <cellStyle name="Процентный 2 3 4 2 2 4" xfId="6103" xr:uid="{00000000-0005-0000-0000-00003E150000}"/>
    <cellStyle name="Процентный 2 3 4 2 2 5" xfId="6104" xr:uid="{00000000-0005-0000-0000-00003F150000}"/>
    <cellStyle name="Процентный 2 3 4 2 2 6" xfId="6105" xr:uid="{00000000-0005-0000-0000-000040150000}"/>
    <cellStyle name="Процентный 2 3 4 2 3" xfId="6106" xr:uid="{00000000-0005-0000-0000-000041150000}"/>
    <cellStyle name="Процентный 2 3 4 2 4" xfId="6083" xr:uid="{00000000-0005-0000-0000-000042150000}"/>
    <cellStyle name="Процентный 2 3 4 3" xfId="6107" xr:uid="{00000000-0005-0000-0000-000043150000}"/>
    <cellStyle name="Процентный 2 3 4 3 2" xfId="6108" xr:uid="{00000000-0005-0000-0000-000044150000}"/>
    <cellStyle name="Процентный 2 3 4 4" xfId="6109" xr:uid="{00000000-0005-0000-0000-000045150000}"/>
    <cellStyle name="Процентный 2 3 4 4 2" xfId="6110" xr:uid="{00000000-0005-0000-0000-000046150000}"/>
    <cellStyle name="Процентный 2 3 4 4 3" xfId="6111" xr:uid="{00000000-0005-0000-0000-000047150000}"/>
    <cellStyle name="Процентный 2 3 4 5" xfId="6112" xr:uid="{00000000-0005-0000-0000-000048150000}"/>
    <cellStyle name="Процентный 2 3 4 5 2" xfId="6113" xr:uid="{00000000-0005-0000-0000-000049150000}"/>
    <cellStyle name="Процентный 2 3 4 6" xfId="6114" xr:uid="{00000000-0005-0000-0000-00004A150000}"/>
    <cellStyle name="Процентный 2 3 4 7" xfId="2418" xr:uid="{00000000-0005-0000-0000-00004B150000}"/>
    <cellStyle name="Процентный 2 3 5" xfId="1250" xr:uid="{00000000-0005-0000-0000-00004C150000}"/>
    <cellStyle name="Процентный 2 3 5 2" xfId="1928" xr:uid="{00000000-0005-0000-0000-00004D150000}"/>
    <cellStyle name="Процентный 2 3 5 2 2" xfId="6116" xr:uid="{00000000-0005-0000-0000-00004E150000}"/>
    <cellStyle name="Процентный 2 3 5 2 3" xfId="6115" xr:uid="{00000000-0005-0000-0000-00004F150000}"/>
    <cellStyle name="Процентный 2 3 5 3" xfId="6117" xr:uid="{00000000-0005-0000-0000-000050150000}"/>
    <cellStyle name="Процентный 2 3 5 3 2" xfId="6118" xr:uid="{00000000-0005-0000-0000-000051150000}"/>
    <cellStyle name="Процентный 2 3 5 3 2 2" xfId="6119" xr:uid="{00000000-0005-0000-0000-000052150000}"/>
    <cellStyle name="Процентный 2 3 5 3 2 2 2" xfId="6120" xr:uid="{00000000-0005-0000-0000-000053150000}"/>
    <cellStyle name="Процентный 2 3 5 3 2 3" xfId="6121" xr:uid="{00000000-0005-0000-0000-000054150000}"/>
    <cellStyle name="Процентный 2 3 5 3 2 4" xfId="6122" xr:uid="{00000000-0005-0000-0000-000055150000}"/>
    <cellStyle name="Процентный 2 3 5 3 2 5" xfId="6123" xr:uid="{00000000-0005-0000-0000-000056150000}"/>
    <cellStyle name="Процентный 2 3 5 3 2 6" xfId="6124" xr:uid="{00000000-0005-0000-0000-000057150000}"/>
    <cellStyle name="Процентный 2 3 5 3 2 7" xfId="6125" xr:uid="{00000000-0005-0000-0000-000058150000}"/>
    <cellStyle name="Процентный 2 3 5 3 2 8" xfId="6126" xr:uid="{00000000-0005-0000-0000-000059150000}"/>
    <cellStyle name="Процентный 2 3 5 3 2 8 2" xfId="6127" xr:uid="{00000000-0005-0000-0000-00005A150000}"/>
    <cellStyle name="Процентный 2 3 5 3 2 9" xfId="6128" xr:uid="{00000000-0005-0000-0000-00005B150000}"/>
    <cellStyle name="Процентный 2 3 5 3 3" xfId="6129" xr:uid="{00000000-0005-0000-0000-00005C150000}"/>
    <cellStyle name="Процентный 2 3 5 3 3 2" xfId="6130" xr:uid="{00000000-0005-0000-0000-00005D150000}"/>
    <cellStyle name="Процентный 2 3 5 3 3 3" xfId="6131" xr:uid="{00000000-0005-0000-0000-00005E150000}"/>
    <cellStyle name="Процентный 2 3 5 3 3 4" xfId="6132" xr:uid="{00000000-0005-0000-0000-00005F150000}"/>
    <cellStyle name="Процентный 2 3 5 3 3 5" xfId="6133" xr:uid="{00000000-0005-0000-0000-000060150000}"/>
    <cellStyle name="Процентный 2 3 5 3 3 6" xfId="6134" xr:uid="{00000000-0005-0000-0000-000061150000}"/>
    <cellStyle name="Процентный 2 3 5 3 3 7" xfId="6135" xr:uid="{00000000-0005-0000-0000-000062150000}"/>
    <cellStyle name="Процентный 2 3 5 3 4" xfId="6136" xr:uid="{00000000-0005-0000-0000-000063150000}"/>
    <cellStyle name="Процентный 2 3 5 4" xfId="6137" xr:uid="{00000000-0005-0000-0000-000064150000}"/>
    <cellStyle name="Процентный 2 3 5 5" xfId="2852" xr:uid="{00000000-0005-0000-0000-000065150000}"/>
    <cellStyle name="Процентный 2 3 6" xfId="1251" xr:uid="{00000000-0005-0000-0000-000066150000}"/>
    <cellStyle name="Процентный 2 3 6 2" xfId="6139" xr:uid="{00000000-0005-0000-0000-000067150000}"/>
    <cellStyle name="Процентный 2 3 6 2 2" xfId="6140" xr:uid="{00000000-0005-0000-0000-000068150000}"/>
    <cellStyle name="Процентный 2 3 6 2 3" xfId="6141" xr:uid="{00000000-0005-0000-0000-000069150000}"/>
    <cellStyle name="Процентный 2 3 6 3" xfId="6142" xr:uid="{00000000-0005-0000-0000-00006A150000}"/>
    <cellStyle name="Процентный 2 3 6 3 2" xfId="6143" xr:uid="{00000000-0005-0000-0000-00006B150000}"/>
    <cellStyle name="Процентный 2 3 6 3 3" xfId="6144" xr:uid="{00000000-0005-0000-0000-00006C150000}"/>
    <cellStyle name="Процентный 2 3 6 4" xfId="6145" xr:uid="{00000000-0005-0000-0000-00006D150000}"/>
    <cellStyle name="Процентный 2 3 6 5" xfId="6138" xr:uid="{00000000-0005-0000-0000-00006E150000}"/>
    <cellStyle name="Процентный 2 3 7" xfId="6146" xr:uid="{00000000-0005-0000-0000-00006F150000}"/>
    <cellStyle name="Процентный 2 3 7 2" xfId="6147" xr:uid="{00000000-0005-0000-0000-000070150000}"/>
    <cellStyle name="Процентный 2 3 8" xfId="6148" xr:uid="{00000000-0005-0000-0000-000071150000}"/>
    <cellStyle name="Процентный 2 3 8 2" xfId="6149" xr:uid="{00000000-0005-0000-0000-000072150000}"/>
    <cellStyle name="Процентный 2 3 9" xfId="6150" xr:uid="{00000000-0005-0000-0000-000073150000}"/>
    <cellStyle name="Процентный 2 3 9 2" xfId="6151" xr:uid="{00000000-0005-0000-0000-000074150000}"/>
    <cellStyle name="Процентный 2 3 9 2 2" xfId="6152" xr:uid="{00000000-0005-0000-0000-000075150000}"/>
    <cellStyle name="Процентный 2 3 9 3" xfId="6153" xr:uid="{00000000-0005-0000-0000-000076150000}"/>
    <cellStyle name="Процентный 2 3 9 4" xfId="6154" xr:uid="{00000000-0005-0000-0000-000077150000}"/>
    <cellStyle name="Процентный 2 3 9 5" xfId="6155" xr:uid="{00000000-0005-0000-0000-000078150000}"/>
    <cellStyle name="Процентный 2 4" xfId="172" xr:uid="{00000000-0005-0000-0000-000079150000}"/>
    <cellStyle name="Процентный 2 4 2" xfId="1930" xr:uid="{00000000-0005-0000-0000-00007A150000}"/>
    <cellStyle name="Процентный 2 4 2 2" xfId="6156" xr:uid="{00000000-0005-0000-0000-00007B150000}"/>
    <cellStyle name="Процентный 2 4 2 2 2" xfId="6157" xr:uid="{00000000-0005-0000-0000-00007C150000}"/>
    <cellStyle name="Процентный 2 4 2 3" xfId="6158" xr:uid="{00000000-0005-0000-0000-00007D150000}"/>
    <cellStyle name="Процентный 2 4 3" xfId="1929" xr:uid="{00000000-0005-0000-0000-00007E150000}"/>
    <cellStyle name="Процентный 2 4 3 2" xfId="6160" xr:uid="{00000000-0005-0000-0000-00007F150000}"/>
    <cellStyle name="Процентный 2 4 3 2 2" xfId="6161" xr:uid="{00000000-0005-0000-0000-000080150000}"/>
    <cellStyle name="Процентный 2 4 3 3" xfId="6162" xr:uid="{00000000-0005-0000-0000-000081150000}"/>
    <cellStyle name="Процентный 2 4 3 4" xfId="6920" xr:uid="{00000000-0005-0000-0000-000082150000}"/>
    <cellStyle name="Процентный 2 4 3 5" xfId="6159" xr:uid="{00000000-0005-0000-0000-000083150000}"/>
    <cellStyle name="Процентный 2 5" xfId="6163" xr:uid="{00000000-0005-0000-0000-000084150000}"/>
    <cellStyle name="Процентный 2 5 2" xfId="6164" xr:uid="{00000000-0005-0000-0000-000085150000}"/>
    <cellStyle name="Процентный 2 5 2 2" xfId="6165" xr:uid="{00000000-0005-0000-0000-000086150000}"/>
    <cellStyle name="Процентный 2 5 3" xfId="6166" xr:uid="{00000000-0005-0000-0000-000087150000}"/>
    <cellStyle name="Процентный 2 5 3 2" xfId="6167" xr:uid="{00000000-0005-0000-0000-000088150000}"/>
    <cellStyle name="Процентный 2 5 3 3" xfId="6168" xr:uid="{00000000-0005-0000-0000-000089150000}"/>
    <cellStyle name="Процентный 2 5 4" xfId="6169" xr:uid="{00000000-0005-0000-0000-00008A150000}"/>
    <cellStyle name="Процентный 2 5 5" xfId="6540" xr:uid="{00000000-0005-0000-0000-00008B150000}"/>
    <cellStyle name="Процентный 2 6" xfId="6170" xr:uid="{00000000-0005-0000-0000-00008C150000}"/>
    <cellStyle name="Процентный 20" xfId="6171" xr:uid="{00000000-0005-0000-0000-00008D150000}"/>
    <cellStyle name="Процентный 20 2" xfId="6172" xr:uid="{00000000-0005-0000-0000-00008E150000}"/>
    <cellStyle name="Процентный 20 2 2" xfId="6173" xr:uid="{00000000-0005-0000-0000-00008F150000}"/>
    <cellStyle name="Процентный 20 3" xfId="6174" xr:uid="{00000000-0005-0000-0000-000090150000}"/>
    <cellStyle name="Процентный 20 3 2" xfId="6175" xr:uid="{00000000-0005-0000-0000-000091150000}"/>
    <cellStyle name="Процентный 20 3 2 2" xfId="6176" xr:uid="{00000000-0005-0000-0000-000092150000}"/>
    <cellStyle name="Процентный 20 3 3" xfId="6177" xr:uid="{00000000-0005-0000-0000-000093150000}"/>
    <cellStyle name="Процентный 20 4" xfId="6178" xr:uid="{00000000-0005-0000-0000-000094150000}"/>
    <cellStyle name="Процентный 21" xfId="6179" xr:uid="{00000000-0005-0000-0000-000095150000}"/>
    <cellStyle name="Процентный 21 2" xfId="6180" xr:uid="{00000000-0005-0000-0000-000096150000}"/>
    <cellStyle name="Процентный 22" xfId="6181" xr:uid="{00000000-0005-0000-0000-000097150000}"/>
    <cellStyle name="Процентный 22 2" xfId="6182" xr:uid="{00000000-0005-0000-0000-000098150000}"/>
    <cellStyle name="Процентный 22 2 2" xfId="6183" xr:uid="{00000000-0005-0000-0000-000099150000}"/>
    <cellStyle name="Процентный 22 3" xfId="6184" xr:uid="{00000000-0005-0000-0000-00009A150000}"/>
    <cellStyle name="Процентный 22 4" xfId="6185" xr:uid="{00000000-0005-0000-0000-00009B150000}"/>
    <cellStyle name="Процентный 23" xfId="6186" xr:uid="{00000000-0005-0000-0000-00009C150000}"/>
    <cellStyle name="Процентный 23 2" xfId="6187" xr:uid="{00000000-0005-0000-0000-00009D150000}"/>
    <cellStyle name="Процентный 23 2 2" xfId="6188" xr:uid="{00000000-0005-0000-0000-00009E150000}"/>
    <cellStyle name="Процентный 23 3" xfId="6189" xr:uid="{00000000-0005-0000-0000-00009F150000}"/>
    <cellStyle name="Процентный 24" xfId="6190" xr:uid="{00000000-0005-0000-0000-0000A0150000}"/>
    <cellStyle name="Процентный 24 2" xfId="6191" xr:uid="{00000000-0005-0000-0000-0000A1150000}"/>
    <cellStyle name="Процентный 25" xfId="6192" xr:uid="{00000000-0005-0000-0000-0000A2150000}"/>
    <cellStyle name="Процентный 25 2" xfId="6193" xr:uid="{00000000-0005-0000-0000-0000A3150000}"/>
    <cellStyle name="Процентный 26" xfId="6194" xr:uid="{00000000-0005-0000-0000-0000A4150000}"/>
    <cellStyle name="Процентный 26 2" xfId="6195" xr:uid="{00000000-0005-0000-0000-0000A5150000}"/>
    <cellStyle name="Процентный 27" xfId="6196" xr:uid="{00000000-0005-0000-0000-0000A6150000}"/>
    <cellStyle name="Процентный 27 2" xfId="6197" xr:uid="{00000000-0005-0000-0000-0000A7150000}"/>
    <cellStyle name="Процентный 28" xfId="2653" xr:uid="{00000000-0005-0000-0000-0000A8150000}"/>
    <cellStyle name="Процентный 28 2" xfId="6198" xr:uid="{00000000-0005-0000-0000-0000A9150000}"/>
    <cellStyle name="Процентный 28 2 2" xfId="6199" xr:uid="{00000000-0005-0000-0000-0000AA150000}"/>
    <cellStyle name="Процентный 28 2 3" xfId="6200" xr:uid="{00000000-0005-0000-0000-0000AB150000}"/>
    <cellStyle name="Процентный 28 2 4" xfId="6201" xr:uid="{00000000-0005-0000-0000-0000AC150000}"/>
    <cellStyle name="Процентный 28 2 5" xfId="6202" xr:uid="{00000000-0005-0000-0000-0000AD150000}"/>
    <cellStyle name="Процентный 28 2 6" xfId="6203" xr:uid="{00000000-0005-0000-0000-0000AE150000}"/>
    <cellStyle name="Процентный 28 3" xfId="6204" xr:uid="{00000000-0005-0000-0000-0000AF150000}"/>
    <cellStyle name="Процентный 28 3 2" xfId="6205" xr:uid="{00000000-0005-0000-0000-0000B0150000}"/>
    <cellStyle name="Процентный 28 4" xfId="6206" xr:uid="{00000000-0005-0000-0000-0000B1150000}"/>
    <cellStyle name="Процентный 28 4 2" xfId="6207" xr:uid="{00000000-0005-0000-0000-0000B2150000}"/>
    <cellStyle name="Процентный 28 4 2 2" xfId="6208" xr:uid="{00000000-0005-0000-0000-0000B3150000}"/>
    <cellStyle name="Процентный 28 4 2 2 2" xfId="6209" xr:uid="{00000000-0005-0000-0000-0000B4150000}"/>
    <cellStyle name="Процентный 28 4 2 3" xfId="6210" xr:uid="{00000000-0005-0000-0000-0000B5150000}"/>
    <cellStyle name="Процентный 28 4 3" xfId="6211" xr:uid="{00000000-0005-0000-0000-0000B6150000}"/>
    <cellStyle name="Процентный 28 4 3 2" xfId="6212" xr:uid="{00000000-0005-0000-0000-0000B7150000}"/>
    <cellStyle name="Процентный 28 4 4" xfId="6213" xr:uid="{00000000-0005-0000-0000-0000B8150000}"/>
    <cellStyle name="Процентный 28 4 4 2" xfId="6214" xr:uid="{00000000-0005-0000-0000-0000B9150000}"/>
    <cellStyle name="Процентный 28 4 5" xfId="6215" xr:uid="{00000000-0005-0000-0000-0000BA150000}"/>
    <cellStyle name="Процентный 28 5" xfId="6216" xr:uid="{00000000-0005-0000-0000-0000BB150000}"/>
    <cellStyle name="Процентный 28 5 2" xfId="6217" xr:uid="{00000000-0005-0000-0000-0000BC150000}"/>
    <cellStyle name="Процентный 28 6" xfId="6218" xr:uid="{00000000-0005-0000-0000-0000BD150000}"/>
    <cellStyle name="Процентный 29" xfId="6219" xr:uid="{00000000-0005-0000-0000-0000BE150000}"/>
    <cellStyle name="Процентный 29 2" xfId="6220" xr:uid="{00000000-0005-0000-0000-0000BF150000}"/>
    <cellStyle name="Процентный 29 2 2" xfId="6221" xr:uid="{00000000-0005-0000-0000-0000C0150000}"/>
    <cellStyle name="Процентный 29 3" xfId="6222" xr:uid="{00000000-0005-0000-0000-0000C1150000}"/>
    <cellStyle name="Процентный 3" xfId="173" xr:uid="{00000000-0005-0000-0000-0000C2150000}"/>
    <cellStyle name="Процентный 3 10" xfId="1252" xr:uid="{00000000-0005-0000-0000-0000C3150000}"/>
    <cellStyle name="Процентный 3 10 2" xfId="1253" xr:uid="{00000000-0005-0000-0000-0000C4150000}"/>
    <cellStyle name="Процентный 3 10 2 2" xfId="6922" xr:uid="{00000000-0005-0000-0000-0000C5150000}"/>
    <cellStyle name="Процентный 3 10 3" xfId="2853" xr:uid="{00000000-0005-0000-0000-0000C6150000}"/>
    <cellStyle name="Процентный 3 11" xfId="1254" xr:uid="{00000000-0005-0000-0000-0000C7150000}"/>
    <cellStyle name="Процентный 3 12" xfId="1255" xr:uid="{00000000-0005-0000-0000-0000C8150000}"/>
    <cellStyle name="Процентный 3 12 2" xfId="6921" xr:uid="{00000000-0005-0000-0000-0000C9150000}"/>
    <cellStyle name="Процентный 3 13" xfId="2254" xr:uid="{00000000-0005-0000-0000-0000CA150000}"/>
    <cellStyle name="Процентный 3 2" xfId="174" xr:uid="{00000000-0005-0000-0000-0000CB150000}"/>
    <cellStyle name="Процентный 3 2 2" xfId="175" xr:uid="{00000000-0005-0000-0000-0000CC150000}"/>
    <cellStyle name="Процентный 3 2 3" xfId="483" xr:uid="{00000000-0005-0000-0000-0000CD150000}"/>
    <cellStyle name="Процентный 3 2 3 2" xfId="1931" xr:uid="{00000000-0005-0000-0000-0000CE150000}"/>
    <cellStyle name="Процентный 3 2 3 2 2" xfId="6923" xr:uid="{00000000-0005-0000-0000-0000CF150000}"/>
    <cellStyle name="Процентный 3 2 3 3" xfId="2630" xr:uid="{00000000-0005-0000-0000-0000D0150000}"/>
    <cellStyle name="Процентный 3 2 4" xfId="1932" xr:uid="{00000000-0005-0000-0000-0000D1150000}"/>
    <cellStyle name="Процентный 3 2 4 2" xfId="2614" xr:uid="{00000000-0005-0000-0000-0000D2150000}"/>
    <cellStyle name="Процентный 3 3" xfId="176" xr:uid="{00000000-0005-0000-0000-0000D3150000}"/>
    <cellStyle name="Процентный 3 3 2" xfId="484" xr:uid="{00000000-0005-0000-0000-0000D4150000}"/>
    <cellStyle name="Процентный 3 3 2 2" xfId="1603" xr:uid="{00000000-0005-0000-0000-0000D5150000}"/>
    <cellStyle name="Процентный 3 3 2 3" xfId="1933" xr:uid="{00000000-0005-0000-0000-0000D6150000}"/>
    <cellStyle name="Процентный 3 3 2 3 2" xfId="6924" xr:uid="{00000000-0005-0000-0000-0000D7150000}"/>
    <cellStyle name="Процентный 3 3 2 4" xfId="2631" xr:uid="{00000000-0005-0000-0000-0000D8150000}"/>
    <cellStyle name="Процентный 3 3 3" xfId="1256" xr:uid="{00000000-0005-0000-0000-0000D9150000}"/>
    <cellStyle name="Процентный 3 3 3 2" xfId="1934" xr:uid="{00000000-0005-0000-0000-0000DA150000}"/>
    <cellStyle name="Процентный 3 3 3 2 2" xfId="6925" xr:uid="{00000000-0005-0000-0000-0000DB150000}"/>
    <cellStyle name="Процентный 3 3 3 3" xfId="2615" xr:uid="{00000000-0005-0000-0000-0000DC150000}"/>
    <cellStyle name="Процентный 3 3 4" xfId="1599" xr:uid="{00000000-0005-0000-0000-0000DD150000}"/>
    <cellStyle name="Процентный 3 4" xfId="177" xr:uid="{00000000-0005-0000-0000-0000DE150000}"/>
    <cellStyle name="Процентный 3 5" xfId="178" xr:uid="{00000000-0005-0000-0000-0000DF150000}"/>
    <cellStyle name="Процентный 3 5 2" xfId="1257" xr:uid="{00000000-0005-0000-0000-0000E0150000}"/>
    <cellStyle name="Процентный 3 5 2 2" xfId="1936" xr:uid="{00000000-0005-0000-0000-0000E1150000}"/>
    <cellStyle name="Процентный 3 5 2 3" xfId="1935" xr:uid="{00000000-0005-0000-0000-0000E2150000}"/>
    <cellStyle name="Процентный 3 5 3" xfId="1258" xr:uid="{00000000-0005-0000-0000-0000E3150000}"/>
    <cellStyle name="Процентный 3 6" xfId="179" xr:uid="{00000000-0005-0000-0000-0000E4150000}"/>
    <cellStyle name="Процентный 3 6 2" xfId="1259" xr:uid="{00000000-0005-0000-0000-0000E5150000}"/>
    <cellStyle name="Процентный 3 6 2 2" xfId="1260" xr:uid="{00000000-0005-0000-0000-0000E6150000}"/>
    <cellStyle name="Процентный 3 6 2 2 2" xfId="6926" xr:uid="{00000000-0005-0000-0000-0000E7150000}"/>
    <cellStyle name="Процентный 3 6 2 3" xfId="2556" xr:uid="{00000000-0005-0000-0000-0000E8150000}"/>
    <cellStyle name="Процентный 3 6 3" xfId="1261" xr:uid="{00000000-0005-0000-0000-0000E9150000}"/>
    <cellStyle name="Процентный 3 6 4" xfId="1262" xr:uid="{00000000-0005-0000-0000-0000EA150000}"/>
    <cellStyle name="Процентный 3 6 4 2" xfId="6223" xr:uid="{00000000-0005-0000-0000-0000EB150000}"/>
    <cellStyle name="Процентный 3 6 5" xfId="2255" xr:uid="{00000000-0005-0000-0000-0000EC150000}"/>
    <cellStyle name="Процентный 3 7" xfId="180" xr:uid="{00000000-0005-0000-0000-0000ED150000}"/>
    <cellStyle name="Процентный 3 8" xfId="181" xr:uid="{00000000-0005-0000-0000-0000EE150000}"/>
    <cellStyle name="Процентный 3 9" xfId="182" xr:uid="{00000000-0005-0000-0000-0000EF150000}"/>
    <cellStyle name="Процентный 30" xfId="6224" xr:uid="{00000000-0005-0000-0000-0000F0150000}"/>
    <cellStyle name="Процентный 30 2" xfId="6225" xr:uid="{00000000-0005-0000-0000-0000F1150000}"/>
    <cellStyle name="Процентный 31" xfId="6226" xr:uid="{00000000-0005-0000-0000-0000F2150000}"/>
    <cellStyle name="Процентный 31 2" xfId="6227" xr:uid="{00000000-0005-0000-0000-0000F3150000}"/>
    <cellStyle name="Процентный 32" xfId="6228" xr:uid="{00000000-0005-0000-0000-0000F4150000}"/>
    <cellStyle name="Процентный 32 2" xfId="6229" xr:uid="{00000000-0005-0000-0000-0000F5150000}"/>
    <cellStyle name="Процентный 33" xfId="6230" xr:uid="{00000000-0005-0000-0000-0000F6150000}"/>
    <cellStyle name="Процентный 34" xfId="6231" xr:uid="{00000000-0005-0000-0000-0000F7150000}"/>
    <cellStyle name="Процентный 34 2" xfId="6232" xr:uid="{00000000-0005-0000-0000-0000F8150000}"/>
    <cellStyle name="Процентный 35" xfId="6233" xr:uid="{00000000-0005-0000-0000-0000F9150000}"/>
    <cellStyle name="Процентный 35 2" xfId="6234" xr:uid="{00000000-0005-0000-0000-0000FA150000}"/>
    <cellStyle name="Процентный 35 2 2" xfId="6235" xr:uid="{00000000-0005-0000-0000-0000FB150000}"/>
    <cellStyle name="Процентный 35 2 3" xfId="6236" xr:uid="{00000000-0005-0000-0000-0000FC150000}"/>
    <cellStyle name="Процентный 35 2 4" xfId="6237" xr:uid="{00000000-0005-0000-0000-0000FD150000}"/>
    <cellStyle name="Процентный 35 3" xfId="6238" xr:uid="{00000000-0005-0000-0000-0000FE150000}"/>
    <cellStyle name="Процентный 35 4" xfId="6239" xr:uid="{00000000-0005-0000-0000-0000FF150000}"/>
    <cellStyle name="Процентный 36" xfId="6240" xr:uid="{00000000-0005-0000-0000-000000160000}"/>
    <cellStyle name="Процентный 37" xfId="6241" xr:uid="{00000000-0005-0000-0000-000001160000}"/>
    <cellStyle name="Процентный 38" xfId="6538" xr:uid="{00000000-0005-0000-0000-000002160000}"/>
    <cellStyle name="Процентный 4" xfId="183" xr:uid="{00000000-0005-0000-0000-000003160000}"/>
    <cellStyle name="Процентный 4 10" xfId="184" xr:uid="{00000000-0005-0000-0000-000004160000}"/>
    <cellStyle name="Процентный 4 10 2" xfId="1263" xr:uid="{00000000-0005-0000-0000-000005160000}"/>
    <cellStyle name="Процентный 4 10 2 2" xfId="1264" xr:uid="{00000000-0005-0000-0000-000006160000}"/>
    <cellStyle name="Процентный 4 10 2 2 2" xfId="6929" xr:uid="{00000000-0005-0000-0000-000007160000}"/>
    <cellStyle name="Процентный 4 10 2 3" xfId="2557" xr:uid="{00000000-0005-0000-0000-000008160000}"/>
    <cellStyle name="Процентный 4 10 3" xfId="1265" xr:uid="{00000000-0005-0000-0000-000009160000}"/>
    <cellStyle name="Процентный 4 10 4" xfId="1266" xr:uid="{00000000-0005-0000-0000-00000A160000}"/>
    <cellStyle name="Процентный 4 10 4 2" xfId="6928" xr:uid="{00000000-0005-0000-0000-00000B160000}"/>
    <cellStyle name="Процентный 4 10 5" xfId="2257" xr:uid="{00000000-0005-0000-0000-00000C160000}"/>
    <cellStyle name="Процентный 4 11" xfId="269" xr:uid="{00000000-0005-0000-0000-00000D160000}"/>
    <cellStyle name="Процентный 4 11 2" xfId="547" xr:uid="{00000000-0005-0000-0000-00000E160000}"/>
    <cellStyle name="Процентный 4 11 2 2" xfId="1267" xr:uid="{00000000-0005-0000-0000-00000F160000}"/>
    <cellStyle name="Процентный 4 11 2 2 2" xfId="6931" xr:uid="{00000000-0005-0000-0000-000010160000}"/>
    <cellStyle name="Процентный 4 11 2 3" xfId="2558" xr:uid="{00000000-0005-0000-0000-000011160000}"/>
    <cellStyle name="Процентный 4 11 3" xfId="1268" xr:uid="{00000000-0005-0000-0000-000012160000}"/>
    <cellStyle name="Процентный 4 11 3 2" xfId="1937" xr:uid="{00000000-0005-0000-0000-000013160000}"/>
    <cellStyle name="Процентный 4 11 3 2 2" xfId="6932" xr:uid="{00000000-0005-0000-0000-000014160000}"/>
    <cellStyle name="Процентный 4 11 3 3" xfId="2854" xr:uid="{00000000-0005-0000-0000-000015160000}"/>
    <cellStyle name="Процентный 4 11 4" xfId="1269" xr:uid="{00000000-0005-0000-0000-000016160000}"/>
    <cellStyle name="Процентный 4 11 4 2" xfId="6930" xr:uid="{00000000-0005-0000-0000-000017160000}"/>
    <cellStyle name="Процентный 4 11 5" xfId="2258" xr:uid="{00000000-0005-0000-0000-000018160000}"/>
    <cellStyle name="Процентный 4 12" xfId="1270" xr:uid="{00000000-0005-0000-0000-000019160000}"/>
    <cellStyle name="Процентный 4 12 2" xfId="1271" xr:uid="{00000000-0005-0000-0000-00001A160000}"/>
    <cellStyle name="Процентный 4 12 2 2" xfId="2855" xr:uid="{00000000-0005-0000-0000-00001B160000}"/>
    <cellStyle name="Процентный 4 12 3" xfId="1938" xr:uid="{00000000-0005-0000-0000-00001C160000}"/>
    <cellStyle name="Процентный 4 13" xfId="1272" xr:uid="{00000000-0005-0000-0000-00001D160000}"/>
    <cellStyle name="Процентный 4 14" xfId="1273" xr:uid="{00000000-0005-0000-0000-00001E160000}"/>
    <cellStyle name="Процентный 4 14 2" xfId="6927" xr:uid="{00000000-0005-0000-0000-00001F160000}"/>
    <cellStyle name="Процентный 4 15" xfId="2256" xr:uid="{00000000-0005-0000-0000-000020160000}"/>
    <cellStyle name="Процентный 4 2" xfId="185" xr:uid="{00000000-0005-0000-0000-000021160000}"/>
    <cellStyle name="Процентный 4 2 2" xfId="186" xr:uid="{00000000-0005-0000-0000-000022160000}"/>
    <cellStyle name="Процентный 4 2 2 10" xfId="187" xr:uid="{00000000-0005-0000-0000-000023160000}"/>
    <cellStyle name="Процентный 4 2 2 10 2" xfId="487" xr:uid="{00000000-0005-0000-0000-000024160000}"/>
    <cellStyle name="Процентный 4 2 2 10 2 2" xfId="2633" xr:uid="{00000000-0005-0000-0000-000025160000}"/>
    <cellStyle name="Процентный 4 2 2 10 3" xfId="1939" xr:uid="{00000000-0005-0000-0000-000026160000}"/>
    <cellStyle name="Процентный 4 2 2 10 3 2" xfId="6935" xr:uid="{00000000-0005-0000-0000-000027160000}"/>
    <cellStyle name="Процентный 4 2 2 10 4" xfId="2616" xr:uid="{00000000-0005-0000-0000-000028160000}"/>
    <cellStyle name="Процентный 4 2 2 11" xfId="486" xr:uid="{00000000-0005-0000-0000-000029160000}"/>
    <cellStyle name="Процентный 4 2 2 11 2" xfId="1274" xr:uid="{00000000-0005-0000-0000-00002A160000}"/>
    <cellStyle name="Процентный 4 2 2 11 2 2" xfId="6936" xr:uid="{00000000-0005-0000-0000-00002B160000}"/>
    <cellStyle name="Процентный 4 2 2 11 3" xfId="2632" xr:uid="{00000000-0005-0000-0000-00002C160000}"/>
    <cellStyle name="Процентный 4 2 2 12" xfId="1275" xr:uid="{00000000-0005-0000-0000-00002D160000}"/>
    <cellStyle name="Процентный 4 2 2 12 2" xfId="1940" xr:uid="{00000000-0005-0000-0000-00002E160000}"/>
    <cellStyle name="Процентный 4 2 2 12 2 2" xfId="6937" xr:uid="{00000000-0005-0000-0000-00002F160000}"/>
    <cellStyle name="Процентный 4 2 2 12 3" xfId="2856" xr:uid="{00000000-0005-0000-0000-000030160000}"/>
    <cellStyle name="Процентный 4 2 2 13" xfId="1276" xr:uid="{00000000-0005-0000-0000-000031160000}"/>
    <cellStyle name="Процентный 4 2 2 13 2" xfId="6934" xr:uid="{00000000-0005-0000-0000-000032160000}"/>
    <cellStyle name="Процентный 4 2 2 14" xfId="2260" xr:uid="{00000000-0005-0000-0000-000033160000}"/>
    <cellStyle name="Процентный 4 2 2 2" xfId="188" xr:uid="{00000000-0005-0000-0000-000034160000}"/>
    <cellStyle name="Процентный 4 2 2 2 2" xfId="189" xr:uid="{00000000-0005-0000-0000-000035160000}"/>
    <cellStyle name="Процентный 4 2 2 2 2 2" xfId="190" xr:uid="{00000000-0005-0000-0000-000036160000}"/>
    <cellStyle name="Процентный 4 2 2 2 2 2 2" xfId="191" xr:uid="{00000000-0005-0000-0000-000037160000}"/>
    <cellStyle name="Процентный 4 2 2 2 2 2 2 2" xfId="491" xr:uid="{00000000-0005-0000-0000-000038160000}"/>
    <cellStyle name="Процентный 4 2 2 2 2 2 2 2 2" xfId="1941" xr:uid="{00000000-0005-0000-0000-000039160000}"/>
    <cellStyle name="Процентный 4 2 2 2 2 2 2 2 2 2" xfId="6942" xr:uid="{00000000-0005-0000-0000-00003A160000}"/>
    <cellStyle name="Процентный 4 2 2 2 2 2 2 2 3" xfId="2636" xr:uid="{00000000-0005-0000-0000-00003B160000}"/>
    <cellStyle name="Процентный 4 2 2 2 2 2 2 3" xfId="1277" xr:uid="{00000000-0005-0000-0000-00003C160000}"/>
    <cellStyle name="Процентный 4 2 2 2 2 2 2 3 2" xfId="6941" xr:uid="{00000000-0005-0000-0000-00003D160000}"/>
    <cellStyle name="Процентный 4 2 2 2 2 2 2 4" xfId="2561" xr:uid="{00000000-0005-0000-0000-00003E160000}"/>
    <cellStyle name="Процентный 4 2 2 2 2 2 3" xfId="260" xr:uid="{00000000-0005-0000-0000-00003F160000}"/>
    <cellStyle name="Процентный 4 2 2 2 2 2 3 2" xfId="540" xr:uid="{00000000-0005-0000-0000-000040160000}"/>
    <cellStyle name="Процентный 4 2 2 2 2 2 3 2 2" xfId="1942" xr:uid="{00000000-0005-0000-0000-000041160000}"/>
    <cellStyle name="Процентный 4 2 2 2 2 2 3 2 2 2" xfId="6944" xr:uid="{00000000-0005-0000-0000-000042160000}"/>
    <cellStyle name="Процентный 4 2 2 2 2 2 3 2 3" xfId="2646" xr:uid="{00000000-0005-0000-0000-000043160000}"/>
    <cellStyle name="Процентный 4 2 2 2 2 2 3 3" xfId="1644" xr:uid="{00000000-0005-0000-0000-000044160000}"/>
    <cellStyle name="Процентный 4 2 2 2 2 2 3 3 2" xfId="6943" xr:uid="{00000000-0005-0000-0000-000045160000}"/>
    <cellStyle name="Процентный 4 2 2 2 2 2 3 4" xfId="2622" xr:uid="{00000000-0005-0000-0000-000046160000}"/>
    <cellStyle name="Процентный 4 2 2 2 2 2 4" xfId="490" xr:uid="{00000000-0005-0000-0000-000047160000}"/>
    <cellStyle name="Процентный 4 2 2 2 2 2 4 2" xfId="1943" xr:uid="{00000000-0005-0000-0000-000048160000}"/>
    <cellStyle name="Процентный 4 2 2 2 2 2 4 2 2" xfId="6945" xr:uid="{00000000-0005-0000-0000-000049160000}"/>
    <cellStyle name="Процентный 4 2 2 2 2 2 4 3" xfId="2635" xr:uid="{00000000-0005-0000-0000-00004A160000}"/>
    <cellStyle name="Процентный 4 2 2 2 2 2 5" xfId="1278" xr:uid="{00000000-0005-0000-0000-00004B160000}"/>
    <cellStyle name="Процентный 4 2 2 2 2 2 5 2" xfId="6940" xr:uid="{00000000-0005-0000-0000-00004C160000}"/>
    <cellStyle name="Процентный 4 2 2 2 2 2 6" xfId="2263" xr:uid="{00000000-0005-0000-0000-00004D160000}"/>
    <cellStyle name="Процентный 4 2 2 2 2 3" xfId="344" xr:uid="{00000000-0005-0000-0000-00004E160000}"/>
    <cellStyle name="Процентный 4 2 2 2 2 3 2" xfId="619" xr:uid="{00000000-0005-0000-0000-00004F160000}"/>
    <cellStyle name="Процентный 4 2 2 2 2 3 2 2" xfId="2650" xr:uid="{00000000-0005-0000-0000-000050160000}"/>
    <cellStyle name="Процентный 4 2 2 2 2 3 3" xfId="1944" xr:uid="{00000000-0005-0000-0000-000051160000}"/>
    <cellStyle name="Процентный 4 2 2 2 2 3 3 2" xfId="6946" xr:uid="{00000000-0005-0000-0000-000052160000}"/>
    <cellStyle name="Процентный 4 2 2 2 2 3 4" xfId="2560" xr:uid="{00000000-0005-0000-0000-000053160000}"/>
    <cellStyle name="Процентный 4 2 2 2 2 4" xfId="489" xr:uid="{00000000-0005-0000-0000-000054160000}"/>
    <cellStyle name="Процентный 4 2 2 2 2 4 2" xfId="1945" xr:uid="{00000000-0005-0000-0000-000055160000}"/>
    <cellStyle name="Процентный 4 2 2 2 2 4 2 2" xfId="6947" xr:uid="{00000000-0005-0000-0000-000056160000}"/>
    <cellStyle name="Процентный 4 2 2 2 2 4 3" xfId="2634" xr:uid="{00000000-0005-0000-0000-000057160000}"/>
    <cellStyle name="Процентный 4 2 2 2 2 5" xfId="1279" xr:uid="{00000000-0005-0000-0000-000058160000}"/>
    <cellStyle name="Процентный 4 2 2 2 2 5 2" xfId="6939" xr:uid="{00000000-0005-0000-0000-000059160000}"/>
    <cellStyle name="Процентный 4 2 2 2 2 6" xfId="2262" xr:uid="{00000000-0005-0000-0000-00005A160000}"/>
    <cellStyle name="Процентный 4 2 2 2 3" xfId="488" xr:uid="{00000000-0005-0000-0000-00005B160000}"/>
    <cellStyle name="Процентный 4 2 2 2 3 2" xfId="1280" xr:uid="{00000000-0005-0000-0000-00005C160000}"/>
    <cellStyle name="Процентный 4 2 2 2 3 2 2" xfId="1281" xr:uid="{00000000-0005-0000-0000-00005D160000}"/>
    <cellStyle name="Процентный 4 2 2 2 3 2 2 2" xfId="1282" xr:uid="{00000000-0005-0000-0000-00005E160000}"/>
    <cellStyle name="Процентный 4 2 2 2 3 2 2 2 2" xfId="1283" xr:uid="{00000000-0005-0000-0000-00005F160000}"/>
    <cellStyle name="Процентный 4 2 2 2 3 2 2 2 2 2" xfId="1948" xr:uid="{00000000-0005-0000-0000-000060160000}"/>
    <cellStyle name="Процентный 4 2 2 2 3 2 2 2 2 2 2" xfId="6952" xr:uid="{00000000-0005-0000-0000-000061160000}"/>
    <cellStyle name="Процентный 4 2 2 2 3 2 2 2 2 3" xfId="2859" xr:uid="{00000000-0005-0000-0000-000062160000}"/>
    <cellStyle name="Процентный 4 2 2 2 3 2 2 2 3" xfId="1947" xr:uid="{00000000-0005-0000-0000-000063160000}"/>
    <cellStyle name="Процентный 4 2 2 2 3 2 2 2 3 2" xfId="6951" xr:uid="{00000000-0005-0000-0000-000064160000}"/>
    <cellStyle name="Процентный 4 2 2 2 3 2 2 2 4" xfId="2858" xr:uid="{00000000-0005-0000-0000-000065160000}"/>
    <cellStyle name="Процентный 4 2 2 2 3 2 2 3" xfId="1284" xr:uid="{00000000-0005-0000-0000-000066160000}"/>
    <cellStyle name="Процентный 4 2 2 2 3 2 2 3 2" xfId="1285" xr:uid="{00000000-0005-0000-0000-000067160000}"/>
    <cellStyle name="Процентный 4 2 2 2 3 2 2 3 2 2" xfId="1949" xr:uid="{00000000-0005-0000-0000-000068160000}"/>
    <cellStyle name="Процентный 4 2 2 2 3 2 2 3 2 2 2" xfId="6954" xr:uid="{00000000-0005-0000-0000-000069160000}"/>
    <cellStyle name="Процентный 4 2 2 2 3 2 2 3 2 3" xfId="2860" xr:uid="{00000000-0005-0000-0000-00006A160000}"/>
    <cellStyle name="Процентный 4 2 2 2 3 2 2 3 3" xfId="1608" xr:uid="{00000000-0005-0000-0000-00006B160000}"/>
    <cellStyle name="Процентный 4 2 2 2 3 2 2 3 3 2" xfId="6953" xr:uid="{00000000-0005-0000-0000-00006C160000}"/>
    <cellStyle name="Процентный 4 2 2 2 3 2 2 3 4" xfId="1645" xr:uid="{00000000-0005-0000-0000-00006D160000}"/>
    <cellStyle name="Процентный 4 2 2 2 3 2 2 4" xfId="1286" xr:uid="{00000000-0005-0000-0000-00006E160000}"/>
    <cellStyle name="Процентный 4 2 2 2 3 2 2 4 2" xfId="1950" xr:uid="{00000000-0005-0000-0000-00006F160000}"/>
    <cellStyle name="Процентный 4 2 2 2 3 2 2 4 2 2" xfId="6955" xr:uid="{00000000-0005-0000-0000-000070160000}"/>
    <cellStyle name="Процентный 4 2 2 2 3 2 2 4 3" xfId="2861" xr:uid="{00000000-0005-0000-0000-000071160000}"/>
    <cellStyle name="Процентный 4 2 2 2 3 2 2 5" xfId="1946" xr:uid="{00000000-0005-0000-0000-000072160000}"/>
    <cellStyle name="Процентный 4 2 2 2 3 2 2 5 2" xfId="6950" xr:uid="{00000000-0005-0000-0000-000073160000}"/>
    <cellStyle name="Процентный 4 2 2 2 3 2 2 6" xfId="2857" xr:uid="{00000000-0005-0000-0000-000074160000}"/>
    <cellStyle name="Процентный 4 2 2 2 3 2 3" xfId="1287" xr:uid="{00000000-0005-0000-0000-000075160000}"/>
    <cellStyle name="Процентный 4 2 2 2 3 2 3 2" xfId="1951" xr:uid="{00000000-0005-0000-0000-000076160000}"/>
    <cellStyle name="Процентный 4 2 2 2 3 2 3 2 2" xfId="6956" xr:uid="{00000000-0005-0000-0000-000077160000}"/>
    <cellStyle name="Процентный 4 2 2 2 3 2 3 3" xfId="2862" xr:uid="{00000000-0005-0000-0000-000078160000}"/>
    <cellStyle name="Процентный 4 2 2 2 3 2 4" xfId="1288" xr:uid="{00000000-0005-0000-0000-000079160000}"/>
    <cellStyle name="Процентный 4 2 2 2 3 2 4 2" xfId="6949" xr:uid="{00000000-0005-0000-0000-00007A160000}"/>
    <cellStyle name="Процентный 4 2 2 2 3 2 5" xfId="2265" xr:uid="{00000000-0005-0000-0000-00007B160000}"/>
    <cellStyle name="Процентный 4 2 2 2 3 3" xfId="1289" xr:uid="{00000000-0005-0000-0000-00007C160000}"/>
    <cellStyle name="Процентный 4 2 2 2 3 3 2" xfId="1952" xr:uid="{00000000-0005-0000-0000-00007D160000}"/>
    <cellStyle name="Процентный 4 2 2 2 3 3 2 2" xfId="6957" xr:uid="{00000000-0005-0000-0000-00007E160000}"/>
    <cellStyle name="Процентный 4 2 2 2 3 3 3" xfId="2863" xr:uid="{00000000-0005-0000-0000-00007F160000}"/>
    <cellStyle name="Процентный 4 2 2 2 3 4" xfId="1290" xr:uid="{00000000-0005-0000-0000-000080160000}"/>
    <cellStyle name="Процентный 4 2 2 2 3 4 2" xfId="6948" xr:uid="{00000000-0005-0000-0000-000081160000}"/>
    <cellStyle name="Процентный 4 2 2 2 3 5" xfId="2264" xr:uid="{00000000-0005-0000-0000-000082160000}"/>
    <cellStyle name="Процентный 4 2 2 2 4" xfId="1291" xr:uid="{00000000-0005-0000-0000-000083160000}"/>
    <cellStyle name="Процентный 4 2 2 2 4 2" xfId="1292" xr:uid="{00000000-0005-0000-0000-000084160000}"/>
    <cellStyle name="Процентный 4 2 2 2 4 2 2" xfId="6958" xr:uid="{00000000-0005-0000-0000-000085160000}"/>
    <cellStyle name="Процентный 4 2 2 2 4 3" xfId="2559" xr:uid="{00000000-0005-0000-0000-000086160000}"/>
    <cellStyle name="Процентный 4 2 2 2 5" xfId="1293" xr:uid="{00000000-0005-0000-0000-000087160000}"/>
    <cellStyle name="Процентный 4 2 2 2 5 2" xfId="1953" xr:uid="{00000000-0005-0000-0000-000088160000}"/>
    <cellStyle name="Процентный 4 2 2 2 5 2 2" xfId="6959" xr:uid="{00000000-0005-0000-0000-000089160000}"/>
    <cellStyle name="Процентный 4 2 2 2 5 3" xfId="2864" xr:uid="{00000000-0005-0000-0000-00008A160000}"/>
    <cellStyle name="Процентный 4 2 2 2 6" xfId="1294" xr:uid="{00000000-0005-0000-0000-00008B160000}"/>
    <cellStyle name="Процентный 4 2 2 2 6 2" xfId="6938" xr:uid="{00000000-0005-0000-0000-00008C160000}"/>
    <cellStyle name="Процентный 4 2 2 2 7" xfId="2261" xr:uid="{00000000-0005-0000-0000-00008D160000}"/>
    <cellStyle name="Процентный 4 2 2 3" xfId="192" xr:uid="{00000000-0005-0000-0000-00008E160000}"/>
    <cellStyle name="Процентный 4 2 2 3 2" xfId="492" xr:uid="{00000000-0005-0000-0000-00008F160000}"/>
    <cellStyle name="Процентный 4 2 2 3 2 2" xfId="1295" xr:uid="{00000000-0005-0000-0000-000090160000}"/>
    <cellStyle name="Процентный 4 2 2 3 2 2 2" xfId="6961" xr:uid="{00000000-0005-0000-0000-000091160000}"/>
    <cellStyle name="Процентный 4 2 2 3 2 3" xfId="2562" xr:uid="{00000000-0005-0000-0000-000092160000}"/>
    <cellStyle name="Процентный 4 2 2 3 3" xfId="1296" xr:uid="{00000000-0005-0000-0000-000093160000}"/>
    <cellStyle name="Процентный 4 2 2 3 3 2" xfId="1954" xr:uid="{00000000-0005-0000-0000-000094160000}"/>
    <cellStyle name="Процентный 4 2 2 3 3 2 2" xfId="6962" xr:uid="{00000000-0005-0000-0000-000095160000}"/>
    <cellStyle name="Процентный 4 2 2 3 3 3" xfId="2865" xr:uid="{00000000-0005-0000-0000-000096160000}"/>
    <cellStyle name="Процентный 4 2 2 3 4" xfId="1297" xr:uid="{00000000-0005-0000-0000-000097160000}"/>
    <cellStyle name="Процентный 4 2 2 3 4 2" xfId="6960" xr:uid="{00000000-0005-0000-0000-000098160000}"/>
    <cellStyle name="Процентный 4 2 2 3 5" xfId="2266" xr:uid="{00000000-0005-0000-0000-000099160000}"/>
    <cellStyle name="Процентный 4 2 2 4" xfId="193" xr:uid="{00000000-0005-0000-0000-00009A160000}"/>
    <cellStyle name="Процентный 4 2 2 4 2" xfId="493" xr:uid="{00000000-0005-0000-0000-00009B160000}"/>
    <cellStyle name="Процентный 4 2 2 4 2 2" xfId="1298" xr:uid="{00000000-0005-0000-0000-00009C160000}"/>
    <cellStyle name="Процентный 4 2 2 4 2 2 2" xfId="6964" xr:uid="{00000000-0005-0000-0000-00009D160000}"/>
    <cellStyle name="Процентный 4 2 2 4 2 3" xfId="2563" xr:uid="{00000000-0005-0000-0000-00009E160000}"/>
    <cellStyle name="Процентный 4 2 2 4 3" xfId="1299" xr:uid="{00000000-0005-0000-0000-00009F160000}"/>
    <cellStyle name="Процентный 4 2 2 4 3 2" xfId="1955" xr:uid="{00000000-0005-0000-0000-0000A0160000}"/>
    <cellStyle name="Процентный 4 2 2 4 3 2 2" xfId="6965" xr:uid="{00000000-0005-0000-0000-0000A1160000}"/>
    <cellStyle name="Процентный 4 2 2 4 3 3" xfId="2866" xr:uid="{00000000-0005-0000-0000-0000A2160000}"/>
    <cellStyle name="Процентный 4 2 2 4 4" xfId="1300" xr:uid="{00000000-0005-0000-0000-0000A3160000}"/>
    <cellStyle name="Процентный 4 2 2 4 4 2" xfId="6963" xr:uid="{00000000-0005-0000-0000-0000A4160000}"/>
    <cellStyle name="Процентный 4 2 2 4 5" xfId="2267" xr:uid="{00000000-0005-0000-0000-0000A5160000}"/>
    <cellStyle name="Процентный 4 2 2 5" xfId="194" xr:uid="{00000000-0005-0000-0000-0000A6160000}"/>
    <cellStyle name="Процентный 4 2 2 5 2" xfId="345" xr:uid="{00000000-0005-0000-0000-0000A7160000}"/>
    <cellStyle name="Процентный 4 2 2 5 2 2" xfId="620" xr:uid="{00000000-0005-0000-0000-0000A8160000}"/>
    <cellStyle name="Процентный 4 2 2 5 2 2 2" xfId="1301" xr:uid="{00000000-0005-0000-0000-0000A9160000}"/>
    <cellStyle name="Процентный 4 2 2 5 2 2 2 2" xfId="6968" xr:uid="{00000000-0005-0000-0000-0000AA160000}"/>
    <cellStyle name="Процентный 4 2 2 5 2 2 3" xfId="2611" xr:uid="{00000000-0005-0000-0000-0000AB160000}"/>
    <cellStyle name="Процентный 4 2 2 5 2 3" xfId="1302" xr:uid="{00000000-0005-0000-0000-0000AC160000}"/>
    <cellStyle name="Процентный 4 2 2 5 2 3 2" xfId="1303" xr:uid="{00000000-0005-0000-0000-0000AD160000}"/>
    <cellStyle name="Процентный 4 2 2 5 2 3 2 2" xfId="6969" xr:uid="{00000000-0005-0000-0000-0000AE160000}"/>
    <cellStyle name="Процентный 4 2 2 5 2 3 3" xfId="2867" xr:uid="{00000000-0005-0000-0000-0000AF160000}"/>
    <cellStyle name="Процентный 4 2 2 5 2 4" xfId="1304" xr:uid="{00000000-0005-0000-0000-0000B0160000}"/>
    <cellStyle name="Процентный 4 2 2 5 2 4 2" xfId="6967" xr:uid="{00000000-0005-0000-0000-0000B1160000}"/>
    <cellStyle name="Процентный 4 2 2 5 2 5" xfId="2350" xr:uid="{00000000-0005-0000-0000-0000B2160000}"/>
    <cellStyle name="Процентный 4 2 2 5 3" xfId="494" xr:uid="{00000000-0005-0000-0000-0000B3160000}"/>
    <cellStyle name="Процентный 4 2 2 5 3 2" xfId="1305" xr:uid="{00000000-0005-0000-0000-0000B4160000}"/>
    <cellStyle name="Процентный 4 2 2 5 3 2 2" xfId="6970" xr:uid="{00000000-0005-0000-0000-0000B5160000}"/>
    <cellStyle name="Процентный 4 2 2 5 3 3" xfId="2456" xr:uid="{00000000-0005-0000-0000-0000B6160000}"/>
    <cellStyle name="Процентный 4 2 2 5 4" xfId="1306" xr:uid="{00000000-0005-0000-0000-0000B7160000}"/>
    <cellStyle name="Процентный 4 2 2 5 4 2" xfId="1307" xr:uid="{00000000-0005-0000-0000-0000B8160000}"/>
    <cellStyle name="Процентный 4 2 2 5 4 2 2" xfId="6971" xr:uid="{00000000-0005-0000-0000-0000B9160000}"/>
    <cellStyle name="Процентный 4 2 2 5 4 3" xfId="2868" xr:uid="{00000000-0005-0000-0000-0000BA160000}"/>
    <cellStyle name="Процентный 4 2 2 5 5" xfId="1308" xr:uid="{00000000-0005-0000-0000-0000BB160000}"/>
    <cellStyle name="Процентный 4 2 2 5 5 2" xfId="1957" xr:uid="{00000000-0005-0000-0000-0000BC160000}"/>
    <cellStyle name="Процентный 4 2 2 5 5 2 2" xfId="6972" xr:uid="{00000000-0005-0000-0000-0000BD160000}"/>
    <cellStyle name="Процентный 4 2 2 5 5 3" xfId="2869" xr:uid="{00000000-0005-0000-0000-0000BE160000}"/>
    <cellStyle name="Процентный 4 2 2 5 6" xfId="1309" xr:uid="{00000000-0005-0000-0000-0000BF160000}"/>
    <cellStyle name="Процентный 4 2 2 5 6 2" xfId="1958" xr:uid="{00000000-0005-0000-0000-0000C0160000}"/>
    <cellStyle name="Процентный 4 2 2 5 6 2 2" xfId="6973" xr:uid="{00000000-0005-0000-0000-0000C1160000}"/>
    <cellStyle name="Процентный 4 2 2 5 6 3" xfId="2870" xr:uid="{00000000-0005-0000-0000-0000C2160000}"/>
    <cellStyle name="Процентный 4 2 2 5 7" xfId="1956" xr:uid="{00000000-0005-0000-0000-0000C3160000}"/>
    <cellStyle name="Процентный 4 2 2 5 7 2" xfId="6966" xr:uid="{00000000-0005-0000-0000-0000C4160000}"/>
    <cellStyle name="Процентный 4 2 2 5 8" xfId="2268" xr:uid="{00000000-0005-0000-0000-0000C5160000}"/>
    <cellStyle name="Процентный 4 2 2 6" xfId="195" xr:uid="{00000000-0005-0000-0000-0000C6160000}"/>
    <cellStyle name="Процентный 4 2 2 6 2" xfId="495" xr:uid="{00000000-0005-0000-0000-0000C7160000}"/>
    <cellStyle name="Процентный 4 2 2 6 2 2" xfId="2637" xr:uid="{00000000-0005-0000-0000-0000C8160000}"/>
    <cellStyle name="Процентный 4 2 2 6 3" xfId="1959" xr:uid="{00000000-0005-0000-0000-0000C9160000}"/>
    <cellStyle name="Процентный 4 2 2 6 3 2" xfId="6974" xr:uid="{00000000-0005-0000-0000-0000CA160000}"/>
    <cellStyle name="Процентный 4 2 2 6 4" xfId="2351" xr:uid="{00000000-0005-0000-0000-0000CB160000}"/>
    <cellStyle name="Процентный 4 2 2 7" xfId="196" xr:uid="{00000000-0005-0000-0000-0000CC160000}"/>
    <cellStyle name="Процентный 4 2 2 7 2" xfId="496" xr:uid="{00000000-0005-0000-0000-0000CD160000}"/>
    <cellStyle name="Процентный 4 2 2 7 2 2" xfId="2638" xr:uid="{00000000-0005-0000-0000-0000CE160000}"/>
    <cellStyle name="Процентный 4 2 2 7 3" xfId="1960" xr:uid="{00000000-0005-0000-0000-0000CF160000}"/>
    <cellStyle name="Процентный 4 2 2 7 3 2" xfId="6975" xr:uid="{00000000-0005-0000-0000-0000D0160000}"/>
    <cellStyle name="Процентный 4 2 2 7 4" xfId="2617" xr:uid="{00000000-0005-0000-0000-0000D1160000}"/>
    <cellStyle name="Процентный 4 2 2 8" xfId="197" xr:uid="{00000000-0005-0000-0000-0000D2160000}"/>
    <cellStyle name="Процентный 4 2 2 8 2" xfId="497" xr:uid="{00000000-0005-0000-0000-0000D3160000}"/>
    <cellStyle name="Процентный 4 2 2 8 2 2" xfId="2639" xr:uid="{00000000-0005-0000-0000-0000D4160000}"/>
    <cellStyle name="Процентный 4 2 2 8 3" xfId="1961" xr:uid="{00000000-0005-0000-0000-0000D5160000}"/>
    <cellStyle name="Процентный 4 2 2 8 3 2" xfId="6976" xr:uid="{00000000-0005-0000-0000-0000D6160000}"/>
    <cellStyle name="Процентный 4 2 2 8 4" xfId="2618" xr:uid="{00000000-0005-0000-0000-0000D7160000}"/>
    <cellStyle name="Процентный 4 2 2 9" xfId="198" xr:uid="{00000000-0005-0000-0000-0000D8160000}"/>
    <cellStyle name="Процентный 4 2 2 9 2" xfId="498" xr:uid="{00000000-0005-0000-0000-0000D9160000}"/>
    <cellStyle name="Процентный 4 2 2 9 2 2" xfId="2640" xr:uid="{00000000-0005-0000-0000-0000DA160000}"/>
    <cellStyle name="Процентный 4 2 2 9 3" xfId="1962" xr:uid="{00000000-0005-0000-0000-0000DB160000}"/>
    <cellStyle name="Процентный 4 2 2 9 3 2" xfId="6977" xr:uid="{00000000-0005-0000-0000-0000DC160000}"/>
    <cellStyle name="Процентный 4 2 2 9 4" xfId="2619" xr:uid="{00000000-0005-0000-0000-0000DD160000}"/>
    <cellStyle name="Процентный 4 2 3" xfId="199" xr:uid="{00000000-0005-0000-0000-0000DE160000}"/>
    <cellStyle name="Процентный 4 2 3 2" xfId="346" xr:uid="{00000000-0005-0000-0000-0000DF160000}"/>
    <cellStyle name="Процентный 4 2 3 2 2" xfId="621" xr:uid="{00000000-0005-0000-0000-0000E0160000}"/>
    <cellStyle name="Процентный 4 2 3 2 2 2" xfId="1310" xr:uid="{00000000-0005-0000-0000-0000E1160000}"/>
    <cellStyle name="Процентный 4 2 3 2 2 2 2" xfId="1963" xr:uid="{00000000-0005-0000-0000-0000E2160000}"/>
    <cellStyle name="Процентный 4 2 3 2 2 2 2 2" xfId="6981" xr:uid="{00000000-0005-0000-0000-0000E3160000}"/>
    <cellStyle name="Процентный 4 2 3 2 2 2 3" xfId="2871" xr:uid="{00000000-0005-0000-0000-0000E4160000}"/>
    <cellStyle name="Процентный 4 2 3 2 2 3" xfId="1311" xr:uid="{00000000-0005-0000-0000-0000E5160000}"/>
    <cellStyle name="Процентный 4 2 3 2 2 3 2" xfId="6980" xr:uid="{00000000-0005-0000-0000-0000E6160000}"/>
    <cellStyle name="Процентный 4 2 3 2 2 4" xfId="2565" xr:uid="{00000000-0005-0000-0000-0000E7160000}"/>
    <cellStyle name="Процентный 4 2 3 2 3" xfId="1312" xr:uid="{00000000-0005-0000-0000-0000E8160000}"/>
    <cellStyle name="Процентный 4 2 3 2 3 2" xfId="1964" xr:uid="{00000000-0005-0000-0000-0000E9160000}"/>
    <cellStyle name="Процентный 4 2 3 2 3 2 2" xfId="6982" xr:uid="{00000000-0005-0000-0000-0000EA160000}"/>
    <cellStyle name="Процентный 4 2 3 2 3 3" xfId="2872" xr:uid="{00000000-0005-0000-0000-0000EB160000}"/>
    <cellStyle name="Процентный 4 2 3 2 4" xfId="1313" xr:uid="{00000000-0005-0000-0000-0000EC160000}"/>
    <cellStyle name="Процентный 4 2 3 2 4 2" xfId="6979" xr:uid="{00000000-0005-0000-0000-0000ED160000}"/>
    <cellStyle name="Процентный 4 2 3 2 5" xfId="2270" xr:uid="{00000000-0005-0000-0000-0000EE160000}"/>
    <cellStyle name="Процентный 4 2 3 3" xfId="499" xr:uid="{00000000-0005-0000-0000-0000EF160000}"/>
    <cellStyle name="Процентный 4 2 3 3 2" xfId="1314" xr:uid="{00000000-0005-0000-0000-0000F0160000}"/>
    <cellStyle name="Процентный 4 2 3 3 2 2" xfId="6983" xr:uid="{00000000-0005-0000-0000-0000F1160000}"/>
    <cellStyle name="Процентный 4 2 3 3 3" xfId="2564" xr:uid="{00000000-0005-0000-0000-0000F2160000}"/>
    <cellStyle name="Процентный 4 2 3 4" xfId="1315" xr:uid="{00000000-0005-0000-0000-0000F3160000}"/>
    <cellStyle name="Процентный 4 2 3 4 2" xfId="1965" xr:uid="{00000000-0005-0000-0000-0000F4160000}"/>
    <cellStyle name="Процентный 4 2 3 4 2 2" xfId="6984" xr:uid="{00000000-0005-0000-0000-0000F5160000}"/>
    <cellStyle name="Процентный 4 2 3 4 3" xfId="2873" xr:uid="{00000000-0005-0000-0000-0000F6160000}"/>
    <cellStyle name="Процентный 4 2 3 5" xfId="1316" xr:uid="{00000000-0005-0000-0000-0000F7160000}"/>
    <cellStyle name="Процентный 4 2 3 5 2" xfId="6978" xr:uid="{00000000-0005-0000-0000-0000F8160000}"/>
    <cellStyle name="Процентный 4 2 3 6" xfId="2269" xr:uid="{00000000-0005-0000-0000-0000F9160000}"/>
    <cellStyle name="Процентный 4 2 4" xfId="485" xr:uid="{00000000-0005-0000-0000-0000FA160000}"/>
    <cellStyle name="Процентный 4 2 4 2" xfId="1317" xr:uid="{00000000-0005-0000-0000-0000FB160000}"/>
    <cellStyle name="Процентный 4 2 4 2 2" xfId="2874" xr:uid="{00000000-0005-0000-0000-0000FC160000}"/>
    <cellStyle name="Процентный 4 2 4 3" xfId="1966" xr:uid="{00000000-0005-0000-0000-0000FD160000}"/>
    <cellStyle name="Процентный 4 2 5" xfId="1318" xr:uid="{00000000-0005-0000-0000-0000FE160000}"/>
    <cellStyle name="Процентный 4 2 6" xfId="1319" xr:uid="{00000000-0005-0000-0000-0000FF160000}"/>
    <cellStyle name="Процентный 4 2 7" xfId="1320" xr:uid="{00000000-0005-0000-0000-000000170000}"/>
    <cellStyle name="Процентный 4 2 7 2" xfId="6933" xr:uid="{00000000-0005-0000-0000-000001170000}"/>
    <cellStyle name="Процентный 4 2 8" xfId="2259" xr:uid="{00000000-0005-0000-0000-000002170000}"/>
    <cellStyle name="Процентный 4 3" xfId="200" xr:uid="{00000000-0005-0000-0000-000003170000}"/>
    <cellStyle name="Процентный 4 3 10" xfId="2271" xr:uid="{00000000-0005-0000-0000-000004170000}"/>
    <cellStyle name="Процентный 4 3 2" xfId="201" xr:uid="{00000000-0005-0000-0000-000005170000}"/>
    <cellStyle name="Процентный 4 3 2 2" xfId="268" xr:uid="{00000000-0005-0000-0000-000006170000}"/>
    <cellStyle name="Процентный 4 3 2 2 2" xfId="546" xr:uid="{00000000-0005-0000-0000-000007170000}"/>
    <cellStyle name="Процентный 4 3 2 2 2 2" xfId="1321" xr:uid="{00000000-0005-0000-0000-000008170000}"/>
    <cellStyle name="Процентный 4 3 2 2 2 2 2" xfId="6988" xr:uid="{00000000-0005-0000-0000-000009170000}"/>
    <cellStyle name="Процентный 4 3 2 2 2 3" xfId="2566" xr:uid="{00000000-0005-0000-0000-00000A170000}"/>
    <cellStyle name="Процентный 4 3 2 2 3" xfId="1322" xr:uid="{00000000-0005-0000-0000-00000B170000}"/>
    <cellStyle name="Процентный 4 3 2 2 3 2" xfId="1967" xr:uid="{00000000-0005-0000-0000-00000C170000}"/>
    <cellStyle name="Процентный 4 3 2 2 3 2 2" xfId="6989" xr:uid="{00000000-0005-0000-0000-00000D170000}"/>
    <cellStyle name="Процентный 4 3 2 2 3 3" xfId="2875" xr:uid="{00000000-0005-0000-0000-00000E170000}"/>
    <cellStyle name="Процентный 4 3 2 2 4" xfId="1323" xr:uid="{00000000-0005-0000-0000-00000F170000}"/>
    <cellStyle name="Процентный 4 3 2 2 4 2" xfId="6987" xr:uid="{00000000-0005-0000-0000-000010170000}"/>
    <cellStyle name="Процентный 4 3 2 2 5" xfId="2273" xr:uid="{00000000-0005-0000-0000-000011170000}"/>
    <cellStyle name="Процентный 4 3 2 3" xfId="501" xr:uid="{00000000-0005-0000-0000-000012170000}"/>
    <cellStyle name="Процентный 4 3 2 3 2" xfId="1324" xr:uid="{00000000-0005-0000-0000-000013170000}"/>
    <cellStyle name="Процентный 4 3 2 3 2 2" xfId="6990" xr:uid="{00000000-0005-0000-0000-000014170000}"/>
    <cellStyle name="Процентный 4 3 2 3 3" xfId="2449" xr:uid="{00000000-0005-0000-0000-000015170000}"/>
    <cellStyle name="Процентный 4 3 2 4" xfId="1325" xr:uid="{00000000-0005-0000-0000-000016170000}"/>
    <cellStyle name="Процентный 4 3 2 4 2" xfId="1968" xr:uid="{00000000-0005-0000-0000-000017170000}"/>
    <cellStyle name="Процентный 4 3 2 4 2 2" xfId="6991" xr:uid="{00000000-0005-0000-0000-000018170000}"/>
    <cellStyle name="Процентный 4 3 2 4 3" xfId="2876" xr:uid="{00000000-0005-0000-0000-000019170000}"/>
    <cellStyle name="Процентный 4 3 2 5" xfId="1326" xr:uid="{00000000-0005-0000-0000-00001A170000}"/>
    <cellStyle name="Процентный 4 3 2 5 2" xfId="6986" xr:uid="{00000000-0005-0000-0000-00001B170000}"/>
    <cellStyle name="Процентный 4 3 2 6" xfId="2272" xr:uid="{00000000-0005-0000-0000-00001C170000}"/>
    <cellStyle name="Процентный 4 3 3" xfId="347" xr:uid="{00000000-0005-0000-0000-00001D170000}"/>
    <cellStyle name="Процентный 4 3 3 2" xfId="383" xr:uid="{00000000-0005-0000-0000-00001E170000}"/>
    <cellStyle name="Процентный 4 3 3 2 2" xfId="658" xr:uid="{00000000-0005-0000-0000-00001F170000}"/>
    <cellStyle name="Процентный 4 3 3 2 2 2" xfId="1327" xr:uid="{00000000-0005-0000-0000-000020170000}"/>
    <cellStyle name="Процентный 4 3 3 2 2 2 2" xfId="6994" xr:uid="{00000000-0005-0000-0000-000021170000}"/>
    <cellStyle name="Процентный 4 3 3 2 2 3" xfId="2568" xr:uid="{00000000-0005-0000-0000-000022170000}"/>
    <cellStyle name="Процентный 4 3 3 2 3" xfId="1328" xr:uid="{00000000-0005-0000-0000-000023170000}"/>
    <cellStyle name="Процентный 4 3 3 2 3 2" xfId="1969" xr:uid="{00000000-0005-0000-0000-000024170000}"/>
    <cellStyle name="Процентный 4 3 3 2 3 2 2" xfId="6995" xr:uid="{00000000-0005-0000-0000-000025170000}"/>
    <cellStyle name="Процентный 4 3 3 2 3 3" xfId="2877" xr:uid="{00000000-0005-0000-0000-000026170000}"/>
    <cellStyle name="Процентный 4 3 3 2 4" xfId="1329" xr:uid="{00000000-0005-0000-0000-000027170000}"/>
    <cellStyle name="Процентный 4 3 3 2 4 2" xfId="6993" xr:uid="{00000000-0005-0000-0000-000028170000}"/>
    <cellStyle name="Процентный 4 3 3 2 5" xfId="2274" xr:uid="{00000000-0005-0000-0000-000029170000}"/>
    <cellStyle name="Процентный 4 3 3 3" xfId="622" xr:uid="{00000000-0005-0000-0000-00002A170000}"/>
    <cellStyle name="Процентный 4 3 3 3 2" xfId="1330" xr:uid="{00000000-0005-0000-0000-00002B170000}"/>
    <cellStyle name="Процентный 4 3 3 3 2 2" xfId="6996" xr:uid="{00000000-0005-0000-0000-00002C170000}"/>
    <cellStyle name="Процентный 4 3 3 3 3" xfId="2567" xr:uid="{00000000-0005-0000-0000-00002D170000}"/>
    <cellStyle name="Процентный 4 3 3 4" xfId="1331" xr:uid="{00000000-0005-0000-0000-00002E170000}"/>
    <cellStyle name="Процентный 4 3 3 4 2" xfId="1970" xr:uid="{00000000-0005-0000-0000-00002F170000}"/>
    <cellStyle name="Процентный 4 3 3 4 2 2" xfId="6997" xr:uid="{00000000-0005-0000-0000-000030170000}"/>
    <cellStyle name="Процентный 4 3 3 4 3" xfId="2878" xr:uid="{00000000-0005-0000-0000-000031170000}"/>
    <cellStyle name="Процентный 4 3 3 5" xfId="1332" xr:uid="{00000000-0005-0000-0000-000032170000}"/>
    <cellStyle name="Процентный 4 3 3 5 2" xfId="6992" xr:uid="{00000000-0005-0000-0000-000033170000}"/>
    <cellStyle name="Процентный 4 3 3 6" xfId="1683" xr:uid="{00000000-0005-0000-0000-000034170000}"/>
    <cellStyle name="Процентный 4 3 4" xfId="348" xr:uid="{00000000-0005-0000-0000-000035170000}"/>
    <cellStyle name="Процентный 4 3 4 2" xfId="623" xr:uid="{00000000-0005-0000-0000-000036170000}"/>
    <cellStyle name="Процентный 4 3 4 2 2" xfId="1333" xr:uid="{00000000-0005-0000-0000-000037170000}"/>
    <cellStyle name="Процентный 4 3 4 2 2 2" xfId="6999" xr:uid="{00000000-0005-0000-0000-000038170000}"/>
    <cellStyle name="Процентный 4 3 4 2 3" xfId="2569" xr:uid="{00000000-0005-0000-0000-000039170000}"/>
    <cellStyle name="Процентный 4 3 4 3" xfId="1334" xr:uid="{00000000-0005-0000-0000-00003A170000}"/>
    <cellStyle name="Процентный 4 3 4 3 2" xfId="1971" xr:uid="{00000000-0005-0000-0000-00003B170000}"/>
    <cellStyle name="Процентный 4 3 4 3 2 2" xfId="7000" xr:uid="{00000000-0005-0000-0000-00003C170000}"/>
    <cellStyle name="Процентный 4 3 4 3 3" xfId="2879" xr:uid="{00000000-0005-0000-0000-00003D170000}"/>
    <cellStyle name="Процентный 4 3 4 4" xfId="1335" xr:uid="{00000000-0005-0000-0000-00003E170000}"/>
    <cellStyle name="Процентный 4 3 4 4 2" xfId="6998" xr:uid="{00000000-0005-0000-0000-00003F170000}"/>
    <cellStyle name="Процентный 4 3 4 5" xfId="2275" xr:uid="{00000000-0005-0000-0000-000040170000}"/>
    <cellStyle name="Процентный 4 3 5" xfId="349" xr:uid="{00000000-0005-0000-0000-000041170000}"/>
    <cellStyle name="Процентный 4 3 5 2" xfId="624" xr:uid="{00000000-0005-0000-0000-000042170000}"/>
    <cellStyle name="Процентный 4 3 5 2 2" xfId="1336" xr:uid="{00000000-0005-0000-0000-000043170000}"/>
    <cellStyle name="Процентный 4 3 5 2 2 2" xfId="7002" xr:uid="{00000000-0005-0000-0000-000044170000}"/>
    <cellStyle name="Процентный 4 3 5 2 3" xfId="2570" xr:uid="{00000000-0005-0000-0000-000045170000}"/>
    <cellStyle name="Процентный 4 3 5 3" xfId="1337" xr:uid="{00000000-0005-0000-0000-000046170000}"/>
    <cellStyle name="Процентный 4 3 5 3 2" xfId="1972" xr:uid="{00000000-0005-0000-0000-000047170000}"/>
    <cellStyle name="Процентный 4 3 5 3 2 2" xfId="7003" xr:uid="{00000000-0005-0000-0000-000048170000}"/>
    <cellStyle name="Процентный 4 3 5 3 3" xfId="2880" xr:uid="{00000000-0005-0000-0000-000049170000}"/>
    <cellStyle name="Процентный 4 3 5 4" xfId="1338" xr:uid="{00000000-0005-0000-0000-00004A170000}"/>
    <cellStyle name="Процентный 4 3 5 4 2" xfId="7001" xr:uid="{00000000-0005-0000-0000-00004B170000}"/>
    <cellStyle name="Процентный 4 3 5 5" xfId="2276" xr:uid="{00000000-0005-0000-0000-00004C170000}"/>
    <cellStyle name="Процентный 4 3 6" xfId="500" xr:uid="{00000000-0005-0000-0000-00004D170000}"/>
    <cellStyle name="Процентный 4 3 6 2" xfId="1339" xr:uid="{00000000-0005-0000-0000-00004E170000}"/>
    <cellStyle name="Процентный 4 3 6 2 2" xfId="2881" xr:uid="{00000000-0005-0000-0000-00004F170000}"/>
    <cellStyle name="Процентный 4 3 6 3" xfId="1973" xr:uid="{00000000-0005-0000-0000-000050170000}"/>
    <cellStyle name="Процентный 4 3 7" xfId="1340" xr:uid="{00000000-0005-0000-0000-000051170000}"/>
    <cellStyle name="Процентный 4 3 8" xfId="1341" xr:uid="{00000000-0005-0000-0000-000052170000}"/>
    <cellStyle name="Процентный 4 3 9" xfId="1342" xr:uid="{00000000-0005-0000-0000-000053170000}"/>
    <cellStyle name="Процентный 4 3 9 2" xfId="6985" xr:uid="{00000000-0005-0000-0000-000054170000}"/>
    <cellStyle name="Процентный 4 4" xfId="202" xr:uid="{00000000-0005-0000-0000-000055170000}"/>
    <cellStyle name="Процентный 4 4 2" xfId="203" xr:uid="{00000000-0005-0000-0000-000056170000}"/>
    <cellStyle name="Процентный 4 4 2 2" xfId="204" xr:uid="{00000000-0005-0000-0000-000057170000}"/>
    <cellStyle name="Процентный 4 4 2 2 2" xfId="205" xr:uid="{00000000-0005-0000-0000-000058170000}"/>
    <cellStyle name="Процентный 4 4 2 2 2 2" xfId="505" xr:uid="{00000000-0005-0000-0000-000059170000}"/>
    <cellStyle name="Процентный 4 4 2 2 2 2 2" xfId="1343" xr:uid="{00000000-0005-0000-0000-00005A170000}"/>
    <cellStyle name="Процентный 4 4 2 2 2 2 2 2" xfId="1344" xr:uid="{00000000-0005-0000-0000-00005B170000}"/>
    <cellStyle name="Процентный 4 4 2 2 2 2 2 2 2" xfId="1974" xr:uid="{00000000-0005-0000-0000-00005C170000}"/>
    <cellStyle name="Процентный 4 4 2 2 2 2 2 2 2 2" xfId="7009" xr:uid="{00000000-0005-0000-0000-00005D170000}"/>
    <cellStyle name="Процентный 4 4 2 2 2 2 2 2 3" xfId="2882" xr:uid="{00000000-0005-0000-0000-00005E170000}"/>
    <cellStyle name="Процентный 4 4 2 2 2 2 2 3" xfId="1345" xr:uid="{00000000-0005-0000-0000-00005F170000}"/>
    <cellStyle name="Процентный 4 4 2 2 2 2 2 3 2" xfId="1612" xr:uid="{00000000-0005-0000-0000-000060170000}"/>
    <cellStyle name="Процентный 4 4 2 2 2 2 2 3 2 2" xfId="7010" xr:uid="{00000000-0005-0000-0000-000061170000}"/>
    <cellStyle name="Процентный 4 4 2 2 2 2 2 3 3" xfId="2883" xr:uid="{00000000-0005-0000-0000-000062170000}"/>
    <cellStyle name="Процентный 4 4 2 2 2 2 2 4" xfId="1346" xr:uid="{00000000-0005-0000-0000-000063170000}"/>
    <cellStyle name="Процентный 4 4 2 2 2 2 2 4 2" xfId="7008" xr:uid="{00000000-0005-0000-0000-000064170000}"/>
    <cellStyle name="Процентный 4 4 2 2 2 2 2 5" xfId="2281" xr:uid="{00000000-0005-0000-0000-000065170000}"/>
    <cellStyle name="Процентный 4 4 2 2 2 2 3" xfId="1347" xr:uid="{00000000-0005-0000-0000-000066170000}"/>
    <cellStyle name="Процентный 4 4 2 2 2 2 3 2" xfId="1975" xr:uid="{00000000-0005-0000-0000-000067170000}"/>
    <cellStyle name="Процентный 4 4 2 2 2 2 3 2 2" xfId="7011" xr:uid="{00000000-0005-0000-0000-000068170000}"/>
    <cellStyle name="Процентный 4 4 2 2 2 2 3 3" xfId="2884" xr:uid="{00000000-0005-0000-0000-000069170000}"/>
    <cellStyle name="Процентный 4 4 2 2 2 2 4" xfId="1348" xr:uid="{00000000-0005-0000-0000-00006A170000}"/>
    <cellStyle name="Процентный 4 4 2 2 2 2 4 2" xfId="7007" xr:uid="{00000000-0005-0000-0000-00006B170000}"/>
    <cellStyle name="Процентный 4 4 2 2 2 2 5" xfId="2280" xr:uid="{00000000-0005-0000-0000-00006C170000}"/>
    <cellStyle name="Процентный 4 4 2 2 2 3" xfId="1349" xr:uid="{00000000-0005-0000-0000-00006D170000}"/>
    <cellStyle name="Процентный 4 4 2 2 2 3 2" xfId="1350" xr:uid="{00000000-0005-0000-0000-00006E170000}"/>
    <cellStyle name="Процентный 4 4 2 2 2 3 2 2" xfId="1351" xr:uid="{00000000-0005-0000-0000-00006F170000}"/>
    <cellStyle name="Процентный 4 4 2 2 2 3 2 2 2" xfId="1352" xr:uid="{00000000-0005-0000-0000-000070170000}"/>
    <cellStyle name="Процентный 4 4 2 2 2 3 2 2 2 2" xfId="1353" xr:uid="{00000000-0005-0000-0000-000071170000}"/>
    <cellStyle name="Процентный 4 4 2 2 2 3 2 2 2 2 2" xfId="1978" xr:uid="{00000000-0005-0000-0000-000072170000}"/>
    <cellStyle name="Процентный 4 4 2 2 2 3 2 2 2 2 2 2" xfId="7016" xr:uid="{00000000-0005-0000-0000-000073170000}"/>
    <cellStyle name="Процентный 4 4 2 2 2 3 2 2 2 2 3" xfId="2887" xr:uid="{00000000-0005-0000-0000-000074170000}"/>
    <cellStyle name="Процентный 4 4 2 2 2 3 2 2 2 3" xfId="1609" xr:uid="{00000000-0005-0000-0000-000075170000}"/>
    <cellStyle name="Процентный 4 4 2 2 2 3 2 2 2 3 2" xfId="7015" xr:uid="{00000000-0005-0000-0000-000076170000}"/>
    <cellStyle name="Процентный 4 4 2 2 2 3 2 2 2 4" xfId="1613" xr:uid="{00000000-0005-0000-0000-000077170000}"/>
    <cellStyle name="Процентный 4 4 2 2 2 3 2 2 2 5" xfId="1646" xr:uid="{00000000-0005-0000-0000-000078170000}"/>
    <cellStyle name="Процентный 4 4 2 2 2 3 2 2 2 5 2" xfId="1647" xr:uid="{00000000-0005-0000-0000-000079170000}"/>
    <cellStyle name="Процентный 4 4 2 2 2 3 2 2 2 5 2 2" xfId="1648" xr:uid="{00000000-0005-0000-0000-00007A170000}"/>
    <cellStyle name="Процентный 4 4 2 2 2 3 2 2 2 5 2 2 2" xfId="1649" xr:uid="{00000000-0005-0000-0000-00007B170000}"/>
    <cellStyle name="Процентный 4 4 2 2 2 3 2 2 2 5 2 2 2 3 2 2 2 8" xfId="1693" xr:uid="{00000000-0005-0000-0000-00007C170000}"/>
    <cellStyle name="Процентный 4 4 2 2 2 3 2 2 2 6" xfId="1650" xr:uid="{00000000-0005-0000-0000-00007D170000}"/>
    <cellStyle name="Процентный 4 4 2 2 2 3 2 2 3" xfId="1354" xr:uid="{00000000-0005-0000-0000-00007E170000}"/>
    <cellStyle name="Процентный 4 4 2 2 2 3 2 2 3 2" xfId="1979" xr:uid="{00000000-0005-0000-0000-00007F170000}"/>
    <cellStyle name="Процентный 4 4 2 2 2 3 2 2 3 2 2" xfId="7017" xr:uid="{00000000-0005-0000-0000-000080170000}"/>
    <cellStyle name="Процентный 4 4 2 2 2 3 2 2 3 3" xfId="2888" xr:uid="{00000000-0005-0000-0000-000081170000}"/>
    <cellStyle name="Процентный 4 4 2 2 2 3 2 2 4" xfId="1977" xr:uid="{00000000-0005-0000-0000-000082170000}"/>
    <cellStyle name="Процентный 4 4 2 2 2 3 2 2 4 2" xfId="7014" xr:uid="{00000000-0005-0000-0000-000083170000}"/>
    <cellStyle name="Процентный 4 4 2 2 2 3 2 2 5" xfId="2886" xr:uid="{00000000-0005-0000-0000-000084170000}"/>
    <cellStyle name="Процентный 4 4 2 2 2 3 2 3" xfId="1355" xr:uid="{00000000-0005-0000-0000-000085170000}"/>
    <cellStyle name="Процентный 4 4 2 2 2 3 2 3 2" xfId="1980" xr:uid="{00000000-0005-0000-0000-000086170000}"/>
    <cellStyle name="Процентный 4 4 2 2 2 3 2 3 2 2" xfId="7018" xr:uid="{00000000-0005-0000-0000-000087170000}"/>
    <cellStyle name="Процентный 4 4 2 2 2 3 2 3 3" xfId="2889" xr:uid="{00000000-0005-0000-0000-000088170000}"/>
    <cellStyle name="Процентный 4 4 2 2 2 3 2 4" xfId="1976" xr:uid="{00000000-0005-0000-0000-000089170000}"/>
    <cellStyle name="Процентный 4 4 2 2 2 3 2 4 2" xfId="7013" xr:uid="{00000000-0005-0000-0000-00008A170000}"/>
    <cellStyle name="Процентный 4 4 2 2 2 3 2 5" xfId="2885" xr:uid="{00000000-0005-0000-0000-00008B170000}"/>
    <cellStyle name="Процентный 4 4 2 2 2 3 3" xfId="1356" xr:uid="{00000000-0005-0000-0000-00008C170000}"/>
    <cellStyle name="Процентный 4 4 2 2 2 3 3 2" xfId="1981" xr:uid="{00000000-0005-0000-0000-00008D170000}"/>
    <cellStyle name="Процентный 4 4 2 2 2 3 3 2 2" xfId="7019" xr:uid="{00000000-0005-0000-0000-00008E170000}"/>
    <cellStyle name="Процентный 4 4 2 2 2 3 3 3" xfId="2890" xr:uid="{00000000-0005-0000-0000-00008F170000}"/>
    <cellStyle name="Процентный 4 4 2 2 2 3 4" xfId="1357" xr:uid="{00000000-0005-0000-0000-000090170000}"/>
    <cellStyle name="Процентный 4 4 2 2 2 3 4 2" xfId="7012" xr:uid="{00000000-0005-0000-0000-000091170000}"/>
    <cellStyle name="Процентный 4 4 2 2 2 3 5" xfId="2282" xr:uid="{00000000-0005-0000-0000-000092170000}"/>
    <cellStyle name="Процентный 4 4 2 2 2 4" xfId="1358" xr:uid="{00000000-0005-0000-0000-000093170000}"/>
    <cellStyle name="Процентный 4 4 2 2 2 4 2" xfId="1359" xr:uid="{00000000-0005-0000-0000-000094170000}"/>
    <cellStyle name="Процентный 4 4 2 2 2 4 2 2" xfId="7020" xr:uid="{00000000-0005-0000-0000-000095170000}"/>
    <cellStyle name="Процентный 4 4 2 2 2 4 3" xfId="2573" xr:uid="{00000000-0005-0000-0000-000096170000}"/>
    <cellStyle name="Процентный 4 4 2 2 2 5" xfId="1360" xr:uid="{00000000-0005-0000-0000-000097170000}"/>
    <cellStyle name="Процентный 4 4 2 2 2 5 2" xfId="1982" xr:uid="{00000000-0005-0000-0000-000098170000}"/>
    <cellStyle name="Процентный 4 4 2 2 2 5 2 2" xfId="7021" xr:uid="{00000000-0005-0000-0000-000099170000}"/>
    <cellStyle name="Процентный 4 4 2 2 2 5 3" xfId="2891" xr:uid="{00000000-0005-0000-0000-00009A170000}"/>
    <cellStyle name="Процентный 4 4 2 2 2 6" xfId="1361" xr:uid="{00000000-0005-0000-0000-00009B170000}"/>
    <cellStyle name="Процентный 4 4 2 2 2 6 2" xfId="7006" xr:uid="{00000000-0005-0000-0000-00009C170000}"/>
    <cellStyle name="Процентный 4 4 2 2 2 7" xfId="2279" xr:uid="{00000000-0005-0000-0000-00009D170000}"/>
    <cellStyle name="Процентный 4 4 2 2 3" xfId="504" xr:uid="{00000000-0005-0000-0000-00009E170000}"/>
    <cellStyle name="Процентный 4 4 2 2 3 2" xfId="1362" xr:uid="{00000000-0005-0000-0000-00009F170000}"/>
    <cellStyle name="Процентный 4 4 2 2 3 2 2" xfId="7022" xr:uid="{00000000-0005-0000-0000-0000A0170000}"/>
    <cellStyle name="Процентный 4 4 2 2 3 3" xfId="2572" xr:uid="{00000000-0005-0000-0000-0000A1170000}"/>
    <cellStyle name="Процентный 4 4 2 2 4" xfId="1363" xr:uid="{00000000-0005-0000-0000-0000A2170000}"/>
    <cellStyle name="Процентный 4 4 2 2 4 2" xfId="1983" xr:uid="{00000000-0005-0000-0000-0000A3170000}"/>
    <cellStyle name="Процентный 4 4 2 2 4 2 2" xfId="7023" xr:uid="{00000000-0005-0000-0000-0000A4170000}"/>
    <cellStyle name="Процентный 4 4 2 2 4 3" xfId="2892" xr:uid="{00000000-0005-0000-0000-0000A5170000}"/>
    <cellStyle name="Процентный 4 4 2 2 5" xfId="1364" xr:uid="{00000000-0005-0000-0000-0000A6170000}"/>
    <cellStyle name="Процентный 4 4 2 2 5 2" xfId="7005" xr:uid="{00000000-0005-0000-0000-0000A7170000}"/>
    <cellStyle name="Процентный 4 4 2 2 6" xfId="2278" xr:uid="{00000000-0005-0000-0000-0000A8170000}"/>
    <cellStyle name="Процентный 4 4 2 3" xfId="206" xr:uid="{00000000-0005-0000-0000-0000A9170000}"/>
    <cellStyle name="Процентный 4 4 2 3 2" xfId="350" xr:uid="{00000000-0005-0000-0000-0000AA170000}"/>
    <cellStyle name="Процентный 4 4 2 3 2 2" xfId="625" xr:uid="{00000000-0005-0000-0000-0000AB170000}"/>
    <cellStyle name="Процентный 4 4 2 3 2 2 2" xfId="1365" xr:uid="{00000000-0005-0000-0000-0000AC170000}"/>
    <cellStyle name="Процентный 4 4 2 3 2 2 2 2" xfId="7026" xr:uid="{00000000-0005-0000-0000-0000AD170000}"/>
    <cellStyle name="Процентный 4 4 2 3 2 2 3" xfId="2575" xr:uid="{00000000-0005-0000-0000-0000AE170000}"/>
    <cellStyle name="Процентный 4 4 2 3 2 3" xfId="1366" xr:uid="{00000000-0005-0000-0000-0000AF170000}"/>
    <cellStyle name="Процентный 4 4 2 3 2 3 2" xfId="1984" xr:uid="{00000000-0005-0000-0000-0000B0170000}"/>
    <cellStyle name="Процентный 4 4 2 3 2 3 2 2" xfId="7027" xr:uid="{00000000-0005-0000-0000-0000B1170000}"/>
    <cellStyle name="Процентный 4 4 2 3 2 3 3" xfId="2893" xr:uid="{00000000-0005-0000-0000-0000B2170000}"/>
    <cellStyle name="Процентный 4 4 2 3 2 4" xfId="1367" xr:uid="{00000000-0005-0000-0000-0000B3170000}"/>
    <cellStyle name="Процентный 4 4 2 3 2 4 2" xfId="7025" xr:uid="{00000000-0005-0000-0000-0000B4170000}"/>
    <cellStyle name="Процентный 4 4 2 3 2 5" xfId="2284" xr:uid="{00000000-0005-0000-0000-0000B5170000}"/>
    <cellStyle name="Процентный 4 4 2 3 3" xfId="506" xr:uid="{00000000-0005-0000-0000-0000B6170000}"/>
    <cellStyle name="Процентный 4 4 2 3 3 2" xfId="1368" xr:uid="{00000000-0005-0000-0000-0000B7170000}"/>
    <cellStyle name="Процентный 4 4 2 3 3 2 2" xfId="7028" xr:uid="{00000000-0005-0000-0000-0000B8170000}"/>
    <cellStyle name="Процентный 4 4 2 3 3 3" xfId="2574" xr:uid="{00000000-0005-0000-0000-0000B9170000}"/>
    <cellStyle name="Процентный 4 4 2 3 4" xfId="1369" xr:uid="{00000000-0005-0000-0000-0000BA170000}"/>
    <cellStyle name="Процентный 4 4 2 3 4 2" xfId="1985" xr:uid="{00000000-0005-0000-0000-0000BB170000}"/>
    <cellStyle name="Процентный 4 4 2 3 4 2 2" xfId="7029" xr:uid="{00000000-0005-0000-0000-0000BC170000}"/>
    <cellStyle name="Процентный 4 4 2 3 4 3" xfId="2894" xr:uid="{00000000-0005-0000-0000-0000BD170000}"/>
    <cellStyle name="Процентный 4 4 2 3 5" xfId="1370" xr:uid="{00000000-0005-0000-0000-0000BE170000}"/>
    <cellStyle name="Процентный 4 4 2 3 5 2" xfId="7024" xr:uid="{00000000-0005-0000-0000-0000BF170000}"/>
    <cellStyle name="Процентный 4 4 2 3 6" xfId="2283" xr:uid="{00000000-0005-0000-0000-0000C0170000}"/>
    <cellStyle name="Процентный 4 4 2 4" xfId="503" xr:uid="{00000000-0005-0000-0000-0000C1170000}"/>
    <cellStyle name="Процентный 4 4 2 4 2" xfId="1371" xr:uid="{00000000-0005-0000-0000-0000C2170000}"/>
    <cellStyle name="Процентный 4 4 2 4 2 2" xfId="7030" xr:uid="{00000000-0005-0000-0000-0000C3170000}"/>
    <cellStyle name="Процентный 4 4 2 4 3" xfId="2571" xr:uid="{00000000-0005-0000-0000-0000C4170000}"/>
    <cellStyle name="Процентный 4 4 2 5" xfId="1372" xr:uid="{00000000-0005-0000-0000-0000C5170000}"/>
    <cellStyle name="Процентный 4 4 2 5 2" xfId="1986" xr:uid="{00000000-0005-0000-0000-0000C6170000}"/>
    <cellStyle name="Процентный 4 4 2 5 2 2" xfId="7031" xr:uid="{00000000-0005-0000-0000-0000C7170000}"/>
    <cellStyle name="Процентный 4 4 2 5 3" xfId="2895" xr:uid="{00000000-0005-0000-0000-0000C8170000}"/>
    <cellStyle name="Процентный 4 4 2 6" xfId="1373" xr:uid="{00000000-0005-0000-0000-0000C9170000}"/>
    <cellStyle name="Процентный 4 4 2 6 2" xfId="1651" xr:uid="{00000000-0005-0000-0000-0000CA170000}"/>
    <cellStyle name="Процентный 4 4 2 6 3" xfId="1652" xr:uid="{00000000-0005-0000-0000-0000CB170000}"/>
    <cellStyle name="Процентный 4 4 2 6 3 2 2" xfId="1699" xr:uid="{00000000-0005-0000-0000-0000CC170000}"/>
    <cellStyle name="Процентный 4 4 2 7" xfId="1653" xr:uid="{00000000-0005-0000-0000-0000CD170000}"/>
    <cellStyle name="Процентный 4 4 3" xfId="502" xr:uid="{00000000-0005-0000-0000-0000CE170000}"/>
    <cellStyle name="Процентный 4 4 3 2" xfId="1374" xr:uid="{00000000-0005-0000-0000-0000CF170000}"/>
    <cellStyle name="Процентный 4 4 3 2 2" xfId="7032" xr:uid="{00000000-0005-0000-0000-0000D0170000}"/>
    <cellStyle name="Процентный 4 4 3 3" xfId="2443" xr:uid="{00000000-0005-0000-0000-0000D1170000}"/>
    <cellStyle name="Процентный 4 4 4" xfId="1375" xr:uid="{00000000-0005-0000-0000-0000D2170000}"/>
    <cellStyle name="Процентный 4 4 4 2" xfId="1987" xr:uid="{00000000-0005-0000-0000-0000D3170000}"/>
    <cellStyle name="Процентный 4 4 4 2 2" xfId="7033" xr:uid="{00000000-0005-0000-0000-0000D4170000}"/>
    <cellStyle name="Процентный 4 4 4 3" xfId="2896" xr:uid="{00000000-0005-0000-0000-0000D5170000}"/>
    <cellStyle name="Процентный 4 4 5" xfId="1376" xr:uid="{00000000-0005-0000-0000-0000D6170000}"/>
    <cellStyle name="Процентный 4 4 5 2" xfId="7004" xr:uid="{00000000-0005-0000-0000-0000D7170000}"/>
    <cellStyle name="Процентный 4 4 6" xfId="2277" xr:uid="{00000000-0005-0000-0000-0000D8170000}"/>
    <cellStyle name="Процентный 4 5" xfId="207" xr:uid="{00000000-0005-0000-0000-0000D9170000}"/>
    <cellStyle name="Процентный 4 5 2" xfId="208" xr:uid="{00000000-0005-0000-0000-0000DA170000}"/>
    <cellStyle name="Процентный 4 5 2 2" xfId="508" xr:uid="{00000000-0005-0000-0000-0000DB170000}"/>
    <cellStyle name="Процентный 4 5 2 2 2" xfId="1377" xr:uid="{00000000-0005-0000-0000-0000DC170000}"/>
    <cellStyle name="Процентный 4 5 2 2 2 2" xfId="7036" xr:uid="{00000000-0005-0000-0000-0000DD170000}"/>
    <cellStyle name="Процентный 4 5 2 2 3" xfId="2447" xr:uid="{00000000-0005-0000-0000-0000DE170000}"/>
    <cellStyle name="Процентный 4 5 2 3" xfId="1378" xr:uid="{00000000-0005-0000-0000-0000DF170000}"/>
    <cellStyle name="Процентный 4 5 2 3 2" xfId="1988" xr:uid="{00000000-0005-0000-0000-0000E0170000}"/>
    <cellStyle name="Процентный 4 5 2 3 2 2" xfId="7037" xr:uid="{00000000-0005-0000-0000-0000E1170000}"/>
    <cellStyle name="Процентный 4 5 2 3 3" xfId="2897" xr:uid="{00000000-0005-0000-0000-0000E2170000}"/>
    <cellStyle name="Процентный 4 5 2 4" xfId="1379" xr:uid="{00000000-0005-0000-0000-0000E3170000}"/>
    <cellStyle name="Процентный 4 5 2 4 2" xfId="7035" xr:uid="{00000000-0005-0000-0000-0000E4170000}"/>
    <cellStyle name="Процентный 4 5 2 5" xfId="2286" xr:uid="{00000000-0005-0000-0000-0000E5170000}"/>
    <cellStyle name="Процентный 4 5 3" xfId="209" xr:uid="{00000000-0005-0000-0000-0000E6170000}"/>
    <cellStyle name="Процентный 4 5 3 2" xfId="509" xr:uid="{00000000-0005-0000-0000-0000E7170000}"/>
    <cellStyle name="Процентный 4 5 3 2 2" xfId="2642" xr:uid="{00000000-0005-0000-0000-0000E8170000}"/>
    <cellStyle name="Процентный 4 5 3 3" xfId="1989" xr:uid="{00000000-0005-0000-0000-0000E9170000}"/>
    <cellStyle name="Процентный 4 5 3 3 2" xfId="7038" xr:uid="{00000000-0005-0000-0000-0000EA170000}"/>
    <cellStyle name="Процентный 4 5 3 4" xfId="2446" xr:uid="{00000000-0005-0000-0000-0000EB170000}"/>
    <cellStyle name="Процентный 4 5 4" xfId="507" xr:uid="{00000000-0005-0000-0000-0000EC170000}"/>
    <cellStyle name="Процентный 4 5 4 2" xfId="1380" xr:uid="{00000000-0005-0000-0000-0000ED170000}"/>
    <cellStyle name="Процентный 4 5 4 2 2" xfId="7039" xr:uid="{00000000-0005-0000-0000-0000EE170000}"/>
    <cellStyle name="Процентный 4 5 4 3" xfId="2641" xr:uid="{00000000-0005-0000-0000-0000EF170000}"/>
    <cellStyle name="Процентный 4 5 5" xfId="1381" xr:uid="{00000000-0005-0000-0000-0000F0170000}"/>
    <cellStyle name="Процентный 4 5 5 2" xfId="1990" xr:uid="{00000000-0005-0000-0000-0000F1170000}"/>
    <cellStyle name="Процентный 4 5 5 2 2" xfId="7040" xr:uid="{00000000-0005-0000-0000-0000F2170000}"/>
    <cellStyle name="Процентный 4 5 5 3" xfId="2898" xr:uid="{00000000-0005-0000-0000-0000F3170000}"/>
    <cellStyle name="Процентный 4 5 6" xfId="1382" xr:uid="{00000000-0005-0000-0000-0000F4170000}"/>
    <cellStyle name="Процентный 4 5 6 2" xfId="1991" xr:uid="{00000000-0005-0000-0000-0000F5170000}"/>
    <cellStyle name="Процентный 4 5 6 2 2" xfId="7041" xr:uid="{00000000-0005-0000-0000-0000F6170000}"/>
    <cellStyle name="Процентный 4 5 6 3" xfId="2899" xr:uid="{00000000-0005-0000-0000-0000F7170000}"/>
    <cellStyle name="Процентный 4 5 7" xfId="1383" xr:uid="{00000000-0005-0000-0000-0000F8170000}"/>
    <cellStyle name="Процентный 4 5 7 2" xfId="7034" xr:uid="{00000000-0005-0000-0000-0000F9170000}"/>
    <cellStyle name="Процентный 4 5 8" xfId="2285" xr:uid="{00000000-0005-0000-0000-0000FA170000}"/>
    <cellStyle name="Процентный 4 6" xfId="210" xr:uid="{00000000-0005-0000-0000-0000FB170000}"/>
    <cellStyle name="Процентный 4 6 2" xfId="351" xr:uid="{00000000-0005-0000-0000-0000FC170000}"/>
    <cellStyle name="Процентный 4 6 2 2" xfId="384" xr:uid="{00000000-0005-0000-0000-0000FD170000}"/>
    <cellStyle name="Процентный 4 6 2 2 2" xfId="659" xr:uid="{00000000-0005-0000-0000-0000FE170000}"/>
    <cellStyle name="Процентный 4 6 2 2 2 2" xfId="1384" xr:uid="{00000000-0005-0000-0000-0000FF170000}"/>
    <cellStyle name="Процентный 4 6 2 2 2 2 2" xfId="1385" xr:uid="{00000000-0005-0000-0000-000000180000}"/>
    <cellStyle name="Процентный 4 6 2 2 2 2 2 2" xfId="1992" xr:uid="{00000000-0005-0000-0000-000001180000}"/>
    <cellStyle name="Процентный 4 6 2 2 2 2 2 2 2" xfId="7047" xr:uid="{00000000-0005-0000-0000-000002180000}"/>
    <cellStyle name="Процентный 4 6 2 2 2 2 2 3" xfId="2900" xr:uid="{00000000-0005-0000-0000-000003180000}"/>
    <cellStyle name="Процентный 4 6 2 2 2 2 3" xfId="1610" xr:uid="{00000000-0005-0000-0000-000004180000}"/>
    <cellStyle name="Процентный 4 6 2 2 2 2 3 2" xfId="7046" xr:uid="{00000000-0005-0000-0000-000005180000}"/>
    <cellStyle name="Процентный 4 6 2 2 2 2 4" xfId="1654" xr:uid="{00000000-0005-0000-0000-000006180000}"/>
    <cellStyle name="Процентный 4 6 2 2 2 3" xfId="1386" xr:uid="{00000000-0005-0000-0000-000007180000}"/>
    <cellStyle name="Процентный 4 6 2 2 2 3 2" xfId="1387" xr:uid="{00000000-0005-0000-0000-000008180000}"/>
    <cellStyle name="Процентный 4 6 2 2 2 3 2 2" xfId="1993" xr:uid="{00000000-0005-0000-0000-000009180000}"/>
    <cellStyle name="Процентный 4 6 2 2 2 3 2 2 2" xfId="7049" xr:uid="{00000000-0005-0000-0000-00000A180000}"/>
    <cellStyle name="Процентный 4 6 2 2 2 3 2 3" xfId="2902" xr:uid="{00000000-0005-0000-0000-00000B180000}"/>
    <cellStyle name="Процентный 4 6 2 2 2 3 3" xfId="1616" xr:uid="{00000000-0005-0000-0000-00000C180000}"/>
    <cellStyle name="Процентный 4 6 2 2 2 3 3 2" xfId="7048" xr:uid="{00000000-0005-0000-0000-00000D180000}"/>
    <cellStyle name="Процентный 4 6 2 2 2 3 3 4" xfId="1667" xr:uid="{00000000-0005-0000-0000-00000E180000}"/>
    <cellStyle name="Процентный 4 6 2 2 2 3 3 4 2" xfId="1668" xr:uid="{00000000-0005-0000-0000-00000F180000}"/>
    <cellStyle name="Процентный 4 6 2 2 2 3 3 4 2 2" xfId="1669" xr:uid="{00000000-0005-0000-0000-000010180000}"/>
    <cellStyle name="Процентный 4 6 2 2 2 3 3 4 4" xfId="1680" xr:uid="{00000000-0005-0000-0000-000011180000}"/>
    <cellStyle name="Процентный 4 6 2 2 2 3 3 4 4 2" xfId="1689" xr:uid="{00000000-0005-0000-0000-000012180000}"/>
    <cellStyle name="Процентный 4 6 2 2 2 3 3 4 4 3" xfId="1688" xr:uid="{00000000-0005-0000-0000-000013180000}"/>
    <cellStyle name="Процентный 4 6 2 2 2 3 4" xfId="2901" xr:uid="{00000000-0005-0000-0000-000014180000}"/>
    <cellStyle name="Процентный 4 6 2 2 2 4" xfId="1388" xr:uid="{00000000-0005-0000-0000-000015180000}"/>
    <cellStyle name="Процентный 4 6 2 2 2 4 2" xfId="1994" xr:uid="{00000000-0005-0000-0000-000016180000}"/>
    <cellStyle name="Процентный 4 6 2 2 2 4 2 2" xfId="7050" xr:uid="{00000000-0005-0000-0000-000017180000}"/>
    <cellStyle name="Процентный 4 6 2 2 2 4 3" xfId="2903" xr:uid="{00000000-0005-0000-0000-000018180000}"/>
    <cellStyle name="Процентный 4 6 2 2 2 5" xfId="1389" xr:uid="{00000000-0005-0000-0000-000019180000}"/>
    <cellStyle name="Процентный 4 6 2 2 2 5 2" xfId="7045" xr:uid="{00000000-0005-0000-0000-00001A180000}"/>
    <cellStyle name="Процентный 4 6 2 2 2 6" xfId="2290" xr:uid="{00000000-0005-0000-0000-00001B180000}"/>
    <cellStyle name="Процентный 4 6 2 2 3" xfId="1390" xr:uid="{00000000-0005-0000-0000-00001C180000}"/>
    <cellStyle name="Процентный 4 6 2 2 3 2" xfId="1391" xr:uid="{00000000-0005-0000-0000-00001D180000}"/>
    <cellStyle name="Процентный 4 6 2 2 3 2 2" xfId="7051" xr:uid="{00000000-0005-0000-0000-00001E180000}"/>
    <cellStyle name="Процентный 4 6 2 2 3 3" xfId="2577" xr:uid="{00000000-0005-0000-0000-00001F180000}"/>
    <cellStyle name="Процентный 4 6 2 2 4" xfId="1392" xr:uid="{00000000-0005-0000-0000-000020180000}"/>
    <cellStyle name="Процентный 4 6 2 2 4 2" xfId="1995" xr:uid="{00000000-0005-0000-0000-000021180000}"/>
    <cellStyle name="Процентный 4 6 2 2 4 2 2" xfId="7052" xr:uid="{00000000-0005-0000-0000-000022180000}"/>
    <cellStyle name="Процентный 4 6 2 2 4 3" xfId="2904" xr:uid="{00000000-0005-0000-0000-000023180000}"/>
    <cellStyle name="Процентный 4 6 2 2 5" xfId="1393" xr:uid="{00000000-0005-0000-0000-000024180000}"/>
    <cellStyle name="Процентный 4 6 2 2 5 2" xfId="7044" xr:uid="{00000000-0005-0000-0000-000025180000}"/>
    <cellStyle name="Процентный 4 6 2 2 6" xfId="2289" xr:uid="{00000000-0005-0000-0000-000026180000}"/>
    <cellStyle name="Процентный 4 6 2 3" xfId="626" xr:uid="{00000000-0005-0000-0000-000027180000}"/>
    <cellStyle name="Процентный 4 6 2 3 2" xfId="1394" xr:uid="{00000000-0005-0000-0000-000028180000}"/>
    <cellStyle name="Процентный 4 6 2 3 2 2" xfId="7053" xr:uid="{00000000-0005-0000-0000-000029180000}"/>
    <cellStyle name="Процентный 4 6 2 3 3" xfId="2576" xr:uid="{00000000-0005-0000-0000-00002A180000}"/>
    <cellStyle name="Процентный 4 6 2 4" xfId="1395" xr:uid="{00000000-0005-0000-0000-00002B180000}"/>
    <cellStyle name="Процентный 4 6 2 4 2" xfId="1996" xr:uid="{00000000-0005-0000-0000-00002C180000}"/>
    <cellStyle name="Процентный 4 6 2 4 2 2" xfId="7054" xr:uid="{00000000-0005-0000-0000-00002D180000}"/>
    <cellStyle name="Процентный 4 6 2 4 3" xfId="2905" xr:uid="{00000000-0005-0000-0000-00002E180000}"/>
    <cellStyle name="Процентный 4 6 2 5" xfId="1396" xr:uid="{00000000-0005-0000-0000-00002F180000}"/>
    <cellStyle name="Процентный 4 6 2 5 2" xfId="7043" xr:uid="{00000000-0005-0000-0000-000030180000}"/>
    <cellStyle name="Процентный 4 6 2 6" xfId="2288" xr:uid="{00000000-0005-0000-0000-000031180000}"/>
    <cellStyle name="Процентный 4 6 3" xfId="1397" xr:uid="{00000000-0005-0000-0000-000032180000}"/>
    <cellStyle name="Процентный 4 6 3 2" xfId="1398" xr:uid="{00000000-0005-0000-0000-000033180000}"/>
    <cellStyle name="Процентный 4 6 3 2 2" xfId="7055" xr:uid="{00000000-0005-0000-0000-000034180000}"/>
    <cellStyle name="Процентный 4 6 3 3" xfId="2453" xr:uid="{00000000-0005-0000-0000-000035180000}"/>
    <cellStyle name="Процентный 4 6 4" xfId="1399" xr:uid="{00000000-0005-0000-0000-000036180000}"/>
    <cellStyle name="Процентный 4 6 5" xfId="1400" xr:uid="{00000000-0005-0000-0000-000037180000}"/>
    <cellStyle name="Процентный 4 6 5 2" xfId="7042" xr:uid="{00000000-0005-0000-0000-000038180000}"/>
    <cellStyle name="Процентный 4 6 6" xfId="2287" xr:uid="{00000000-0005-0000-0000-000039180000}"/>
    <cellStyle name="Процентный 4 7" xfId="211" xr:uid="{00000000-0005-0000-0000-00003A180000}"/>
    <cellStyle name="Процентный 4 7 2" xfId="385" xr:uid="{00000000-0005-0000-0000-00003B180000}"/>
    <cellStyle name="Процентный 4 7 2 2" xfId="660" xr:uid="{00000000-0005-0000-0000-00003C180000}"/>
    <cellStyle name="Процентный 4 7 2 2 2" xfId="1401" xr:uid="{00000000-0005-0000-0000-00003D180000}"/>
    <cellStyle name="Процентный 4 7 2 2 2 2" xfId="7058" xr:uid="{00000000-0005-0000-0000-00003E180000}"/>
    <cellStyle name="Процентный 4 7 2 2 3" xfId="2578" xr:uid="{00000000-0005-0000-0000-00003F180000}"/>
    <cellStyle name="Процентный 4 7 2 3" xfId="1402" xr:uid="{00000000-0005-0000-0000-000040180000}"/>
    <cellStyle name="Процентный 4 7 2 3 2" xfId="1997" xr:uid="{00000000-0005-0000-0000-000041180000}"/>
    <cellStyle name="Процентный 4 7 2 3 2 2" xfId="7059" xr:uid="{00000000-0005-0000-0000-000042180000}"/>
    <cellStyle name="Процентный 4 7 2 3 3" xfId="2906" xr:uid="{00000000-0005-0000-0000-000043180000}"/>
    <cellStyle name="Процентный 4 7 2 4" xfId="1403" xr:uid="{00000000-0005-0000-0000-000044180000}"/>
    <cellStyle name="Процентный 4 7 2 4 2" xfId="7057" xr:uid="{00000000-0005-0000-0000-000045180000}"/>
    <cellStyle name="Процентный 4 7 2 5" xfId="2292" xr:uid="{00000000-0005-0000-0000-000046180000}"/>
    <cellStyle name="Процентный 4 7 3" xfId="1404" xr:uid="{00000000-0005-0000-0000-000047180000}"/>
    <cellStyle name="Процентный 4 7 3 2" xfId="1405" xr:uid="{00000000-0005-0000-0000-000048180000}"/>
    <cellStyle name="Процентный 4 7 3 2 2" xfId="1998" xr:uid="{00000000-0005-0000-0000-000049180000}"/>
    <cellStyle name="Процентный 4 7 3 2 2 2" xfId="7061" xr:uid="{00000000-0005-0000-0000-00004A180000}"/>
    <cellStyle name="Процентный 4 7 3 2 3" xfId="2907" xr:uid="{00000000-0005-0000-0000-00004B180000}"/>
    <cellStyle name="Процентный 4 7 3 3" xfId="1406" xr:uid="{00000000-0005-0000-0000-00004C180000}"/>
    <cellStyle name="Процентный 4 7 3 3 2" xfId="7060" xr:uid="{00000000-0005-0000-0000-00004D180000}"/>
    <cellStyle name="Процентный 4 7 3 4" xfId="2454" xr:uid="{00000000-0005-0000-0000-00004E180000}"/>
    <cellStyle name="Процентный 4 7 4" xfId="1407" xr:uid="{00000000-0005-0000-0000-00004F180000}"/>
    <cellStyle name="Процентный 4 7 4 2" xfId="1408" xr:uid="{00000000-0005-0000-0000-000050180000}"/>
    <cellStyle name="Процентный 4 7 4 2 2" xfId="1999" xr:uid="{00000000-0005-0000-0000-000051180000}"/>
    <cellStyle name="Процентный 4 7 4 2 2 2" xfId="7062" xr:uid="{00000000-0005-0000-0000-000052180000}"/>
    <cellStyle name="Процентный 4 7 4 2 3" xfId="2908" xr:uid="{00000000-0005-0000-0000-000053180000}"/>
    <cellStyle name="Процентный 4 7 4 3" xfId="1615" xr:uid="{00000000-0005-0000-0000-000054180000}"/>
    <cellStyle name="Процентный 4 7 4 3 2" xfId="1622" xr:uid="{00000000-0005-0000-0000-000055180000}"/>
    <cellStyle name="Процентный 4 7 4 4" xfId="1617" xr:uid="{00000000-0005-0000-0000-000056180000}"/>
    <cellStyle name="Процентный 4 7 4 4 2" xfId="1655" xr:uid="{00000000-0005-0000-0000-000057180000}"/>
    <cellStyle name="Процентный 4 7 4 5" xfId="1656" xr:uid="{00000000-0005-0000-0000-000058180000}"/>
    <cellStyle name="Процентный 4 7 4 6" xfId="1657" xr:uid="{00000000-0005-0000-0000-000059180000}"/>
    <cellStyle name="Процентный 4 7 5" xfId="1409" xr:uid="{00000000-0005-0000-0000-00005A180000}"/>
    <cellStyle name="Процентный 4 7 5 2" xfId="2000" xr:uid="{00000000-0005-0000-0000-00005B180000}"/>
    <cellStyle name="Процентный 4 7 5 2 2" xfId="7063" xr:uid="{00000000-0005-0000-0000-00005C180000}"/>
    <cellStyle name="Процентный 4 7 5 3" xfId="2909" xr:uid="{00000000-0005-0000-0000-00005D180000}"/>
    <cellStyle name="Процентный 4 7 6" xfId="1410" xr:uid="{00000000-0005-0000-0000-00005E180000}"/>
    <cellStyle name="Процентный 4 7 6 2" xfId="7056" xr:uid="{00000000-0005-0000-0000-00005F180000}"/>
    <cellStyle name="Процентный 4 7 7" xfId="2291" xr:uid="{00000000-0005-0000-0000-000060180000}"/>
    <cellStyle name="Процентный 4 8" xfId="212" xr:uid="{00000000-0005-0000-0000-000061180000}"/>
    <cellStyle name="Процентный 4 8 2" xfId="1411" xr:uid="{00000000-0005-0000-0000-000062180000}"/>
    <cellStyle name="Процентный 4 8 2 2" xfId="1412" xr:uid="{00000000-0005-0000-0000-000063180000}"/>
    <cellStyle name="Процентный 4 8 2 2 2" xfId="7065" xr:uid="{00000000-0005-0000-0000-000064180000}"/>
    <cellStyle name="Процентный 4 8 2 3" xfId="2579" xr:uid="{00000000-0005-0000-0000-000065180000}"/>
    <cellStyle name="Процентный 4 8 3" xfId="1413" xr:uid="{00000000-0005-0000-0000-000066180000}"/>
    <cellStyle name="Процентный 4 8 3 2" xfId="6541" xr:uid="{00000000-0005-0000-0000-000067180000}"/>
    <cellStyle name="Процентный 4 8 4" xfId="1414" xr:uid="{00000000-0005-0000-0000-000068180000}"/>
    <cellStyle name="Процентный 4 8 4 2" xfId="7064" xr:uid="{00000000-0005-0000-0000-000069180000}"/>
    <cellStyle name="Процентный 4 8 5" xfId="2293" xr:uid="{00000000-0005-0000-0000-00006A180000}"/>
    <cellStyle name="Процентный 4 9" xfId="213" xr:uid="{00000000-0005-0000-0000-00006B180000}"/>
    <cellStyle name="Процентный 4 9 2" xfId="1415" xr:uid="{00000000-0005-0000-0000-00006C180000}"/>
    <cellStyle name="Процентный 4 9 2 2" xfId="1416" xr:uid="{00000000-0005-0000-0000-00006D180000}"/>
    <cellStyle name="Процентный 4 9 2 2 2" xfId="7067" xr:uid="{00000000-0005-0000-0000-00006E180000}"/>
    <cellStyle name="Процентный 4 9 2 3" xfId="2580" xr:uid="{00000000-0005-0000-0000-00006F180000}"/>
    <cellStyle name="Процентный 4 9 3" xfId="1417" xr:uid="{00000000-0005-0000-0000-000070180000}"/>
    <cellStyle name="Процентный 4 9 4" xfId="1418" xr:uid="{00000000-0005-0000-0000-000071180000}"/>
    <cellStyle name="Процентный 4 9 4 2" xfId="7066" xr:uid="{00000000-0005-0000-0000-000072180000}"/>
    <cellStyle name="Процентный 4 9 5" xfId="2294" xr:uid="{00000000-0005-0000-0000-000073180000}"/>
    <cellStyle name="Процентный 5" xfId="214" xr:uid="{00000000-0005-0000-0000-000074180000}"/>
    <cellStyle name="Процентный 5 10" xfId="1419" xr:uid="{00000000-0005-0000-0000-000075180000}"/>
    <cellStyle name="Процентный 5 10 2" xfId="1420" xr:uid="{00000000-0005-0000-0000-000076180000}"/>
    <cellStyle name="Процентный 5 10 2 2" xfId="7069" xr:uid="{00000000-0005-0000-0000-000077180000}"/>
    <cellStyle name="Процентный 5 10 3" xfId="2910" xr:uid="{00000000-0005-0000-0000-000078180000}"/>
    <cellStyle name="Процентный 5 11" xfId="1421" xr:uid="{00000000-0005-0000-0000-000079180000}"/>
    <cellStyle name="Процентный 5 12" xfId="1422" xr:uid="{00000000-0005-0000-0000-00007A180000}"/>
    <cellStyle name="Процентный 5 12 2" xfId="7068" xr:uid="{00000000-0005-0000-0000-00007B180000}"/>
    <cellStyle name="Процентный 5 13" xfId="2295" xr:uid="{00000000-0005-0000-0000-00007C180000}"/>
    <cellStyle name="Процентный 5 2" xfId="215" xr:uid="{00000000-0005-0000-0000-00007D180000}"/>
    <cellStyle name="Процентный 5 2 2" xfId="216" xr:uid="{00000000-0005-0000-0000-00007E180000}"/>
    <cellStyle name="Процентный 5 2 2 2" xfId="352" xr:uid="{00000000-0005-0000-0000-00007F180000}"/>
    <cellStyle name="Процентный 5 2 2 2 2" xfId="627" xr:uid="{00000000-0005-0000-0000-000080180000}"/>
    <cellStyle name="Процентный 5 2 2 2 2 2" xfId="1423" xr:uid="{00000000-0005-0000-0000-000081180000}"/>
    <cellStyle name="Процентный 5 2 2 2 2 2 2" xfId="7073" xr:uid="{00000000-0005-0000-0000-000082180000}"/>
    <cellStyle name="Процентный 5 2 2 2 2 3" xfId="2581" xr:uid="{00000000-0005-0000-0000-000083180000}"/>
    <cellStyle name="Процентный 5 2 2 2 3" xfId="1424" xr:uid="{00000000-0005-0000-0000-000084180000}"/>
    <cellStyle name="Процентный 5 2 2 2 3 2" xfId="2001" xr:uid="{00000000-0005-0000-0000-000085180000}"/>
    <cellStyle name="Процентный 5 2 2 2 3 2 2" xfId="7074" xr:uid="{00000000-0005-0000-0000-000086180000}"/>
    <cellStyle name="Процентный 5 2 2 2 3 3" xfId="2911" xr:uid="{00000000-0005-0000-0000-000087180000}"/>
    <cellStyle name="Процентный 5 2 2 2 4" xfId="1425" xr:uid="{00000000-0005-0000-0000-000088180000}"/>
    <cellStyle name="Процентный 5 2 2 2 4 2" xfId="7072" xr:uid="{00000000-0005-0000-0000-000089180000}"/>
    <cellStyle name="Процентный 5 2 2 2 5" xfId="2298" xr:uid="{00000000-0005-0000-0000-00008A180000}"/>
    <cellStyle name="Процентный 5 2 2 3" xfId="511" xr:uid="{00000000-0005-0000-0000-00008B180000}"/>
    <cellStyle name="Процентный 5 2 2 3 2" xfId="1426" xr:uid="{00000000-0005-0000-0000-00008C180000}"/>
    <cellStyle name="Процентный 5 2 2 3 2 2" xfId="7075" xr:uid="{00000000-0005-0000-0000-00008D180000}"/>
    <cellStyle name="Процентный 5 2 2 3 3" xfId="2421" xr:uid="{00000000-0005-0000-0000-00008E180000}"/>
    <cellStyle name="Процентный 5 2 2 4" xfId="1427" xr:uid="{00000000-0005-0000-0000-00008F180000}"/>
    <cellStyle name="Процентный 5 2 2 4 2" xfId="2002" xr:uid="{00000000-0005-0000-0000-000090180000}"/>
    <cellStyle name="Процентный 5 2 2 4 2 2" xfId="7076" xr:uid="{00000000-0005-0000-0000-000091180000}"/>
    <cellStyle name="Процентный 5 2 2 4 3" xfId="2912" xr:uid="{00000000-0005-0000-0000-000092180000}"/>
    <cellStyle name="Процентный 5 2 2 5" xfId="1428" xr:uid="{00000000-0005-0000-0000-000093180000}"/>
    <cellStyle name="Процентный 5 2 2 5 2" xfId="7071" xr:uid="{00000000-0005-0000-0000-000094180000}"/>
    <cellStyle name="Процентный 5 2 2 6" xfId="2297" xr:uid="{00000000-0005-0000-0000-000095180000}"/>
    <cellStyle name="Процентный 5 2 3" xfId="353" xr:uid="{00000000-0005-0000-0000-000096180000}"/>
    <cellStyle name="Процентный 5 2 3 2" xfId="628" xr:uid="{00000000-0005-0000-0000-000097180000}"/>
    <cellStyle name="Процентный 5 2 3 2 2" xfId="1429" xr:uid="{00000000-0005-0000-0000-000098180000}"/>
    <cellStyle name="Процентный 5 2 3 2 2 2" xfId="7078" xr:uid="{00000000-0005-0000-0000-000099180000}"/>
    <cellStyle name="Процентный 5 2 3 2 3" xfId="2582" xr:uid="{00000000-0005-0000-0000-00009A180000}"/>
    <cellStyle name="Процентный 5 2 3 3" xfId="1430" xr:uid="{00000000-0005-0000-0000-00009B180000}"/>
    <cellStyle name="Процентный 5 2 3 3 2" xfId="2003" xr:uid="{00000000-0005-0000-0000-00009C180000}"/>
    <cellStyle name="Процентный 5 2 3 3 2 2" xfId="7079" xr:uid="{00000000-0005-0000-0000-00009D180000}"/>
    <cellStyle name="Процентный 5 2 3 3 3" xfId="2913" xr:uid="{00000000-0005-0000-0000-00009E180000}"/>
    <cellStyle name="Процентный 5 2 3 4" xfId="1431" xr:uid="{00000000-0005-0000-0000-00009F180000}"/>
    <cellStyle name="Процентный 5 2 3 4 2" xfId="7077" xr:uid="{00000000-0005-0000-0000-0000A0180000}"/>
    <cellStyle name="Процентный 5 2 3 5" xfId="2299" xr:uid="{00000000-0005-0000-0000-0000A1180000}"/>
    <cellStyle name="Процентный 5 2 4" xfId="510" xr:uid="{00000000-0005-0000-0000-0000A2180000}"/>
    <cellStyle name="Процентный 5 2 4 2" xfId="1432" xr:uid="{00000000-0005-0000-0000-0000A3180000}"/>
    <cellStyle name="Процентный 5 2 4 2 2" xfId="7080" xr:uid="{00000000-0005-0000-0000-0000A4180000}"/>
    <cellStyle name="Процентный 5 2 4 3" xfId="2420" xr:uid="{00000000-0005-0000-0000-0000A5180000}"/>
    <cellStyle name="Процентный 5 2 5" xfId="1433" xr:uid="{00000000-0005-0000-0000-0000A6180000}"/>
    <cellStyle name="Процентный 5 2 5 2" xfId="2004" xr:uid="{00000000-0005-0000-0000-0000A7180000}"/>
    <cellStyle name="Процентный 5 2 5 2 2" xfId="7081" xr:uid="{00000000-0005-0000-0000-0000A8180000}"/>
    <cellStyle name="Процентный 5 2 5 3" xfId="2914" xr:uid="{00000000-0005-0000-0000-0000A9180000}"/>
    <cellStyle name="Процентный 5 2 6" xfId="1434" xr:uid="{00000000-0005-0000-0000-0000AA180000}"/>
    <cellStyle name="Процентный 5 2 6 2" xfId="7070" xr:uid="{00000000-0005-0000-0000-0000AB180000}"/>
    <cellStyle name="Процентный 5 2 7" xfId="2296" xr:uid="{00000000-0005-0000-0000-0000AC180000}"/>
    <cellStyle name="Процентный 5 3" xfId="217" xr:uid="{00000000-0005-0000-0000-0000AD180000}"/>
    <cellStyle name="Процентный 5 3 2" xfId="218" xr:uid="{00000000-0005-0000-0000-0000AE180000}"/>
    <cellStyle name="Процентный 5 3 2 2" xfId="354" xr:uid="{00000000-0005-0000-0000-0000AF180000}"/>
    <cellStyle name="Процентный 5 3 2 2 2" xfId="629" xr:uid="{00000000-0005-0000-0000-0000B0180000}"/>
    <cellStyle name="Процентный 5 3 2 2 2 2" xfId="1435" xr:uid="{00000000-0005-0000-0000-0000B1180000}"/>
    <cellStyle name="Процентный 5 3 2 2 2 2 2" xfId="7085" xr:uid="{00000000-0005-0000-0000-0000B2180000}"/>
    <cellStyle name="Процентный 5 3 2 2 2 3" xfId="2583" xr:uid="{00000000-0005-0000-0000-0000B3180000}"/>
    <cellStyle name="Процентный 5 3 2 2 3" xfId="1436" xr:uid="{00000000-0005-0000-0000-0000B4180000}"/>
    <cellStyle name="Процентный 5 3 2 2 3 2" xfId="2005" xr:uid="{00000000-0005-0000-0000-0000B5180000}"/>
    <cellStyle name="Процентный 5 3 2 2 3 2 2" xfId="7086" xr:uid="{00000000-0005-0000-0000-0000B6180000}"/>
    <cellStyle name="Процентный 5 3 2 2 3 3" xfId="2915" xr:uid="{00000000-0005-0000-0000-0000B7180000}"/>
    <cellStyle name="Процентный 5 3 2 2 4" xfId="1437" xr:uid="{00000000-0005-0000-0000-0000B8180000}"/>
    <cellStyle name="Процентный 5 3 2 2 4 2" xfId="7084" xr:uid="{00000000-0005-0000-0000-0000B9180000}"/>
    <cellStyle name="Процентный 5 3 2 2 5" xfId="2302" xr:uid="{00000000-0005-0000-0000-0000BA180000}"/>
    <cellStyle name="Процентный 5 3 2 3" xfId="513" xr:uid="{00000000-0005-0000-0000-0000BB180000}"/>
    <cellStyle name="Процентный 5 3 2 3 2" xfId="1438" xr:uid="{00000000-0005-0000-0000-0000BC180000}"/>
    <cellStyle name="Процентный 5 3 2 3 2 2" xfId="6243" xr:uid="{00000000-0005-0000-0000-0000BD180000}"/>
    <cellStyle name="Процентный 5 3 2 3 2 3" xfId="6242" xr:uid="{00000000-0005-0000-0000-0000BE180000}"/>
    <cellStyle name="Процентный 5 3 2 3 3" xfId="6244" xr:uid="{00000000-0005-0000-0000-0000BF180000}"/>
    <cellStyle name="Процентный 5 3 2 3 3 2" xfId="6245" xr:uid="{00000000-0005-0000-0000-0000C0180000}"/>
    <cellStyle name="Процентный 5 3 2 3 3 3" xfId="6246" xr:uid="{00000000-0005-0000-0000-0000C1180000}"/>
    <cellStyle name="Процентный 5 3 2 3 4" xfId="6247" xr:uid="{00000000-0005-0000-0000-0000C2180000}"/>
    <cellStyle name="Процентный 5 3 2 3 5" xfId="6248" xr:uid="{00000000-0005-0000-0000-0000C3180000}"/>
    <cellStyle name="Процентный 5 3 2 3 6" xfId="2423" xr:uid="{00000000-0005-0000-0000-0000C4180000}"/>
    <cellStyle name="Процентный 5 3 2 4" xfId="1439" xr:uid="{00000000-0005-0000-0000-0000C5180000}"/>
    <cellStyle name="Процентный 5 3 2 4 2" xfId="2006" xr:uid="{00000000-0005-0000-0000-0000C6180000}"/>
    <cellStyle name="Процентный 5 3 2 4 2 2" xfId="7087" xr:uid="{00000000-0005-0000-0000-0000C7180000}"/>
    <cellStyle name="Процентный 5 3 2 4 3" xfId="2916" xr:uid="{00000000-0005-0000-0000-0000C8180000}"/>
    <cellStyle name="Процентный 5 3 2 5" xfId="1440" xr:uid="{00000000-0005-0000-0000-0000C9180000}"/>
    <cellStyle name="Процентный 5 3 2 5 2" xfId="7083" xr:uid="{00000000-0005-0000-0000-0000CA180000}"/>
    <cellStyle name="Процентный 5 3 2 6" xfId="2301" xr:uid="{00000000-0005-0000-0000-0000CB180000}"/>
    <cellStyle name="Процентный 5 3 3" xfId="355" xr:uid="{00000000-0005-0000-0000-0000CC180000}"/>
    <cellStyle name="Процентный 5 3 3 2" xfId="630" xr:uid="{00000000-0005-0000-0000-0000CD180000}"/>
    <cellStyle name="Процентный 5 3 3 2 2" xfId="1441" xr:uid="{00000000-0005-0000-0000-0000CE180000}"/>
    <cellStyle name="Процентный 5 3 3 2 2 2" xfId="6249" xr:uid="{00000000-0005-0000-0000-0000CF180000}"/>
    <cellStyle name="Процентный 5 3 3 2 3" xfId="2584" xr:uid="{00000000-0005-0000-0000-0000D0180000}"/>
    <cellStyle name="Процентный 5 3 3 3" xfId="1442" xr:uid="{00000000-0005-0000-0000-0000D1180000}"/>
    <cellStyle name="Процентный 5 3 3 3 2" xfId="2007" xr:uid="{00000000-0005-0000-0000-0000D2180000}"/>
    <cellStyle name="Процентный 5 3 3 3 2 2" xfId="7089" xr:uid="{00000000-0005-0000-0000-0000D3180000}"/>
    <cellStyle name="Процентный 5 3 3 3 3" xfId="2917" xr:uid="{00000000-0005-0000-0000-0000D4180000}"/>
    <cellStyle name="Процентный 5 3 3 4" xfId="1443" xr:uid="{00000000-0005-0000-0000-0000D5180000}"/>
    <cellStyle name="Процентный 5 3 3 4 2" xfId="7088" xr:uid="{00000000-0005-0000-0000-0000D6180000}"/>
    <cellStyle name="Процентный 5 3 3 5" xfId="2303" xr:uid="{00000000-0005-0000-0000-0000D7180000}"/>
    <cellStyle name="Процентный 5 3 4" xfId="512" xr:uid="{00000000-0005-0000-0000-0000D8180000}"/>
    <cellStyle name="Процентный 5 3 4 2" xfId="1444" xr:uid="{00000000-0005-0000-0000-0000D9180000}"/>
    <cellStyle name="Процентный 5 3 4 2 2" xfId="6250" xr:uid="{00000000-0005-0000-0000-0000DA180000}"/>
    <cellStyle name="Процентный 5 3 4 3" xfId="2422" xr:uid="{00000000-0005-0000-0000-0000DB180000}"/>
    <cellStyle name="Процентный 5 3 5" xfId="1445" xr:uid="{00000000-0005-0000-0000-0000DC180000}"/>
    <cellStyle name="Процентный 5 3 5 2" xfId="2008" xr:uid="{00000000-0005-0000-0000-0000DD180000}"/>
    <cellStyle name="Процентный 5 3 5 2 2" xfId="7090" xr:uid="{00000000-0005-0000-0000-0000DE180000}"/>
    <cellStyle name="Процентный 5 3 5 3" xfId="2918" xr:uid="{00000000-0005-0000-0000-0000DF180000}"/>
    <cellStyle name="Процентный 5 3 6" xfId="1446" xr:uid="{00000000-0005-0000-0000-0000E0180000}"/>
    <cellStyle name="Процентный 5 3 6 2" xfId="7082" xr:uid="{00000000-0005-0000-0000-0000E1180000}"/>
    <cellStyle name="Процентный 5 3 7" xfId="2300" xr:uid="{00000000-0005-0000-0000-0000E2180000}"/>
    <cellStyle name="Процентный 5 4" xfId="219" xr:uid="{00000000-0005-0000-0000-0000E3180000}"/>
    <cellStyle name="Процентный 5 4 2" xfId="6251" xr:uid="{00000000-0005-0000-0000-0000E4180000}"/>
    <cellStyle name="Процентный 5 4 2 2" xfId="6252" xr:uid="{00000000-0005-0000-0000-0000E5180000}"/>
    <cellStyle name="Процентный 5 4 3" xfId="6253" xr:uid="{00000000-0005-0000-0000-0000E6180000}"/>
    <cellStyle name="Процентный 5 5" xfId="220" xr:uid="{00000000-0005-0000-0000-0000E7180000}"/>
    <cellStyle name="Процентный 5 5 2" xfId="1447" xr:uid="{00000000-0005-0000-0000-0000E8180000}"/>
    <cellStyle name="Процентный 5 5 2 2" xfId="1448" xr:uid="{00000000-0005-0000-0000-0000E9180000}"/>
    <cellStyle name="Процентный 5 5 2 2 2" xfId="7092" xr:uid="{00000000-0005-0000-0000-0000EA180000}"/>
    <cellStyle name="Процентный 5 5 2 3" xfId="2585" xr:uid="{00000000-0005-0000-0000-0000EB180000}"/>
    <cellStyle name="Процентный 5 5 3" xfId="1449" xr:uid="{00000000-0005-0000-0000-0000EC180000}"/>
    <cellStyle name="Процентный 5 5 4" xfId="1450" xr:uid="{00000000-0005-0000-0000-0000ED180000}"/>
    <cellStyle name="Процентный 5 5 4 2" xfId="7091" xr:uid="{00000000-0005-0000-0000-0000EE180000}"/>
    <cellStyle name="Процентный 5 5 5" xfId="2304" xr:uid="{00000000-0005-0000-0000-0000EF180000}"/>
    <cellStyle name="Процентный 5 6" xfId="221" xr:uid="{00000000-0005-0000-0000-0000F0180000}"/>
    <cellStyle name="Процентный 5 7" xfId="222" xr:uid="{00000000-0005-0000-0000-0000F1180000}"/>
    <cellStyle name="Процентный 5 8" xfId="223" xr:uid="{00000000-0005-0000-0000-0000F2180000}"/>
    <cellStyle name="Процентный 5 9" xfId="224" xr:uid="{00000000-0005-0000-0000-0000F3180000}"/>
    <cellStyle name="Процентный 6" xfId="225" xr:uid="{00000000-0005-0000-0000-0000F4180000}"/>
    <cellStyle name="Процентный 6 2" xfId="226" xr:uid="{00000000-0005-0000-0000-0000F5180000}"/>
    <cellStyle name="Процентный 6 2 2" xfId="356" xr:uid="{00000000-0005-0000-0000-0000F6180000}"/>
    <cellStyle name="Процентный 6 2 2 2" xfId="631" xr:uid="{00000000-0005-0000-0000-0000F7180000}"/>
    <cellStyle name="Процентный 6 2 2 2 2" xfId="1451" xr:uid="{00000000-0005-0000-0000-0000F8180000}"/>
    <cellStyle name="Процентный 6 2 2 2 2 2" xfId="7095" xr:uid="{00000000-0005-0000-0000-0000F9180000}"/>
    <cellStyle name="Процентный 6 2 2 2 3" xfId="2586" xr:uid="{00000000-0005-0000-0000-0000FA180000}"/>
    <cellStyle name="Процентный 6 2 2 3" xfId="1452" xr:uid="{00000000-0005-0000-0000-0000FB180000}"/>
    <cellStyle name="Процентный 6 2 2 3 2" xfId="2009" xr:uid="{00000000-0005-0000-0000-0000FC180000}"/>
    <cellStyle name="Процентный 6 2 2 3 2 2" xfId="7096" xr:uid="{00000000-0005-0000-0000-0000FD180000}"/>
    <cellStyle name="Процентный 6 2 2 3 3" xfId="2919" xr:uid="{00000000-0005-0000-0000-0000FE180000}"/>
    <cellStyle name="Процентный 6 2 2 4" xfId="1453" xr:uid="{00000000-0005-0000-0000-0000FF180000}"/>
    <cellStyle name="Процентный 6 2 2 4 2" xfId="7094" xr:uid="{00000000-0005-0000-0000-000000190000}"/>
    <cellStyle name="Процентный 6 2 2 5" xfId="2306" xr:uid="{00000000-0005-0000-0000-000001190000}"/>
    <cellStyle name="Процентный 6 2 3" xfId="515" xr:uid="{00000000-0005-0000-0000-000002190000}"/>
    <cellStyle name="Процентный 6 2 3 2" xfId="1454" xr:uid="{00000000-0005-0000-0000-000003190000}"/>
    <cellStyle name="Процентный 6 2 3 2 2" xfId="7097" xr:uid="{00000000-0005-0000-0000-000004190000}"/>
    <cellStyle name="Процентный 6 2 3 3" xfId="2424" xr:uid="{00000000-0005-0000-0000-000005190000}"/>
    <cellStyle name="Процентный 6 2 4" xfId="1455" xr:uid="{00000000-0005-0000-0000-000006190000}"/>
    <cellStyle name="Процентный 6 2 4 2" xfId="2010" xr:uid="{00000000-0005-0000-0000-000007190000}"/>
    <cellStyle name="Процентный 6 2 4 2 2" xfId="7098" xr:uid="{00000000-0005-0000-0000-000008190000}"/>
    <cellStyle name="Процентный 6 2 4 3" xfId="2920" xr:uid="{00000000-0005-0000-0000-000009190000}"/>
    <cellStyle name="Процентный 6 2 5" xfId="1456" xr:uid="{00000000-0005-0000-0000-00000A190000}"/>
    <cellStyle name="Процентный 6 2 5 2" xfId="7093" xr:uid="{00000000-0005-0000-0000-00000B190000}"/>
    <cellStyle name="Процентный 6 2 6" xfId="2305" xr:uid="{00000000-0005-0000-0000-00000C190000}"/>
    <cellStyle name="Процентный 6 3" xfId="514" xr:uid="{00000000-0005-0000-0000-00000D190000}"/>
    <cellStyle name="Процентный 6 3 2" xfId="1604" xr:uid="{00000000-0005-0000-0000-00000E190000}"/>
    <cellStyle name="Процентный 6 3 3" xfId="2011" xr:uid="{00000000-0005-0000-0000-00000F190000}"/>
    <cellStyle name="Процентный 6 3 3 2" xfId="7099" xr:uid="{00000000-0005-0000-0000-000010190000}"/>
    <cellStyle name="Процентный 6 3 4" xfId="2643" xr:uid="{00000000-0005-0000-0000-000011190000}"/>
    <cellStyle name="Процентный 6 4" xfId="1457" xr:uid="{00000000-0005-0000-0000-000012190000}"/>
    <cellStyle name="Процентный 6 4 2" xfId="2012" xr:uid="{00000000-0005-0000-0000-000013190000}"/>
    <cellStyle name="Процентный 6 4 2 2" xfId="7100" xr:uid="{00000000-0005-0000-0000-000014190000}"/>
    <cellStyle name="Процентный 6 4 3" xfId="2921" xr:uid="{00000000-0005-0000-0000-000015190000}"/>
    <cellStyle name="Процентный 6 5" xfId="1600" xr:uid="{00000000-0005-0000-0000-000016190000}"/>
    <cellStyle name="Процентный 7" xfId="227" xr:uid="{00000000-0005-0000-0000-000017190000}"/>
    <cellStyle name="Процентный 7 2" xfId="357" xr:uid="{00000000-0005-0000-0000-000018190000}"/>
    <cellStyle name="Процентный 7 2 2" xfId="632" xr:uid="{00000000-0005-0000-0000-000019190000}"/>
    <cellStyle name="Процентный 7 2 2 2" xfId="1458" xr:uid="{00000000-0005-0000-0000-00001A190000}"/>
    <cellStyle name="Процентный 7 2 2 2 2" xfId="6254" xr:uid="{00000000-0005-0000-0000-00001B190000}"/>
    <cellStyle name="Процентный 7 2 2 3" xfId="2587" xr:uid="{00000000-0005-0000-0000-00001C190000}"/>
    <cellStyle name="Процентный 7 2 3" xfId="1459" xr:uid="{00000000-0005-0000-0000-00001D190000}"/>
    <cellStyle name="Процентный 7 2 3 2" xfId="2013" xr:uid="{00000000-0005-0000-0000-00001E190000}"/>
    <cellStyle name="Процентный 7 2 3 2 2" xfId="7103" xr:uid="{00000000-0005-0000-0000-00001F190000}"/>
    <cellStyle name="Процентный 7 2 3 3" xfId="2922" xr:uid="{00000000-0005-0000-0000-000020190000}"/>
    <cellStyle name="Процентный 7 2 4" xfId="1460" xr:uid="{00000000-0005-0000-0000-000021190000}"/>
    <cellStyle name="Процентный 7 2 4 2" xfId="7102" xr:uid="{00000000-0005-0000-0000-000022190000}"/>
    <cellStyle name="Процентный 7 2 5" xfId="2308" xr:uid="{00000000-0005-0000-0000-000023190000}"/>
    <cellStyle name="Процентный 7 3" xfId="516" xr:uid="{00000000-0005-0000-0000-000024190000}"/>
    <cellStyle name="Процентный 7 3 2" xfId="1461" xr:uid="{00000000-0005-0000-0000-000025190000}"/>
    <cellStyle name="Процентный 7 3 2 2" xfId="7104" xr:uid="{00000000-0005-0000-0000-000026190000}"/>
    <cellStyle name="Процентный 7 3 3" xfId="2425" xr:uid="{00000000-0005-0000-0000-000027190000}"/>
    <cellStyle name="Процентный 7 4" xfId="1462" xr:uid="{00000000-0005-0000-0000-000028190000}"/>
    <cellStyle name="Процентный 7 4 2" xfId="2014" xr:uid="{00000000-0005-0000-0000-000029190000}"/>
    <cellStyle name="Процентный 7 4 2 2" xfId="7105" xr:uid="{00000000-0005-0000-0000-00002A190000}"/>
    <cellStyle name="Процентный 7 4 3" xfId="2923" xr:uid="{00000000-0005-0000-0000-00002B190000}"/>
    <cellStyle name="Процентный 7 5" xfId="1463" xr:uid="{00000000-0005-0000-0000-00002C190000}"/>
    <cellStyle name="Процентный 7 5 2" xfId="7101" xr:uid="{00000000-0005-0000-0000-00002D190000}"/>
    <cellStyle name="Процентный 7 6" xfId="2307" xr:uid="{00000000-0005-0000-0000-00002E190000}"/>
    <cellStyle name="Процентный 8" xfId="228" xr:uid="{00000000-0005-0000-0000-00002F190000}"/>
    <cellStyle name="Процентный 8 2" xfId="358" xr:uid="{00000000-0005-0000-0000-000030190000}"/>
    <cellStyle name="Процентный 8 2 2" xfId="633" xr:uid="{00000000-0005-0000-0000-000031190000}"/>
    <cellStyle name="Процентный 8 2 2 2" xfId="1464" xr:uid="{00000000-0005-0000-0000-000032190000}"/>
    <cellStyle name="Процентный 8 2 2 2 2" xfId="7108" xr:uid="{00000000-0005-0000-0000-000033190000}"/>
    <cellStyle name="Процентный 8 2 2 3" xfId="2588" xr:uid="{00000000-0005-0000-0000-000034190000}"/>
    <cellStyle name="Процентный 8 2 3" xfId="1465" xr:uid="{00000000-0005-0000-0000-000035190000}"/>
    <cellStyle name="Процентный 8 2 3 2" xfId="2015" xr:uid="{00000000-0005-0000-0000-000036190000}"/>
    <cellStyle name="Процентный 8 2 3 2 2" xfId="7109" xr:uid="{00000000-0005-0000-0000-000037190000}"/>
    <cellStyle name="Процентный 8 2 3 3" xfId="2924" xr:uid="{00000000-0005-0000-0000-000038190000}"/>
    <cellStyle name="Процентный 8 2 4" xfId="1466" xr:uid="{00000000-0005-0000-0000-000039190000}"/>
    <cellStyle name="Процентный 8 2 4 2" xfId="7107" xr:uid="{00000000-0005-0000-0000-00003A190000}"/>
    <cellStyle name="Процентный 8 2 5" xfId="2310" xr:uid="{00000000-0005-0000-0000-00003B190000}"/>
    <cellStyle name="Процентный 8 3" xfId="517" xr:uid="{00000000-0005-0000-0000-00003C190000}"/>
    <cellStyle name="Процентный 8 3 2" xfId="1467" xr:uid="{00000000-0005-0000-0000-00003D190000}"/>
    <cellStyle name="Процентный 8 3 2 2" xfId="7110" xr:uid="{00000000-0005-0000-0000-00003E190000}"/>
    <cellStyle name="Процентный 8 3 3" xfId="2426" xr:uid="{00000000-0005-0000-0000-00003F190000}"/>
    <cellStyle name="Процентный 8 4" xfId="1468" xr:uid="{00000000-0005-0000-0000-000040190000}"/>
    <cellStyle name="Процентный 8 4 2" xfId="2016" xr:uid="{00000000-0005-0000-0000-000041190000}"/>
    <cellStyle name="Процентный 8 4 2 2" xfId="7111" xr:uid="{00000000-0005-0000-0000-000042190000}"/>
    <cellStyle name="Процентный 8 4 3" xfId="2925" xr:uid="{00000000-0005-0000-0000-000043190000}"/>
    <cellStyle name="Процентный 8 5" xfId="1469" xr:uid="{00000000-0005-0000-0000-000044190000}"/>
    <cellStyle name="Процентный 8 5 2" xfId="7106" xr:uid="{00000000-0005-0000-0000-000045190000}"/>
    <cellStyle name="Процентный 8 6" xfId="2309" xr:uid="{00000000-0005-0000-0000-000046190000}"/>
    <cellStyle name="Процентный 9" xfId="229" xr:uid="{00000000-0005-0000-0000-000047190000}"/>
    <cellStyle name="Процентный 9 2" xfId="230" xr:uid="{00000000-0005-0000-0000-000048190000}"/>
    <cellStyle name="Процентный 9 2 2" xfId="359" xr:uid="{00000000-0005-0000-0000-000049190000}"/>
    <cellStyle name="Процентный 9 2 2 2" xfId="634" xr:uid="{00000000-0005-0000-0000-00004A190000}"/>
    <cellStyle name="Процентный 9 2 2 2 2" xfId="1470" xr:uid="{00000000-0005-0000-0000-00004B190000}"/>
    <cellStyle name="Процентный 9 2 2 2 2 2" xfId="7115" xr:uid="{00000000-0005-0000-0000-00004C190000}"/>
    <cellStyle name="Процентный 9 2 2 2 3" xfId="2589" xr:uid="{00000000-0005-0000-0000-00004D190000}"/>
    <cellStyle name="Процентный 9 2 2 3" xfId="1471" xr:uid="{00000000-0005-0000-0000-00004E190000}"/>
    <cellStyle name="Процентный 9 2 2 3 2" xfId="2017" xr:uid="{00000000-0005-0000-0000-00004F190000}"/>
    <cellStyle name="Процентный 9 2 2 3 2 2" xfId="7116" xr:uid="{00000000-0005-0000-0000-000050190000}"/>
    <cellStyle name="Процентный 9 2 2 3 3" xfId="2926" xr:uid="{00000000-0005-0000-0000-000051190000}"/>
    <cellStyle name="Процентный 9 2 2 4" xfId="1472" xr:uid="{00000000-0005-0000-0000-000052190000}"/>
    <cellStyle name="Процентный 9 2 2 4 2" xfId="7114" xr:uid="{00000000-0005-0000-0000-000053190000}"/>
    <cellStyle name="Процентный 9 2 2 5" xfId="2313" xr:uid="{00000000-0005-0000-0000-000054190000}"/>
    <cellStyle name="Процентный 9 2 3" xfId="519" xr:uid="{00000000-0005-0000-0000-000055190000}"/>
    <cellStyle name="Процентный 9 2 3 2" xfId="1473" xr:uid="{00000000-0005-0000-0000-000056190000}"/>
    <cellStyle name="Процентный 9 2 3 2 2" xfId="7117" xr:uid="{00000000-0005-0000-0000-000057190000}"/>
    <cellStyle name="Процентный 9 2 3 3" xfId="2428" xr:uid="{00000000-0005-0000-0000-000058190000}"/>
    <cellStyle name="Процентный 9 2 4" xfId="1474" xr:uid="{00000000-0005-0000-0000-000059190000}"/>
    <cellStyle name="Процентный 9 2 4 2" xfId="2018" xr:uid="{00000000-0005-0000-0000-00005A190000}"/>
    <cellStyle name="Процентный 9 2 4 2 2" xfId="7118" xr:uid="{00000000-0005-0000-0000-00005B190000}"/>
    <cellStyle name="Процентный 9 2 4 3" xfId="2927" xr:uid="{00000000-0005-0000-0000-00005C190000}"/>
    <cellStyle name="Процентный 9 2 5" xfId="1475" xr:uid="{00000000-0005-0000-0000-00005D190000}"/>
    <cellStyle name="Процентный 9 2 5 2" xfId="7113" xr:uid="{00000000-0005-0000-0000-00005E190000}"/>
    <cellStyle name="Процентный 9 2 6" xfId="2312" xr:uid="{00000000-0005-0000-0000-00005F190000}"/>
    <cellStyle name="Процентный 9 3" xfId="360" xr:uid="{00000000-0005-0000-0000-000060190000}"/>
    <cellStyle name="Процентный 9 3 2" xfId="635" xr:uid="{00000000-0005-0000-0000-000061190000}"/>
    <cellStyle name="Процентный 9 3 2 2" xfId="1476" xr:uid="{00000000-0005-0000-0000-000062190000}"/>
    <cellStyle name="Процентный 9 3 2 2 2" xfId="7120" xr:uid="{00000000-0005-0000-0000-000063190000}"/>
    <cellStyle name="Процентный 9 3 2 3" xfId="2590" xr:uid="{00000000-0005-0000-0000-000064190000}"/>
    <cellStyle name="Процентный 9 3 3" xfId="1477" xr:uid="{00000000-0005-0000-0000-000065190000}"/>
    <cellStyle name="Процентный 9 3 3 2" xfId="2019" xr:uid="{00000000-0005-0000-0000-000066190000}"/>
    <cellStyle name="Процентный 9 3 3 2 2" xfId="7121" xr:uid="{00000000-0005-0000-0000-000067190000}"/>
    <cellStyle name="Процентный 9 3 3 3" xfId="2928" xr:uid="{00000000-0005-0000-0000-000068190000}"/>
    <cellStyle name="Процентный 9 3 4" xfId="1478" xr:uid="{00000000-0005-0000-0000-000069190000}"/>
    <cellStyle name="Процентный 9 3 4 2" xfId="7119" xr:uid="{00000000-0005-0000-0000-00006A190000}"/>
    <cellStyle name="Процентный 9 3 5" xfId="2314" xr:uid="{00000000-0005-0000-0000-00006B190000}"/>
    <cellStyle name="Процентный 9 4" xfId="518" xr:uid="{00000000-0005-0000-0000-00006C190000}"/>
    <cellStyle name="Процентный 9 4 2" xfId="1479" xr:uid="{00000000-0005-0000-0000-00006D190000}"/>
    <cellStyle name="Процентный 9 4 2 2" xfId="7122" xr:uid="{00000000-0005-0000-0000-00006E190000}"/>
    <cellStyle name="Процентный 9 4 3" xfId="2427" xr:uid="{00000000-0005-0000-0000-00006F190000}"/>
    <cellStyle name="Процентный 9 5" xfId="1480" xr:uid="{00000000-0005-0000-0000-000070190000}"/>
    <cellStyle name="Процентный 9 5 2" xfId="2020" xr:uid="{00000000-0005-0000-0000-000071190000}"/>
    <cellStyle name="Процентный 9 5 2 2" xfId="7123" xr:uid="{00000000-0005-0000-0000-000072190000}"/>
    <cellStyle name="Процентный 9 5 3" xfId="2929" xr:uid="{00000000-0005-0000-0000-000073190000}"/>
    <cellStyle name="Процентный 9 6" xfId="1481" xr:uid="{00000000-0005-0000-0000-000074190000}"/>
    <cellStyle name="Процентный 9 6 2" xfId="7112" xr:uid="{00000000-0005-0000-0000-000075190000}"/>
    <cellStyle name="Процентный 9 7" xfId="2311" xr:uid="{00000000-0005-0000-0000-000076190000}"/>
    <cellStyle name="Финансовый" xfId="1593" builtinId="3"/>
    <cellStyle name="Финансовый 10" xfId="662" xr:uid="{00000000-0005-0000-0000-000078190000}"/>
    <cellStyle name="Финансовый 10 2" xfId="1665" xr:uid="{00000000-0005-0000-0000-000079190000}"/>
    <cellStyle name="Финансовый 10 2 2" xfId="6257" xr:uid="{00000000-0005-0000-0000-00007A190000}"/>
    <cellStyle name="Финансовый 10 2 2 2" xfId="6258" xr:uid="{00000000-0005-0000-0000-00007B190000}"/>
    <cellStyle name="Финансовый 10 2 3" xfId="6259" xr:uid="{00000000-0005-0000-0000-00007C190000}"/>
    <cellStyle name="Финансовый 10 2 4" xfId="6256" xr:uid="{00000000-0005-0000-0000-00007D190000}"/>
    <cellStyle name="Финансовый 10 2 5" xfId="2063" xr:uid="{00000000-0005-0000-0000-00007E190000}"/>
    <cellStyle name="Финансовый 10 3" xfId="6260" xr:uid="{00000000-0005-0000-0000-00007F190000}"/>
    <cellStyle name="Финансовый 10 3 2" xfId="6261" xr:uid="{00000000-0005-0000-0000-000080190000}"/>
    <cellStyle name="Финансовый 10 4" xfId="6262" xr:uid="{00000000-0005-0000-0000-000081190000}"/>
    <cellStyle name="Финансовый 10 4 2" xfId="6263" xr:uid="{00000000-0005-0000-0000-000082190000}"/>
    <cellStyle name="Финансовый 10 5" xfId="6264" xr:uid="{00000000-0005-0000-0000-000083190000}"/>
    <cellStyle name="Финансовый 10 5 2" xfId="6265" xr:uid="{00000000-0005-0000-0000-000084190000}"/>
    <cellStyle name="Финансовый 10 6" xfId="6266" xr:uid="{00000000-0005-0000-0000-000085190000}"/>
    <cellStyle name="Финансовый 10 7" xfId="7124" xr:uid="{00000000-0005-0000-0000-000086190000}"/>
    <cellStyle name="Финансовый 10 8" xfId="6255" xr:uid="{00000000-0005-0000-0000-000087190000}"/>
    <cellStyle name="Финансовый 11" xfId="1595" xr:uid="{00000000-0005-0000-0000-000088190000}"/>
    <cellStyle name="Финансовый 11 2" xfId="6268" xr:uid="{00000000-0005-0000-0000-000089190000}"/>
    <cellStyle name="Финансовый 11 2 2" xfId="6269" xr:uid="{00000000-0005-0000-0000-00008A190000}"/>
    <cellStyle name="Финансовый 11 3" xfId="6270" xr:uid="{00000000-0005-0000-0000-00008B190000}"/>
    <cellStyle name="Финансовый 11 3 2" xfId="6271" xr:uid="{00000000-0005-0000-0000-00008C190000}"/>
    <cellStyle name="Финансовый 11 4" xfId="6272" xr:uid="{00000000-0005-0000-0000-00008D190000}"/>
    <cellStyle name="Финансовый 11 5" xfId="6267" xr:uid="{00000000-0005-0000-0000-00008E190000}"/>
    <cellStyle name="Финансовый 11 6" xfId="1701" xr:uid="{00000000-0005-0000-0000-00008F190000}"/>
    <cellStyle name="Финансовый 12" xfId="1658" xr:uid="{00000000-0005-0000-0000-000090190000}"/>
    <cellStyle name="Финансовый 12 2" xfId="6274" xr:uid="{00000000-0005-0000-0000-000091190000}"/>
    <cellStyle name="Финансовый 12 3" xfId="7193" xr:uid="{00000000-0005-0000-0000-000092190000}"/>
    <cellStyle name="Финансовый 12 4" xfId="6273" xr:uid="{00000000-0005-0000-0000-000093190000}"/>
    <cellStyle name="Финансовый 12 5" xfId="2059" xr:uid="{00000000-0005-0000-0000-000094190000}"/>
    <cellStyle name="Финансовый 13" xfId="2061" xr:uid="{00000000-0005-0000-0000-000095190000}"/>
    <cellStyle name="Финансовый 13 2" xfId="6276" xr:uid="{00000000-0005-0000-0000-000096190000}"/>
    <cellStyle name="Финансовый 13 2 2" xfId="6277" xr:uid="{00000000-0005-0000-0000-000097190000}"/>
    <cellStyle name="Финансовый 13 2 2 2" xfId="6278" xr:uid="{00000000-0005-0000-0000-000098190000}"/>
    <cellStyle name="Финансовый 13 2 2 3" xfId="6279" xr:uid="{00000000-0005-0000-0000-000099190000}"/>
    <cellStyle name="Финансовый 13 2 3" xfId="6280" xr:uid="{00000000-0005-0000-0000-00009A190000}"/>
    <cellStyle name="Финансовый 13 3" xfId="6281" xr:uid="{00000000-0005-0000-0000-00009B190000}"/>
    <cellStyle name="Финансовый 13 4" xfId="7194" xr:uid="{00000000-0005-0000-0000-00009C190000}"/>
    <cellStyle name="Финансовый 13 5" xfId="6275" xr:uid="{00000000-0005-0000-0000-00009D190000}"/>
    <cellStyle name="Финансовый 14" xfId="6282" xr:uid="{00000000-0005-0000-0000-00009E190000}"/>
    <cellStyle name="Финансовый 14 2" xfId="6283" xr:uid="{00000000-0005-0000-0000-00009F190000}"/>
    <cellStyle name="Финансовый 15" xfId="6284" xr:uid="{00000000-0005-0000-0000-0000A0190000}"/>
    <cellStyle name="Финансовый 15 2" xfId="6285" xr:uid="{00000000-0005-0000-0000-0000A1190000}"/>
    <cellStyle name="Финансовый 16" xfId="6286" xr:uid="{00000000-0005-0000-0000-0000A2190000}"/>
    <cellStyle name="Финансовый 16 2" xfId="6287" xr:uid="{00000000-0005-0000-0000-0000A3190000}"/>
    <cellStyle name="Финансовый 16 3" xfId="6288" xr:uid="{00000000-0005-0000-0000-0000A4190000}"/>
    <cellStyle name="Финансовый 17" xfId="6289" xr:uid="{00000000-0005-0000-0000-0000A5190000}"/>
    <cellStyle name="Финансовый 17 2" xfId="6290" xr:uid="{00000000-0005-0000-0000-0000A6190000}"/>
    <cellStyle name="Финансовый 17 3" xfId="6291" xr:uid="{00000000-0005-0000-0000-0000A7190000}"/>
    <cellStyle name="Финансовый 18" xfId="6292" xr:uid="{00000000-0005-0000-0000-0000A8190000}"/>
    <cellStyle name="Финансовый 18 2" xfId="6293" xr:uid="{00000000-0005-0000-0000-0000A9190000}"/>
    <cellStyle name="Финансовый 19" xfId="6294" xr:uid="{00000000-0005-0000-0000-0000AA190000}"/>
    <cellStyle name="Финансовый 19 2" xfId="6295" xr:uid="{00000000-0005-0000-0000-0000AB190000}"/>
    <cellStyle name="Финансовый 2" xfId="231" xr:uid="{00000000-0005-0000-0000-0000AC190000}"/>
    <cellStyle name="Финансовый 2 10" xfId="1482" xr:uid="{00000000-0005-0000-0000-0000AD190000}"/>
    <cellStyle name="Финансовый 2 10 2" xfId="1483" xr:uid="{00000000-0005-0000-0000-0000AE190000}"/>
    <cellStyle name="Финансовый 2 10 2 2" xfId="6296" xr:uid="{00000000-0005-0000-0000-0000AF190000}"/>
    <cellStyle name="Финансовый 2 10 3" xfId="2930" xr:uid="{00000000-0005-0000-0000-0000B0190000}"/>
    <cellStyle name="Финансовый 2 11" xfId="1484" xr:uid="{00000000-0005-0000-0000-0000B1190000}"/>
    <cellStyle name="Финансовый 2 12" xfId="1485" xr:uid="{00000000-0005-0000-0000-0000B2190000}"/>
    <cellStyle name="Финансовый 2 12 2" xfId="1674" xr:uid="{00000000-0005-0000-0000-0000B3190000}"/>
    <cellStyle name="Финансовый 2 12 2 2" xfId="7125" xr:uid="{00000000-0005-0000-0000-0000B4190000}"/>
    <cellStyle name="Финансовый 2 13" xfId="2315" xr:uid="{00000000-0005-0000-0000-0000B5190000}"/>
    <cellStyle name="Финансовый 2 2" xfId="232" xr:uid="{00000000-0005-0000-0000-0000B6190000}"/>
    <cellStyle name="Финансовый 2 2 10" xfId="6297" xr:uid="{00000000-0005-0000-0000-0000B7190000}"/>
    <cellStyle name="Финансовый 2 2 11" xfId="2316" xr:uid="{00000000-0005-0000-0000-0000B8190000}"/>
    <cellStyle name="Финансовый 2 2 2" xfId="233" xr:uid="{00000000-0005-0000-0000-0000B9190000}"/>
    <cellStyle name="Финансовый 2 2 2 10" xfId="6298" xr:uid="{00000000-0005-0000-0000-0000BA190000}"/>
    <cellStyle name="Финансовый 2 2 2 11" xfId="6299" xr:uid="{00000000-0005-0000-0000-0000BB190000}"/>
    <cellStyle name="Финансовый 2 2 2 12" xfId="2317" xr:uid="{00000000-0005-0000-0000-0000BC190000}"/>
    <cellStyle name="Финансовый 2 2 2 2" xfId="361" xr:uid="{00000000-0005-0000-0000-0000BD190000}"/>
    <cellStyle name="Финансовый 2 2 2 2 2" xfId="636" xr:uid="{00000000-0005-0000-0000-0000BE190000}"/>
    <cellStyle name="Финансовый 2 2 2 2 2 2" xfId="1486" xr:uid="{00000000-0005-0000-0000-0000BF190000}"/>
    <cellStyle name="Финансовый 2 2 2 2 2 2 2" xfId="6301" xr:uid="{00000000-0005-0000-0000-0000C0190000}"/>
    <cellStyle name="Финансовый 2 2 2 2 2 2 3" xfId="6300" xr:uid="{00000000-0005-0000-0000-0000C1190000}"/>
    <cellStyle name="Финансовый 2 2 2 2 2 3" xfId="6302" xr:uid="{00000000-0005-0000-0000-0000C2190000}"/>
    <cellStyle name="Финансовый 2 2 2 2 2 4" xfId="6303" xr:uid="{00000000-0005-0000-0000-0000C3190000}"/>
    <cellStyle name="Финансовый 2 2 2 2 2 5" xfId="2591" xr:uid="{00000000-0005-0000-0000-0000C4190000}"/>
    <cellStyle name="Финансовый 2 2 2 2 3" xfId="1487" xr:uid="{00000000-0005-0000-0000-0000C5190000}"/>
    <cellStyle name="Финансовый 2 2 2 2 3 2" xfId="2021" xr:uid="{00000000-0005-0000-0000-0000C6190000}"/>
    <cellStyle name="Финансовый 2 2 2 2 3 2 2" xfId="7127" xr:uid="{00000000-0005-0000-0000-0000C7190000}"/>
    <cellStyle name="Финансовый 2 2 2 2 3 3" xfId="2931" xr:uid="{00000000-0005-0000-0000-0000C8190000}"/>
    <cellStyle name="Финансовый 2 2 2 2 4" xfId="1488" xr:uid="{00000000-0005-0000-0000-0000C9190000}"/>
    <cellStyle name="Финансовый 2 2 2 2 4 2" xfId="7126" xr:uid="{00000000-0005-0000-0000-0000CA190000}"/>
    <cellStyle name="Финансовый 2 2 2 2 5" xfId="2318" xr:uid="{00000000-0005-0000-0000-0000CB190000}"/>
    <cellStyle name="Финансовый 2 2 2 3" xfId="521" xr:uid="{00000000-0005-0000-0000-0000CC190000}"/>
    <cellStyle name="Финансовый 2 2 2 3 2" xfId="1489" xr:uid="{00000000-0005-0000-0000-0000CD190000}"/>
    <cellStyle name="Финансовый 2 2 2 3 2 2" xfId="6305" xr:uid="{00000000-0005-0000-0000-0000CE190000}"/>
    <cellStyle name="Финансовый 2 2 2 3 2 2 2" xfId="6306" xr:uid="{00000000-0005-0000-0000-0000CF190000}"/>
    <cellStyle name="Финансовый 2 2 2 3 2 3" xfId="6307" xr:uid="{00000000-0005-0000-0000-0000D0190000}"/>
    <cellStyle name="Финансовый 2 2 2 3 2 4" xfId="6308" xr:uid="{00000000-0005-0000-0000-0000D1190000}"/>
    <cellStyle name="Финансовый 2 2 2 3 2 5" xfId="6304" xr:uid="{00000000-0005-0000-0000-0000D2190000}"/>
    <cellStyle name="Финансовый 2 2 2 3 3" xfId="6309" xr:uid="{00000000-0005-0000-0000-0000D3190000}"/>
    <cellStyle name="Финансовый 2 2 2 3 4" xfId="2430" xr:uid="{00000000-0005-0000-0000-0000D4190000}"/>
    <cellStyle name="Финансовый 2 2 2 4" xfId="1490" xr:uid="{00000000-0005-0000-0000-0000D5190000}"/>
    <cellStyle name="Финансовый 2 2 2 4 2" xfId="2022" xr:uid="{00000000-0005-0000-0000-0000D6190000}"/>
    <cellStyle name="Финансовый 2 2 2 4 2 2" xfId="6310" xr:uid="{00000000-0005-0000-0000-0000D7190000}"/>
    <cellStyle name="Финансовый 2 2 2 4 3" xfId="2932" xr:uid="{00000000-0005-0000-0000-0000D8190000}"/>
    <cellStyle name="Финансовый 2 2 2 5" xfId="1491" xr:uid="{00000000-0005-0000-0000-0000D9190000}"/>
    <cellStyle name="Финансовый 2 2 2 5 2" xfId="6312" xr:uid="{00000000-0005-0000-0000-0000DA190000}"/>
    <cellStyle name="Финансовый 2 2 2 5 2 2" xfId="6313" xr:uid="{00000000-0005-0000-0000-0000DB190000}"/>
    <cellStyle name="Финансовый 2 2 2 5 3" xfId="6314" xr:uid="{00000000-0005-0000-0000-0000DC190000}"/>
    <cellStyle name="Финансовый 2 2 2 5 4" xfId="6311" xr:uid="{00000000-0005-0000-0000-0000DD190000}"/>
    <cellStyle name="Финансовый 2 2 2 6" xfId="6315" xr:uid="{00000000-0005-0000-0000-0000DE190000}"/>
    <cellStyle name="Финансовый 2 2 2 6 2" xfId="6316" xr:uid="{00000000-0005-0000-0000-0000DF190000}"/>
    <cellStyle name="Финансовый 2 2 2 7" xfId="6317" xr:uid="{00000000-0005-0000-0000-0000E0190000}"/>
    <cellStyle name="Финансовый 2 2 2 7 2" xfId="6318" xr:uid="{00000000-0005-0000-0000-0000E1190000}"/>
    <cellStyle name="Финансовый 2 2 2 8" xfId="6319" xr:uid="{00000000-0005-0000-0000-0000E2190000}"/>
    <cellStyle name="Финансовый 2 2 2 8 2" xfId="6320" xr:uid="{00000000-0005-0000-0000-0000E3190000}"/>
    <cellStyle name="Финансовый 2 2 2 9" xfId="6321" xr:uid="{00000000-0005-0000-0000-0000E4190000}"/>
    <cellStyle name="Финансовый 2 2 3" xfId="362" xr:uid="{00000000-0005-0000-0000-0000E5190000}"/>
    <cellStyle name="Финансовый 2 2 3 2" xfId="637" xr:uid="{00000000-0005-0000-0000-0000E6190000}"/>
    <cellStyle name="Финансовый 2 2 3 2 2" xfId="1492" xr:uid="{00000000-0005-0000-0000-0000E7190000}"/>
    <cellStyle name="Финансовый 2 2 3 2 2 2" xfId="6322" xr:uid="{00000000-0005-0000-0000-0000E8190000}"/>
    <cellStyle name="Финансовый 2 2 3 2 3" xfId="2592" xr:uid="{00000000-0005-0000-0000-0000E9190000}"/>
    <cellStyle name="Финансовый 2 2 3 3" xfId="1493" xr:uid="{00000000-0005-0000-0000-0000EA190000}"/>
    <cellStyle name="Финансовый 2 2 3 3 2" xfId="2023" xr:uid="{00000000-0005-0000-0000-0000EB190000}"/>
    <cellStyle name="Финансовый 2 2 3 3 2 2" xfId="6324" xr:uid="{00000000-0005-0000-0000-0000EC190000}"/>
    <cellStyle name="Финансовый 2 2 3 3 2 3" xfId="6325" xr:uid="{00000000-0005-0000-0000-0000ED190000}"/>
    <cellStyle name="Финансовый 2 2 3 3 2 4" xfId="6323" xr:uid="{00000000-0005-0000-0000-0000EE190000}"/>
    <cellStyle name="Финансовый 2 2 3 3 3" xfId="6326" xr:uid="{00000000-0005-0000-0000-0000EF190000}"/>
    <cellStyle name="Финансовый 2 2 3 3 4" xfId="2933" xr:uid="{00000000-0005-0000-0000-0000F0190000}"/>
    <cellStyle name="Финансовый 2 2 3 4" xfId="1494" xr:uid="{00000000-0005-0000-0000-0000F1190000}"/>
    <cellStyle name="Финансовый 2 2 3 4 2" xfId="6328" xr:uid="{00000000-0005-0000-0000-0000F2190000}"/>
    <cellStyle name="Финансовый 2 2 3 4 3" xfId="6327" xr:uid="{00000000-0005-0000-0000-0000F3190000}"/>
    <cellStyle name="Финансовый 2 2 3 5" xfId="6329" xr:uid="{00000000-0005-0000-0000-0000F4190000}"/>
    <cellStyle name="Финансовый 2 2 3 6" xfId="6330" xr:uid="{00000000-0005-0000-0000-0000F5190000}"/>
    <cellStyle name="Финансовый 2 2 3 7" xfId="2319" xr:uid="{00000000-0005-0000-0000-0000F6190000}"/>
    <cellStyle name="Финансовый 2 2 4" xfId="520" xr:uid="{00000000-0005-0000-0000-0000F7190000}"/>
    <cellStyle name="Финансовый 2 2 4 2" xfId="1495" xr:uid="{00000000-0005-0000-0000-0000F8190000}"/>
    <cellStyle name="Финансовый 2 2 4 2 2" xfId="6332" xr:uid="{00000000-0005-0000-0000-0000F9190000}"/>
    <cellStyle name="Финансовый 2 2 4 2 3" xfId="6331" xr:uid="{00000000-0005-0000-0000-0000FA190000}"/>
    <cellStyle name="Финансовый 2 2 4 3" xfId="6333" xr:uid="{00000000-0005-0000-0000-0000FB190000}"/>
    <cellStyle name="Финансовый 2 2 4 4" xfId="2429" xr:uid="{00000000-0005-0000-0000-0000FC190000}"/>
    <cellStyle name="Финансовый 2 2 5" xfId="1496" xr:uid="{00000000-0005-0000-0000-0000FD190000}"/>
    <cellStyle name="Финансовый 2 2 5 2" xfId="2024" xr:uid="{00000000-0005-0000-0000-0000FE190000}"/>
    <cellStyle name="Финансовый 2 2 5 2 2" xfId="7128" xr:uid="{00000000-0005-0000-0000-0000FF190000}"/>
    <cellStyle name="Финансовый 2 2 5 3" xfId="2934" xr:uid="{00000000-0005-0000-0000-0000001A0000}"/>
    <cellStyle name="Финансовый 2 2 6" xfId="1497" xr:uid="{00000000-0005-0000-0000-0000011A0000}"/>
    <cellStyle name="Финансовый 2 2 6 2" xfId="6335" xr:uid="{00000000-0005-0000-0000-0000021A0000}"/>
    <cellStyle name="Финансовый 2 2 6 2 2" xfId="6336" xr:uid="{00000000-0005-0000-0000-0000031A0000}"/>
    <cellStyle name="Финансовый 2 2 6 2 2 2" xfId="6337" xr:uid="{00000000-0005-0000-0000-0000041A0000}"/>
    <cellStyle name="Финансовый 2 2 6 2 3" xfId="6338" xr:uid="{00000000-0005-0000-0000-0000051A0000}"/>
    <cellStyle name="Финансовый 2 2 6 3" xfId="6339" xr:uid="{00000000-0005-0000-0000-0000061A0000}"/>
    <cellStyle name="Финансовый 2 2 6 4" xfId="6334" xr:uid="{00000000-0005-0000-0000-0000071A0000}"/>
    <cellStyle name="Финансовый 2 2 7" xfId="6340" xr:uid="{00000000-0005-0000-0000-0000081A0000}"/>
    <cellStyle name="Финансовый 2 2 7 2" xfId="6341" xr:uid="{00000000-0005-0000-0000-0000091A0000}"/>
    <cellStyle name="Финансовый 2 2 7 2 2" xfId="6342" xr:uid="{00000000-0005-0000-0000-00000A1A0000}"/>
    <cellStyle name="Финансовый 2 2 7 3" xfId="6343" xr:uid="{00000000-0005-0000-0000-00000B1A0000}"/>
    <cellStyle name="Финансовый 2 2 8" xfId="6344" xr:uid="{00000000-0005-0000-0000-00000C1A0000}"/>
    <cellStyle name="Финансовый 2 2 8 2" xfId="6345" xr:uid="{00000000-0005-0000-0000-00000D1A0000}"/>
    <cellStyle name="Финансовый 2 2 8 3" xfId="6346" xr:uid="{00000000-0005-0000-0000-00000E1A0000}"/>
    <cellStyle name="Финансовый 2 2 9" xfId="6347" xr:uid="{00000000-0005-0000-0000-00000F1A0000}"/>
    <cellStyle name="Финансовый 2 3" xfId="234" xr:uid="{00000000-0005-0000-0000-0000101A0000}"/>
    <cellStyle name="Финансовый 2 3 2" xfId="235" xr:uid="{00000000-0005-0000-0000-0000111A0000}"/>
    <cellStyle name="Финансовый 2 3 2 2" xfId="363" xr:uid="{00000000-0005-0000-0000-0000121A0000}"/>
    <cellStyle name="Финансовый 2 3 2 2 2" xfId="638" xr:uid="{00000000-0005-0000-0000-0000131A0000}"/>
    <cellStyle name="Финансовый 2 3 2 2 2 2" xfId="1498" xr:uid="{00000000-0005-0000-0000-0000141A0000}"/>
    <cellStyle name="Финансовый 2 3 2 2 2 2 2" xfId="6348" xr:uid="{00000000-0005-0000-0000-0000151A0000}"/>
    <cellStyle name="Финансовый 2 3 2 2 2 3" xfId="2593" xr:uid="{00000000-0005-0000-0000-0000161A0000}"/>
    <cellStyle name="Финансовый 2 3 2 2 3" xfId="1499" xr:uid="{00000000-0005-0000-0000-0000171A0000}"/>
    <cellStyle name="Финансовый 2 3 2 2 3 2" xfId="2025" xr:uid="{00000000-0005-0000-0000-0000181A0000}"/>
    <cellStyle name="Финансовый 2 3 2 2 3 2 2" xfId="7132" xr:uid="{00000000-0005-0000-0000-0000191A0000}"/>
    <cellStyle name="Финансовый 2 3 2 2 3 3" xfId="2935" xr:uid="{00000000-0005-0000-0000-00001A1A0000}"/>
    <cellStyle name="Финансовый 2 3 2 2 4" xfId="1500" xr:uid="{00000000-0005-0000-0000-00001B1A0000}"/>
    <cellStyle name="Финансовый 2 3 2 2 4 2" xfId="7131" xr:uid="{00000000-0005-0000-0000-00001C1A0000}"/>
    <cellStyle name="Финансовый 2 3 2 2 5" xfId="2322" xr:uid="{00000000-0005-0000-0000-00001D1A0000}"/>
    <cellStyle name="Финансовый 2 3 2 3" xfId="523" xr:uid="{00000000-0005-0000-0000-00001E1A0000}"/>
    <cellStyle name="Финансовый 2 3 2 3 2" xfId="1501" xr:uid="{00000000-0005-0000-0000-00001F1A0000}"/>
    <cellStyle name="Финансовый 2 3 2 3 2 2" xfId="7133" xr:uid="{00000000-0005-0000-0000-0000201A0000}"/>
    <cellStyle name="Финансовый 2 3 2 3 3" xfId="2432" xr:uid="{00000000-0005-0000-0000-0000211A0000}"/>
    <cellStyle name="Финансовый 2 3 2 4" xfId="1502" xr:uid="{00000000-0005-0000-0000-0000221A0000}"/>
    <cellStyle name="Финансовый 2 3 2 4 2" xfId="2026" xr:uid="{00000000-0005-0000-0000-0000231A0000}"/>
    <cellStyle name="Финансовый 2 3 2 4 2 2" xfId="7134" xr:uid="{00000000-0005-0000-0000-0000241A0000}"/>
    <cellStyle name="Финансовый 2 3 2 4 3" xfId="2936" xr:uid="{00000000-0005-0000-0000-0000251A0000}"/>
    <cellStyle name="Финансовый 2 3 2 5" xfId="1503" xr:uid="{00000000-0005-0000-0000-0000261A0000}"/>
    <cellStyle name="Финансовый 2 3 2 5 2" xfId="7130" xr:uid="{00000000-0005-0000-0000-0000271A0000}"/>
    <cellStyle name="Финансовый 2 3 2 6" xfId="2321" xr:uid="{00000000-0005-0000-0000-0000281A0000}"/>
    <cellStyle name="Финансовый 2 3 3" xfId="364" xr:uid="{00000000-0005-0000-0000-0000291A0000}"/>
    <cellStyle name="Финансовый 2 3 3 2" xfId="639" xr:uid="{00000000-0005-0000-0000-00002A1A0000}"/>
    <cellStyle name="Финансовый 2 3 3 2 2" xfId="1504" xr:uid="{00000000-0005-0000-0000-00002B1A0000}"/>
    <cellStyle name="Финансовый 2 3 3 2 2 2" xfId="6349" xr:uid="{00000000-0005-0000-0000-00002C1A0000}"/>
    <cellStyle name="Финансовый 2 3 3 2 3" xfId="2594" xr:uid="{00000000-0005-0000-0000-00002D1A0000}"/>
    <cellStyle name="Финансовый 2 3 3 3" xfId="1505" xr:uid="{00000000-0005-0000-0000-00002E1A0000}"/>
    <cellStyle name="Финансовый 2 3 3 3 2" xfId="2027" xr:uid="{00000000-0005-0000-0000-00002F1A0000}"/>
    <cellStyle name="Финансовый 2 3 3 3 2 2" xfId="7136" xr:uid="{00000000-0005-0000-0000-0000301A0000}"/>
    <cellStyle name="Финансовый 2 3 3 3 3" xfId="2937" xr:uid="{00000000-0005-0000-0000-0000311A0000}"/>
    <cellStyle name="Финансовый 2 3 3 4" xfId="1506" xr:uid="{00000000-0005-0000-0000-0000321A0000}"/>
    <cellStyle name="Финансовый 2 3 3 4 2" xfId="7135" xr:uid="{00000000-0005-0000-0000-0000331A0000}"/>
    <cellStyle name="Финансовый 2 3 3 5" xfId="2323" xr:uid="{00000000-0005-0000-0000-0000341A0000}"/>
    <cellStyle name="Финансовый 2 3 4" xfId="522" xr:uid="{00000000-0005-0000-0000-0000351A0000}"/>
    <cellStyle name="Финансовый 2 3 4 2" xfId="1507" xr:uid="{00000000-0005-0000-0000-0000361A0000}"/>
    <cellStyle name="Финансовый 2 3 4 2 2" xfId="7137" xr:uid="{00000000-0005-0000-0000-0000371A0000}"/>
    <cellStyle name="Финансовый 2 3 4 3" xfId="2431" xr:uid="{00000000-0005-0000-0000-0000381A0000}"/>
    <cellStyle name="Финансовый 2 3 5" xfId="1508" xr:uid="{00000000-0005-0000-0000-0000391A0000}"/>
    <cellStyle name="Финансовый 2 3 5 2" xfId="2028" xr:uid="{00000000-0005-0000-0000-00003A1A0000}"/>
    <cellStyle name="Финансовый 2 3 5 2 2" xfId="7138" xr:uid="{00000000-0005-0000-0000-00003B1A0000}"/>
    <cellStyle name="Финансовый 2 3 5 3" xfId="2938" xr:uid="{00000000-0005-0000-0000-00003C1A0000}"/>
    <cellStyle name="Финансовый 2 3 6" xfId="1509" xr:uid="{00000000-0005-0000-0000-00003D1A0000}"/>
    <cellStyle name="Финансовый 2 3 6 2" xfId="7129" xr:uid="{00000000-0005-0000-0000-00003E1A0000}"/>
    <cellStyle name="Финансовый 2 3 7" xfId="2320" xr:uid="{00000000-0005-0000-0000-00003F1A0000}"/>
    <cellStyle name="Финансовый 2 4" xfId="236" xr:uid="{00000000-0005-0000-0000-0000401A0000}"/>
    <cellStyle name="Финансовый 2 4 2" xfId="365" xr:uid="{00000000-0005-0000-0000-0000411A0000}"/>
    <cellStyle name="Финансовый 2 4 2 2" xfId="640" xr:uid="{00000000-0005-0000-0000-0000421A0000}"/>
    <cellStyle name="Финансовый 2 4 2 2 2" xfId="1510" xr:uid="{00000000-0005-0000-0000-0000431A0000}"/>
    <cellStyle name="Финансовый 2 4 2 2 2 2" xfId="6350" xr:uid="{00000000-0005-0000-0000-0000441A0000}"/>
    <cellStyle name="Финансовый 2 4 2 2 3" xfId="2595" xr:uid="{00000000-0005-0000-0000-0000451A0000}"/>
    <cellStyle name="Финансовый 2 4 2 3" xfId="1511" xr:uid="{00000000-0005-0000-0000-0000461A0000}"/>
    <cellStyle name="Финансовый 2 4 2 3 2" xfId="2029" xr:uid="{00000000-0005-0000-0000-0000471A0000}"/>
    <cellStyle name="Финансовый 2 4 2 3 2 2" xfId="7141" xr:uid="{00000000-0005-0000-0000-0000481A0000}"/>
    <cellStyle name="Финансовый 2 4 2 3 3" xfId="2939" xr:uid="{00000000-0005-0000-0000-0000491A0000}"/>
    <cellStyle name="Финансовый 2 4 2 4" xfId="1512" xr:uid="{00000000-0005-0000-0000-00004A1A0000}"/>
    <cellStyle name="Финансовый 2 4 2 4 2" xfId="7140" xr:uid="{00000000-0005-0000-0000-00004B1A0000}"/>
    <cellStyle name="Финансовый 2 4 2 5" xfId="2325" xr:uid="{00000000-0005-0000-0000-00004C1A0000}"/>
    <cellStyle name="Финансовый 2 4 3" xfId="524" xr:uid="{00000000-0005-0000-0000-00004D1A0000}"/>
    <cellStyle name="Финансовый 2 4 3 2" xfId="1513" xr:uid="{00000000-0005-0000-0000-00004E1A0000}"/>
    <cellStyle name="Финансовый 2 4 3 2 2" xfId="7142" xr:uid="{00000000-0005-0000-0000-00004F1A0000}"/>
    <cellStyle name="Финансовый 2 4 3 3" xfId="2433" xr:uid="{00000000-0005-0000-0000-0000501A0000}"/>
    <cellStyle name="Финансовый 2 4 4" xfId="1514" xr:uid="{00000000-0005-0000-0000-0000511A0000}"/>
    <cellStyle name="Финансовый 2 4 4 2" xfId="2030" xr:uid="{00000000-0005-0000-0000-0000521A0000}"/>
    <cellStyle name="Финансовый 2 4 4 2 2" xfId="7143" xr:uid="{00000000-0005-0000-0000-0000531A0000}"/>
    <cellStyle name="Финансовый 2 4 4 3" xfId="2940" xr:uid="{00000000-0005-0000-0000-0000541A0000}"/>
    <cellStyle name="Финансовый 2 4 5" xfId="1515" xr:uid="{00000000-0005-0000-0000-0000551A0000}"/>
    <cellStyle name="Финансовый 2 4 5 2" xfId="7139" xr:uid="{00000000-0005-0000-0000-0000561A0000}"/>
    <cellStyle name="Финансовый 2 4 6" xfId="2324" xr:uid="{00000000-0005-0000-0000-0000571A0000}"/>
    <cellStyle name="Финансовый 2 5" xfId="237" xr:uid="{00000000-0005-0000-0000-0000581A0000}"/>
    <cellStyle name="Финансовый 2 5 2" xfId="366" xr:uid="{00000000-0005-0000-0000-0000591A0000}"/>
    <cellStyle name="Финансовый 2 5 2 2" xfId="641" xr:uid="{00000000-0005-0000-0000-00005A1A0000}"/>
    <cellStyle name="Финансовый 2 5 2 2 2" xfId="1516" xr:uid="{00000000-0005-0000-0000-00005B1A0000}"/>
    <cellStyle name="Финансовый 2 5 2 2 2 2" xfId="6351" xr:uid="{00000000-0005-0000-0000-00005C1A0000}"/>
    <cellStyle name="Финансовый 2 5 2 2 3" xfId="2596" xr:uid="{00000000-0005-0000-0000-00005D1A0000}"/>
    <cellStyle name="Финансовый 2 5 2 3" xfId="1517" xr:uid="{00000000-0005-0000-0000-00005E1A0000}"/>
    <cellStyle name="Финансовый 2 5 2 3 2" xfId="2031" xr:uid="{00000000-0005-0000-0000-00005F1A0000}"/>
    <cellStyle name="Финансовый 2 5 2 3 2 2" xfId="7145" xr:uid="{00000000-0005-0000-0000-0000601A0000}"/>
    <cellStyle name="Финансовый 2 5 2 3 3" xfId="2941" xr:uid="{00000000-0005-0000-0000-0000611A0000}"/>
    <cellStyle name="Финансовый 2 5 2 4" xfId="1518" xr:uid="{00000000-0005-0000-0000-0000621A0000}"/>
    <cellStyle name="Финансовый 2 5 2 4 2" xfId="7144" xr:uid="{00000000-0005-0000-0000-0000631A0000}"/>
    <cellStyle name="Финансовый 2 5 2 5" xfId="2327" xr:uid="{00000000-0005-0000-0000-0000641A0000}"/>
    <cellStyle name="Финансовый 2 5 3" xfId="525" xr:uid="{00000000-0005-0000-0000-0000651A0000}"/>
    <cellStyle name="Финансовый 2 5 3 2" xfId="1519" xr:uid="{00000000-0005-0000-0000-0000661A0000}"/>
    <cellStyle name="Финансовый 2 5 3 2 2" xfId="6352" xr:uid="{00000000-0005-0000-0000-0000671A0000}"/>
    <cellStyle name="Финансовый 2 5 3 3" xfId="2434" xr:uid="{00000000-0005-0000-0000-0000681A0000}"/>
    <cellStyle name="Финансовый 2 5 4" xfId="1520" xr:uid="{00000000-0005-0000-0000-0000691A0000}"/>
    <cellStyle name="Финансовый 2 5 4 2" xfId="2032" xr:uid="{00000000-0005-0000-0000-00006A1A0000}"/>
    <cellStyle name="Финансовый 2 5 4 2 2" xfId="6354" xr:uid="{00000000-0005-0000-0000-00006B1A0000}"/>
    <cellStyle name="Финансовый 2 5 4 2 2 2" xfId="6355" xr:uid="{00000000-0005-0000-0000-00006C1A0000}"/>
    <cellStyle name="Финансовый 2 5 4 2 2 3" xfId="6356" xr:uid="{00000000-0005-0000-0000-00006D1A0000}"/>
    <cellStyle name="Финансовый 2 5 4 2 3" xfId="6357" xr:uid="{00000000-0005-0000-0000-00006E1A0000}"/>
    <cellStyle name="Финансовый 2 5 4 2 3 2" xfId="6358" xr:uid="{00000000-0005-0000-0000-00006F1A0000}"/>
    <cellStyle name="Финансовый 2 5 4 2 4" xfId="6359" xr:uid="{00000000-0005-0000-0000-0000701A0000}"/>
    <cellStyle name="Финансовый 2 5 4 2 5" xfId="6353" xr:uid="{00000000-0005-0000-0000-0000711A0000}"/>
    <cellStyle name="Финансовый 2 5 4 3" xfId="6360" xr:uid="{00000000-0005-0000-0000-0000721A0000}"/>
    <cellStyle name="Финансовый 2 5 4 4" xfId="2942" xr:uid="{00000000-0005-0000-0000-0000731A0000}"/>
    <cellStyle name="Финансовый 2 5 5" xfId="1521" xr:uid="{00000000-0005-0000-0000-0000741A0000}"/>
    <cellStyle name="Финансовый 2 5 5 2" xfId="6362" xr:uid="{00000000-0005-0000-0000-0000751A0000}"/>
    <cellStyle name="Финансовый 2 5 5 2 2" xfId="6363" xr:uid="{00000000-0005-0000-0000-0000761A0000}"/>
    <cellStyle name="Финансовый 2 5 5 3" xfId="6364" xr:uid="{00000000-0005-0000-0000-0000771A0000}"/>
    <cellStyle name="Финансовый 2 5 5 4" xfId="6361" xr:uid="{00000000-0005-0000-0000-0000781A0000}"/>
    <cellStyle name="Финансовый 2 5 6" xfId="6365" xr:uid="{00000000-0005-0000-0000-0000791A0000}"/>
    <cellStyle name="Финансовый 2 5 6 2" xfId="6366" xr:uid="{00000000-0005-0000-0000-00007A1A0000}"/>
    <cellStyle name="Финансовый 2 5 7" xfId="6367" xr:uid="{00000000-0005-0000-0000-00007B1A0000}"/>
    <cellStyle name="Финансовый 2 5 8" xfId="2326" xr:uid="{00000000-0005-0000-0000-00007C1A0000}"/>
    <cellStyle name="Финансовый 2 6" xfId="238" xr:uid="{00000000-0005-0000-0000-00007D1A0000}"/>
    <cellStyle name="Финансовый 2 6 2" xfId="1522" xr:uid="{00000000-0005-0000-0000-00007E1A0000}"/>
    <cellStyle name="Финансовый 2 6 2 2" xfId="2034" xr:uid="{00000000-0005-0000-0000-00007F1A0000}"/>
    <cellStyle name="Финансовый 2 6 2 3" xfId="2033" xr:uid="{00000000-0005-0000-0000-0000801A0000}"/>
    <cellStyle name="Финансовый 2 6 3" xfId="1523" xr:uid="{00000000-0005-0000-0000-0000811A0000}"/>
    <cellStyle name="Финансовый 2 6 3 2" xfId="6368" xr:uid="{00000000-0005-0000-0000-0000821A0000}"/>
    <cellStyle name="Финансовый 2 6 4" xfId="6369" xr:uid="{00000000-0005-0000-0000-0000831A0000}"/>
    <cellStyle name="Финансовый 2 6 4 2" xfId="6370" xr:uid="{00000000-0005-0000-0000-0000841A0000}"/>
    <cellStyle name="Финансовый 2 6 5" xfId="6371" xr:uid="{00000000-0005-0000-0000-0000851A0000}"/>
    <cellStyle name="Финансовый 2 6 5 2" xfId="6372" xr:uid="{00000000-0005-0000-0000-0000861A0000}"/>
    <cellStyle name="Финансовый 2 6 6" xfId="6373" xr:uid="{00000000-0005-0000-0000-0000871A0000}"/>
    <cellStyle name="Финансовый 2 7" xfId="239" xr:uid="{00000000-0005-0000-0000-0000881A0000}"/>
    <cellStyle name="Финансовый 2 7 2" xfId="1524" xr:uid="{00000000-0005-0000-0000-0000891A0000}"/>
    <cellStyle name="Финансовый 2 7 2 2" xfId="1525" xr:uid="{00000000-0005-0000-0000-00008A1A0000}"/>
    <cellStyle name="Финансовый 2 7 2 2 2" xfId="6375" xr:uid="{00000000-0005-0000-0000-00008B1A0000}"/>
    <cellStyle name="Финансовый 2 7 2 2 3" xfId="6374" xr:uid="{00000000-0005-0000-0000-00008C1A0000}"/>
    <cellStyle name="Финансовый 2 7 2 3" xfId="6376" xr:uid="{00000000-0005-0000-0000-00008D1A0000}"/>
    <cellStyle name="Финансовый 2 7 2 4" xfId="6377" xr:uid="{00000000-0005-0000-0000-00008E1A0000}"/>
    <cellStyle name="Финансовый 2 7 2 4 2" xfId="6378" xr:uid="{00000000-0005-0000-0000-00008F1A0000}"/>
    <cellStyle name="Финансовый 2 7 2 5" xfId="2597" xr:uid="{00000000-0005-0000-0000-0000901A0000}"/>
    <cellStyle name="Финансовый 2 7 3" xfId="1526" xr:uid="{00000000-0005-0000-0000-0000911A0000}"/>
    <cellStyle name="Финансовый 2 7 4" xfId="1527" xr:uid="{00000000-0005-0000-0000-0000921A0000}"/>
    <cellStyle name="Финансовый 2 7 4 2" xfId="7146" xr:uid="{00000000-0005-0000-0000-0000931A0000}"/>
    <cellStyle name="Финансовый 2 7 5" xfId="2328" xr:uid="{00000000-0005-0000-0000-0000941A0000}"/>
    <cellStyle name="Финансовый 2 8" xfId="240" xr:uid="{00000000-0005-0000-0000-0000951A0000}"/>
    <cellStyle name="Финансовый 2 8 2" xfId="6379" xr:uid="{00000000-0005-0000-0000-0000961A0000}"/>
    <cellStyle name="Финансовый 2 9" xfId="241" xr:uid="{00000000-0005-0000-0000-0000971A0000}"/>
    <cellStyle name="Финансовый 2 9 2" xfId="6380" xr:uid="{00000000-0005-0000-0000-0000981A0000}"/>
    <cellStyle name="Финансовый 2 9 2 2" xfId="6381" xr:uid="{00000000-0005-0000-0000-0000991A0000}"/>
    <cellStyle name="Финансовый 2 9 2 2 2" xfId="6382" xr:uid="{00000000-0005-0000-0000-00009A1A0000}"/>
    <cellStyle name="Финансовый 2 9 2 3" xfId="6383" xr:uid="{00000000-0005-0000-0000-00009B1A0000}"/>
    <cellStyle name="Финансовый 20" xfId="6384" xr:uid="{00000000-0005-0000-0000-00009C1A0000}"/>
    <cellStyle name="Финансовый 20 2" xfId="7204" xr:uid="{00000000-0005-0000-0000-00009D1A0000}"/>
    <cellStyle name="Финансовый 21" xfId="6385" xr:uid="{00000000-0005-0000-0000-00009E1A0000}"/>
    <cellStyle name="Финансовый 22" xfId="6386" xr:uid="{00000000-0005-0000-0000-00009F1A0000}"/>
    <cellStyle name="Финансовый 23" xfId="6387" xr:uid="{00000000-0005-0000-0000-0000A01A0000}"/>
    <cellStyle name="Финансовый 24" xfId="6388" xr:uid="{00000000-0005-0000-0000-0000A11A0000}"/>
    <cellStyle name="Финансовый 24 2" xfId="6389" xr:uid="{00000000-0005-0000-0000-0000A21A0000}"/>
    <cellStyle name="Финансовый 25" xfId="6390" xr:uid="{00000000-0005-0000-0000-0000A31A0000}"/>
    <cellStyle name="Финансовый 26" xfId="6391" xr:uid="{00000000-0005-0000-0000-0000A41A0000}"/>
    <cellStyle name="Финансовый 27" xfId="6392" xr:uid="{00000000-0005-0000-0000-0000A51A0000}"/>
    <cellStyle name="Финансовый 28" xfId="6393" xr:uid="{00000000-0005-0000-0000-0000A61A0000}"/>
    <cellStyle name="Финансовый 29" xfId="2066" xr:uid="{00000000-0005-0000-0000-0000A71A0000}"/>
    <cellStyle name="Финансовый 3" xfId="242" xr:uid="{00000000-0005-0000-0000-0000A81A0000}"/>
    <cellStyle name="Финансовый 3 2" xfId="243" xr:uid="{00000000-0005-0000-0000-0000A91A0000}"/>
    <cellStyle name="Финансовый 3 2 2" xfId="244" xr:uid="{00000000-0005-0000-0000-0000AA1A0000}"/>
    <cellStyle name="Финансовый 3 2 2 2" xfId="6394" xr:uid="{00000000-0005-0000-0000-0000AB1A0000}"/>
    <cellStyle name="Финансовый 3 2 2 2 2" xfId="6395" xr:uid="{00000000-0005-0000-0000-0000AC1A0000}"/>
    <cellStyle name="Финансовый 3 2 2 3" xfId="6396" xr:uid="{00000000-0005-0000-0000-0000AD1A0000}"/>
    <cellStyle name="Финансовый 3 2 3" xfId="527" xr:uid="{00000000-0005-0000-0000-0000AE1A0000}"/>
    <cellStyle name="Финансовый 3 2 3 2" xfId="2035" xr:uid="{00000000-0005-0000-0000-0000AF1A0000}"/>
    <cellStyle name="Финансовый 3 2 3 2 2" xfId="6398" xr:uid="{00000000-0005-0000-0000-0000B01A0000}"/>
    <cellStyle name="Финансовый 3 2 3 2 2 2" xfId="6399" xr:uid="{00000000-0005-0000-0000-0000B11A0000}"/>
    <cellStyle name="Финансовый 3 2 3 2 3" xfId="6400" xr:uid="{00000000-0005-0000-0000-0000B21A0000}"/>
    <cellStyle name="Финансовый 3 2 3 2 4" xfId="6397" xr:uid="{00000000-0005-0000-0000-0000B31A0000}"/>
    <cellStyle name="Финансовый 3 2 3 3" xfId="6401" xr:uid="{00000000-0005-0000-0000-0000B41A0000}"/>
    <cellStyle name="Финансовый 3 2 3 3 2" xfId="6402" xr:uid="{00000000-0005-0000-0000-0000B51A0000}"/>
    <cellStyle name="Финансовый 3 2 3 4" xfId="6403" xr:uid="{00000000-0005-0000-0000-0000B61A0000}"/>
    <cellStyle name="Финансовый 3 2 3 4 2" xfId="6404" xr:uid="{00000000-0005-0000-0000-0000B71A0000}"/>
    <cellStyle name="Финансовый 3 2 3 5" xfId="6405" xr:uid="{00000000-0005-0000-0000-0000B81A0000}"/>
    <cellStyle name="Финансовый 3 2 3 6" xfId="2644" xr:uid="{00000000-0005-0000-0000-0000B91A0000}"/>
    <cellStyle name="Финансовый 3 2 4" xfId="2036" xr:uid="{00000000-0005-0000-0000-0000BA1A0000}"/>
    <cellStyle name="Финансовый 3 2 4 2" xfId="2620" xr:uid="{00000000-0005-0000-0000-0000BB1A0000}"/>
    <cellStyle name="Финансовый 3 3" xfId="245" xr:uid="{00000000-0005-0000-0000-0000BC1A0000}"/>
    <cellStyle name="Финансовый 3 3 2" xfId="246" xr:uid="{00000000-0005-0000-0000-0000BD1A0000}"/>
    <cellStyle name="Финансовый 3 3 2 2" xfId="529" xr:uid="{00000000-0005-0000-0000-0000BE1A0000}"/>
    <cellStyle name="Финансовый 3 3 2 2 2" xfId="1528" xr:uid="{00000000-0005-0000-0000-0000BF1A0000}"/>
    <cellStyle name="Финансовый 3 3 2 2 2 2" xfId="7150" xr:uid="{00000000-0005-0000-0000-0000C01A0000}"/>
    <cellStyle name="Финансовый 3 3 2 2 3" xfId="2598" xr:uid="{00000000-0005-0000-0000-0000C11A0000}"/>
    <cellStyle name="Финансовый 3 3 2 3" xfId="1529" xr:uid="{00000000-0005-0000-0000-0000C21A0000}"/>
    <cellStyle name="Финансовый 3 3 2 3 2" xfId="2037" xr:uid="{00000000-0005-0000-0000-0000C31A0000}"/>
    <cellStyle name="Финансовый 3 3 2 3 2 2" xfId="7151" xr:uid="{00000000-0005-0000-0000-0000C41A0000}"/>
    <cellStyle name="Финансовый 3 3 2 3 3" xfId="2943" xr:uid="{00000000-0005-0000-0000-0000C51A0000}"/>
    <cellStyle name="Финансовый 3 3 2 4" xfId="1530" xr:uid="{00000000-0005-0000-0000-0000C61A0000}"/>
    <cellStyle name="Финансовый 3 3 2 4 2" xfId="7149" xr:uid="{00000000-0005-0000-0000-0000C71A0000}"/>
    <cellStyle name="Финансовый 3 3 2 5" xfId="2331" xr:uid="{00000000-0005-0000-0000-0000C81A0000}"/>
    <cellStyle name="Финансовый 3 3 3" xfId="528" xr:uid="{00000000-0005-0000-0000-0000C91A0000}"/>
    <cellStyle name="Финансовый 3 3 3 2" xfId="1531" xr:uid="{00000000-0005-0000-0000-0000CA1A0000}"/>
    <cellStyle name="Финансовый 3 3 3 2 2" xfId="7152" xr:uid="{00000000-0005-0000-0000-0000CB1A0000}"/>
    <cellStyle name="Финансовый 3 3 3 3" xfId="2436" xr:uid="{00000000-0005-0000-0000-0000CC1A0000}"/>
    <cellStyle name="Финансовый 3 3 4" xfId="1532" xr:uid="{00000000-0005-0000-0000-0000CD1A0000}"/>
    <cellStyle name="Финансовый 3 3 4 2" xfId="2038" xr:uid="{00000000-0005-0000-0000-0000CE1A0000}"/>
    <cellStyle name="Финансовый 3 3 4 2 2" xfId="7153" xr:uid="{00000000-0005-0000-0000-0000CF1A0000}"/>
    <cellStyle name="Финансовый 3 3 4 3" xfId="2944" xr:uid="{00000000-0005-0000-0000-0000D01A0000}"/>
    <cellStyle name="Финансовый 3 3 5" xfId="1533" xr:uid="{00000000-0005-0000-0000-0000D11A0000}"/>
    <cellStyle name="Финансовый 3 3 5 2" xfId="7148" xr:uid="{00000000-0005-0000-0000-0000D21A0000}"/>
    <cellStyle name="Финансовый 3 3 6" xfId="2330" xr:uid="{00000000-0005-0000-0000-0000D31A0000}"/>
    <cellStyle name="Финансовый 3 4" xfId="247" xr:uid="{00000000-0005-0000-0000-0000D41A0000}"/>
    <cellStyle name="Финансовый 3 4 2" xfId="367" xr:uid="{00000000-0005-0000-0000-0000D51A0000}"/>
    <cellStyle name="Финансовый 3 4 2 2" xfId="642" xr:uid="{00000000-0005-0000-0000-0000D61A0000}"/>
    <cellStyle name="Финансовый 3 4 2 2 2" xfId="1534" xr:uid="{00000000-0005-0000-0000-0000D71A0000}"/>
    <cellStyle name="Финансовый 3 4 2 2 2 2" xfId="7156" xr:uid="{00000000-0005-0000-0000-0000D81A0000}"/>
    <cellStyle name="Финансовый 3 4 2 2 3" xfId="2600" xr:uid="{00000000-0005-0000-0000-0000D91A0000}"/>
    <cellStyle name="Финансовый 3 4 2 3" xfId="1535" xr:uid="{00000000-0005-0000-0000-0000DA1A0000}"/>
    <cellStyle name="Финансовый 3 4 2 3 2" xfId="2039" xr:uid="{00000000-0005-0000-0000-0000DB1A0000}"/>
    <cellStyle name="Финансовый 3 4 2 3 2 2" xfId="7157" xr:uid="{00000000-0005-0000-0000-0000DC1A0000}"/>
    <cellStyle name="Финансовый 3 4 2 3 3" xfId="2945" xr:uid="{00000000-0005-0000-0000-0000DD1A0000}"/>
    <cellStyle name="Финансовый 3 4 2 4" xfId="1536" xr:uid="{00000000-0005-0000-0000-0000DE1A0000}"/>
    <cellStyle name="Финансовый 3 4 2 4 2" xfId="7155" xr:uid="{00000000-0005-0000-0000-0000DF1A0000}"/>
    <cellStyle name="Финансовый 3 4 2 5" xfId="2333" xr:uid="{00000000-0005-0000-0000-0000E01A0000}"/>
    <cellStyle name="Финансовый 3 4 3" xfId="530" xr:uid="{00000000-0005-0000-0000-0000E11A0000}"/>
    <cellStyle name="Финансовый 3 4 3 2" xfId="1537" xr:uid="{00000000-0005-0000-0000-0000E21A0000}"/>
    <cellStyle name="Финансовый 3 4 3 2 2" xfId="6406" xr:uid="{00000000-0005-0000-0000-0000E31A0000}"/>
    <cellStyle name="Финансовый 3 4 3 3" xfId="2599" xr:uid="{00000000-0005-0000-0000-0000E41A0000}"/>
    <cellStyle name="Финансовый 3 4 4" xfId="1538" xr:uid="{00000000-0005-0000-0000-0000E51A0000}"/>
    <cellStyle name="Финансовый 3 4 4 2" xfId="2040" xr:uid="{00000000-0005-0000-0000-0000E61A0000}"/>
    <cellStyle name="Финансовый 3 4 4 2 2" xfId="7158" xr:uid="{00000000-0005-0000-0000-0000E71A0000}"/>
    <cellStyle name="Финансовый 3 4 4 3" xfId="2946" xr:uid="{00000000-0005-0000-0000-0000E81A0000}"/>
    <cellStyle name="Финансовый 3 4 5" xfId="1539" xr:uid="{00000000-0005-0000-0000-0000E91A0000}"/>
    <cellStyle name="Финансовый 3 4 5 2" xfId="7154" xr:uid="{00000000-0005-0000-0000-0000EA1A0000}"/>
    <cellStyle name="Финансовый 3 4 6" xfId="2332" xr:uid="{00000000-0005-0000-0000-0000EB1A0000}"/>
    <cellStyle name="Финансовый 3 5" xfId="526" xr:uid="{00000000-0005-0000-0000-0000EC1A0000}"/>
    <cellStyle name="Финансовый 3 5 2" xfId="1540" xr:uid="{00000000-0005-0000-0000-0000ED1A0000}"/>
    <cellStyle name="Финансовый 3 5 2 2" xfId="6407" xr:uid="{00000000-0005-0000-0000-0000EE1A0000}"/>
    <cellStyle name="Финансовый 3 5 3" xfId="2435" xr:uid="{00000000-0005-0000-0000-0000EF1A0000}"/>
    <cellStyle name="Финансовый 3 6" xfId="1541" xr:uid="{00000000-0005-0000-0000-0000F01A0000}"/>
    <cellStyle name="Финансовый 3 6 2" xfId="2041" xr:uid="{00000000-0005-0000-0000-0000F11A0000}"/>
    <cellStyle name="Финансовый 3 6 2 2" xfId="7159" xr:uid="{00000000-0005-0000-0000-0000F21A0000}"/>
    <cellStyle name="Финансовый 3 6 3" xfId="2947" xr:uid="{00000000-0005-0000-0000-0000F31A0000}"/>
    <cellStyle name="Финансовый 3 7" xfId="1542" xr:uid="{00000000-0005-0000-0000-0000F41A0000}"/>
    <cellStyle name="Финансовый 3 7 2" xfId="7147" xr:uid="{00000000-0005-0000-0000-0000F51A0000}"/>
    <cellStyle name="Финансовый 3 8" xfId="2329" xr:uid="{00000000-0005-0000-0000-0000F61A0000}"/>
    <cellStyle name="Финансовый 30" xfId="6544" xr:uid="{00000000-0005-0000-0000-0000F71A0000}"/>
    <cellStyle name="Финансовый 31" xfId="7188" xr:uid="{00000000-0005-0000-0000-0000F81A0000}"/>
    <cellStyle name="Финансовый 32" xfId="6543" xr:uid="{00000000-0005-0000-0000-0000F91A0000}"/>
    <cellStyle name="Финансовый 4" xfId="248" xr:uid="{00000000-0005-0000-0000-0000FA1A0000}"/>
    <cellStyle name="Финансовый 4 2" xfId="249" xr:uid="{00000000-0005-0000-0000-0000FB1A0000}"/>
    <cellStyle name="Финансовый 4 2 2" xfId="250" xr:uid="{00000000-0005-0000-0000-0000FC1A0000}"/>
    <cellStyle name="Финансовый 4 2 2 2" xfId="368" xr:uid="{00000000-0005-0000-0000-0000FD1A0000}"/>
    <cellStyle name="Финансовый 4 2 2 2 2" xfId="643" xr:uid="{00000000-0005-0000-0000-0000FE1A0000}"/>
    <cellStyle name="Финансовый 4 2 2 2 2 2" xfId="1543" xr:uid="{00000000-0005-0000-0000-0000FF1A0000}"/>
    <cellStyle name="Финансовый 4 2 2 2 2 2 2" xfId="6408" xr:uid="{00000000-0005-0000-0000-0000001B0000}"/>
    <cellStyle name="Финансовый 4 2 2 2 2 3" xfId="2601" xr:uid="{00000000-0005-0000-0000-0000011B0000}"/>
    <cellStyle name="Финансовый 4 2 2 2 3" xfId="1544" xr:uid="{00000000-0005-0000-0000-0000021B0000}"/>
    <cellStyle name="Финансовый 4 2 2 2 3 2" xfId="2042" xr:uid="{00000000-0005-0000-0000-0000031B0000}"/>
    <cellStyle name="Финансовый 4 2 2 2 3 2 2" xfId="7163" xr:uid="{00000000-0005-0000-0000-0000041B0000}"/>
    <cellStyle name="Финансовый 4 2 2 2 3 3" xfId="2948" xr:uid="{00000000-0005-0000-0000-0000051B0000}"/>
    <cellStyle name="Финансовый 4 2 2 2 4" xfId="1545" xr:uid="{00000000-0005-0000-0000-0000061B0000}"/>
    <cellStyle name="Финансовый 4 2 2 2 4 2" xfId="7162" xr:uid="{00000000-0005-0000-0000-0000071B0000}"/>
    <cellStyle name="Финансовый 4 2 2 2 5" xfId="2337" xr:uid="{00000000-0005-0000-0000-0000081B0000}"/>
    <cellStyle name="Финансовый 4 2 2 3" xfId="533" xr:uid="{00000000-0005-0000-0000-0000091B0000}"/>
    <cellStyle name="Финансовый 4 2 2 3 2" xfId="1546" xr:uid="{00000000-0005-0000-0000-00000A1B0000}"/>
    <cellStyle name="Финансовый 4 2 2 3 2 2" xfId="6410" xr:uid="{00000000-0005-0000-0000-00000B1B0000}"/>
    <cellStyle name="Финансовый 4 2 2 3 2 3" xfId="6409" xr:uid="{00000000-0005-0000-0000-00000C1B0000}"/>
    <cellStyle name="Финансовый 4 2 2 3 3" xfId="6411" xr:uid="{00000000-0005-0000-0000-00000D1B0000}"/>
    <cellStyle name="Финансовый 4 2 2 3 4" xfId="2439" xr:uid="{00000000-0005-0000-0000-00000E1B0000}"/>
    <cellStyle name="Финансовый 4 2 2 4" xfId="1547" xr:uid="{00000000-0005-0000-0000-00000F1B0000}"/>
    <cellStyle name="Финансовый 4 2 2 4 2" xfId="2043" xr:uid="{00000000-0005-0000-0000-0000101B0000}"/>
    <cellStyle name="Финансовый 4 2 2 4 2 2" xfId="7164" xr:uid="{00000000-0005-0000-0000-0000111B0000}"/>
    <cellStyle name="Финансовый 4 2 2 4 3" xfId="2949" xr:uid="{00000000-0005-0000-0000-0000121B0000}"/>
    <cellStyle name="Финансовый 4 2 2 5" xfId="1548" xr:uid="{00000000-0005-0000-0000-0000131B0000}"/>
    <cellStyle name="Финансовый 4 2 2 5 2" xfId="7161" xr:uid="{00000000-0005-0000-0000-0000141B0000}"/>
    <cellStyle name="Финансовый 4 2 2 6" xfId="2336" xr:uid="{00000000-0005-0000-0000-0000151B0000}"/>
    <cellStyle name="Финансовый 4 2 3" xfId="369" xr:uid="{00000000-0005-0000-0000-0000161B0000}"/>
    <cellStyle name="Финансовый 4 2 3 2" xfId="644" xr:uid="{00000000-0005-0000-0000-0000171B0000}"/>
    <cellStyle name="Финансовый 4 2 3 2 2" xfId="1549" xr:uid="{00000000-0005-0000-0000-0000181B0000}"/>
    <cellStyle name="Финансовый 4 2 3 2 2 2" xfId="7166" xr:uid="{00000000-0005-0000-0000-0000191B0000}"/>
    <cellStyle name="Финансовый 4 2 3 2 3" xfId="2602" xr:uid="{00000000-0005-0000-0000-00001A1B0000}"/>
    <cellStyle name="Финансовый 4 2 3 3" xfId="1550" xr:uid="{00000000-0005-0000-0000-00001B1B0000}"/>
    <cellStyle name="Финансовый 4 2 3 3 2" xfId="2044" xr:uid="{00000000-0005-0000-0000-00001C1B0000}"/>
    <cellStyle name="Финансовый 4 2 3 3 2 2" xfId="7167" xr:uid="{00000000-0005-0000-0000-00001D1B0000}"/>
    <cellStyle name="Финансовый 4 2 3 3 3" xfId="2950" xr:uid="{00000000-0005-0000-0000-00001E1B0000}"/>
    <cellStyle name="Финансовый 4 2 3 4" xfId="1551" xr:uid="{00000000-0005-0000-0000-00001F1B0000}"/>
    <cellStyle name="Финансовый 4 2 3 4 2" xfId="7165" xr:uid="{00000000-0005-0000-0000-0000201B0000}"/>
    <cellStyle name="Финансовый 4 2 3 5" xfId="2338" xr:uid="{00000000-0005-0000-0000-0000211B0000}"/>
    <cellStyle name="Финансовый 4 2 4" xfId="532" xr:uid="{00000000-0005-0000-0000-0000221B0000}"/>
    <cellStyle name="Финансовый 4 2 4 2" xfId="1552" xr:uid="{00000000-0005-0000-0000-0000231B0000}"/>
    <cellStyle name="Финансовый 4 2 4 2 2" xfId="7168" xr:uid="{00000000-0005-0000-0000-0000241B0000}"/>
    <cellStyle name="Финансовый 4 2 4 3" xfId="2438" xr:uid="{00000000-0005-0000-0000-0000251B0000}"/>
    <cellStyle name="Финансовый 4 2 5" xfId="1553" xr:uid="{00000000-0005-0000-0000-0000261B0000}"/>
    <cellStyle name="Финансовый 4 2 5 2" xfId="2045" xr:uid="{00000000-0005-0000-0000-0000271B0000}"/>
    <cellStyle name="Финансовый 4 2 5 2 2" xfId="7169" xr:uid="{00000000-0005-0000-0000-0000281B0000}"/>
    <cellStyle name="Финансовый 4 2 5 3" xfId="2951" xr:uid="{00000000-0005-0000-0000-0000291B0000}"/>
    <cellStyle name="Финансовый 4 2 6" xfId="1554" xr:uid="{00000000-0005-0000-0000-00002A1B0000}"/>
    <cellStyle name="Финансовый 4 2 6 2" xfId="7160" xr:uid="{00000000-0005-0000-0000-00002B1B0000}"/>
    <cellStyle name="Финансовый 4 2 7" xfId="2335" xr:uid="{00000000-0005-0000-0000-00002C1B0000}"/>
    <cellStyle name="Финансовый 4 3" xfId="251" xr:uid="{00000000-0005-0000-0000-00002D1B0000}"/>
    <cellStyle name="Финансовый 4 3 2" xfId="386" xr:uid="{00000000-0005-0000-0000-00002E1B0000}"/>
    <cellStyle name="Финансовый 4 3 2 2" xfId="661" xr:uid="{00000000-0005-0000-0000-00002F1B0000}"/>
    <cellStyle name="Финансовый 4 3 2 2 2" xfId="1555" xr:uid="{00000000-0005-0000-0000-0000301B0000}"/>
    <cellStyle name="Финансовый 4 3 2 2 2 2" xfId="7171" xr:uid="{00000000-0005-0000-0000-0000311B0000}"/>
    <cellStyle name="Финансовый 4 3 2 2 3" xfId="2604" xr:uid="{00000000-0005-0000-0000-0000321B0000}"/>
    <cellStyle name="Финансовый 4 3 2 3" xfId="1556" xr:uid="{00000000-0005-0000-0000-0000331B0000}"/>
    <cellStyle name="Финансовый 4 3 2 3 2" xfId="2046" xr:uid="{00000000-0005-0000-0000-0000341B0000}"/>
    <cellStyle name="Финансовый 4 3 2 3 2 2" xfId="7172" xr:uid="{00000000-0005-0000-0000-0000351B0000}"/>
    <cellStyle name="Финансовый 4 3 2 3 3" xfId="2952" xr:uid="{00000000-0005-0000-0000-0000361B0000}"/>
    <cellStyle name="Финансовый 4 3 2 4" xfId="1557" xr:uid="{00000000-0005-0000-0000-0000371B0000}"/>
    <cellStyle name="Финансовый 4 3 2 4 2" xfId="7170" xr:uid="{00000000-0005-0000-0000-0000381B0000}"/>
    <cellStyle name="Финансовый 4 3 2 5" xfId="2340" xr:uid="{00000000-0005-0000-0000-0000391B0000}"/>
    <cellStyle name="Финансовый 4 3 3" xfId="534" xr:uid="{00000000-0005-0000-0000-00003A1B0000}"/>
    <cellStyle name="Финансовый 4 3 3 2" xfId="1558" xr:uid="{00000000-0005-0000-0000-00003B1B0000}"/>
    <cellStyle name="Финансовый 4 3 3 2 2" xfId="6412" xr:uid="{00000000-0005-0000-0000-00003C1B0000}"/>
    <cellStyle name="Финансовый 4 3 3 3" xfId="2603" xr:uid="{00000000-0005-0000-0000-00003D1B0000}"/>
    <cellStyle name="Финансовый 4 3 4" xfId="1559" xr:uid="{00000000-0005-0000-0000-00003E1B0000}"/>
    <cellStyle name="Финансовый 4 3 4 2" xfId="2047" xr:uid="{00000000-0005-0000-0000-00003F1B0000}"/>
    <cellStyle name="Финансовый 4 3 4 2 2" xfId="6413" xr:uid="{00000000-0005-0000-0000-0000401B0000}"/>
    <cellStyle name="Финансовый 4 3 4 3" xfId="6414" xr:uid="{00000000-0005-0000-0000-0000411B0000}"/>
    <cellStyle name="Финансовый 4 3 4 4" xfId="2953" xr:uid="{00000000-0005-0000-0000-0000421B0000}"/>
    <cellStyle name="Финансовый 4 3 5" xfId="1560" xr:uid="{00000000-0005-0000-0000-0000431B0000}"/>
    <cellStyle name="Финансовый 4 3 5 2" xfId="6415" xr:uid="{00000000-0005-0000-0000-0000441B0000}"/>
    <cellStyle name="Финансовый 4 3 6" xfId="2339" xr:uid="{00000000-0005-0000-0000-0000451B0000}"/>
    <cellStyle name="Финансовый 4 4" xfId="252" xr:uid="{00000000-0005-0000-0000-0000461B0000}"/>
    <cellStyle name="Финансовый 4 4 2" xfId="535" xr:uid="{00000000-0005-0000-0000-0000471B0000}"/>
    <cellStyle name="Финансовый 4 4 2 2" xfId="1561" xr:uid="{00000000-0005-0000-0000-0000481B0000}"/>
    <cellStyle name="Финансовый 4 4 2 2 2" xfId="7174" xr:uid="{00000000-0005-0000-0000-0000491B0000}"/>
    <cellStyle name="Финансовый 4 4 2 3" xfId="2605" xr:uid="{00000000-0005-0000-0000-00004A1B0000}"/>
    <cellStyle name="Финансовый 4 4 3" xfId="1562" xr:uid="{00000000-0005-0000-0000-00004B1B0000}"/>
    <cellStyle name="Финансовый 4 4 3 2" xfId="2048" xr:uid="{00000000-0005-0000-0000-00004C1B0000}"/>
    <cellStyle name="Финансовый 4 4 3 2 2" xfId="7175" xr:uid="{00000000-0005-0000-0000-00004D1B0000}"/>
    <cellStyle name="Финансовый 4 4 3 3" xfId="2954" xr:uid="{00000000-0005-0000-0000-00004E1B0000}"/>
    <cellStyle name="Финансовый 4 4 4" xfId="1563" xr:uid="{00000000-0005-0000-0000-00004F1B0000}"/>
    <cellStyle name="Финансовый 4 4 4 2" xfId="7173" xr:uid="{00000000-0005-0000-0000-0000501B0000}"/>
    <cellStyle name="Финансовый 4 4 5" xfId="2341" xr:uid="{00000000-0005-0000-0000-0000511B0000}"/>
    <cellStyle name="Финансовый 4 5" xfId="370" xr:uid="{00000000-0005-0000-0000-0000521B0000}"/>
    <cellStyle name="Финансовый 4 5 2" xfId="645" xr:uid="{00000000-0005-0000-0000-0000531B0000}"/>
    <cellStyle name="Финансовый 4 5 2 2" xfId="1564" xr:uid="{00000000-0005-0000-0000-0000541B0000}"/>
    <cellStyle name="Финансовый 4 5 2 2 2" xfId="7177" xr:uid="{00000000-0005-0000-0000-0000551B0000}"/>
    <cellStyle name="Финансовый 4 5 2 3" xfId="2606" xr:uid="{00000000-0005-0000-0000-0000561B0000}"/>
    <cellStyle name="Финансовый 4 5 3" xfId="1565" xr:uid="{00000000-0005-0000-0000-0000571B0000}"/>
    <cellStyle name="Финансовый 4 5 3 2" xfId="2049" xr:uid="{00000000-0005-0000-0000-0000581B0000}"/>
    <cellStyle name="Финансовый 4 5 3 2 2" xfId="7178" xr:uid="{00000000-0005-0000-0000-0000591B0000}"/>
    <cellStyle name="Финансовый 4 5 3 3" xfId="2955" xr:uid="{00000000-0005-0000-0000-00005A1B0000}"/>
    <cellStyle name="Финансовый 4 5 4" xfId="1566" xr:uid="{00000000-0005-0000-0000-00005B1B0000}"/>
    <cellStyle name="Финансовый 4 5 4 2" xfId="7176" xr:uid="{00000000-0005-0000-0000-00005C1B0000}"/>
    <cellStyle name="Финансовый 4 5 5" xfId="2342" xr:uid="{00000000-0005-0000-0000-00005D1B0000}"/>
    <cellStyle name="Финансовый 4 6" xfId="531" xr:uid="{00000000-0005-0000-0000-00005E1B0000}"/>
    <cellStyle name="Финансовый 4 6 2" xfId="1567" xr:uid="{00000000-0005-0000-0000-00005F1B0000}"/>
    <cellStyle name="Финансовый 4 6 2 2" xfId="7179" xr:uid="{00000000-0005-0000-0000-0000601B0000}"/>
    <cellStyle name="Финансовый 4 6 3" xfId="2437" xr:uid="{00000000-0005-0000-0000-0000611B0000}"/>
    <cellStyle name="Финансовый 4 7" xfId="1568" xr:uid="{00000000-0005-0000-0000-0000621B0000}"/>
    <cellStyle name="Финансовый 4 7 2" xfId="2050" xr:uid="{00000000-0005-0000-0000-0000631B0000}"/>
    <cellStyle name="Финансовый 4 7 2 2" xfId="6417" xr:uid="{00000000-0005-0000-0000-0000641B0000}"/>
    <cellStyle name="Финансовый 4 7 2 3" xfId="6416" xr:uid="{00000000-0005-0000-0000-0000651B0000}"/>
    <cellStyle name="Финансовый 4 7 3" xfId="2956" xr:uid="{00000000-0005-0000-0000-0000661B0000}"/>
    <cellStyle name="Финансовый 4 8" xfId="1569" xr:uid="{00000000-0005-0000-0000-0000671B0000}"/>
    <cellStyle name="Финансовый 4 8 2" xfId="6418" xr:uid="{00000000-0005-0000-0000-0000681B0000}"/>
    <cellStyle name="Финансовый 4 9" xfId="2334" xr:uid="{00000000-0005-0000-0000-0000691B0000}"/>
    <cellStyle name="Финансовый 5" xfId="253" xr:uid="{00000000-0005-0000-0000-00006A1B0000}"/>
    <cellStyle name="Финансовый 5 2" xfId="371" xr:uid="{00000000-0005-0000-0000-00006B1B0000}"/>
    <cellStyle name="Финансовый 5 2 2" xfId="646" xr:uid="{00000000-0005-0000-0000-00006C1B0000}"/>
    <cellStyle name="Финансовый 5 2 2 2" xfId="1570" xr:uid="{00000000-0005-0000-0000-00006D1B0000}"/>
    <cellStyle name="Финансовый 5 2 2 2 2" xfId="7182" xr:uid="{00000000-0005-0000-0000-00006E1B0000}"/>
    <cellStyle name="Финансовый 5 2 2 3" xfId="2607" xr:uid="{00000000-0005-0000-0000-00006F1B0000}"/>
    <cellStyle name="Финансовый 5 2 3" xfId="1571" xr:uid="{00000000-0005-0000-0000-0000701B0000}"/>
    <cellStyle name="Финансовый 5 2 3 2" xfId="2051" xr:uid="{00000000-0005-0000-0000-0000711B0000}"/>
    <cellStyle name="Финансовый 5 2 3 2 2" xfId="7183" xr:uid="{00000000-0005-0000-0000-0000721B0000}"/>
    <cellStyle name="Финансовый 5 2 3 3" xfId="2957" xr:uid="{00000000-0005-0000-0000-0000731B0000}"/>
    <cellStyle name="Финансовый 5 2 4" xfId="1572" xr:uid="{00000000-0005-0000-0000-0000741B0000}"/>
    <cellStyle name="Финансовый 5 2 4 2" xfId="7181" xr:uid="{00000000-0005-0000-0000-0000751B0000}"/>
    <cellStyle name="Финансовый 5 2 5" xfId="2344" xr:uid="{00000000-0005-0000-0000-0000761B0000}"/>
    <cellStyle name="Финансовый 5 3" xfId="536" xr:uid="{00000000-0005-0000-0000-0000771B0000}"/>
    <cellStyle name="Финансовый 5 3 2" xfId="1573" xr:uid="{00000000-0005-0000-0000-0000781B0000}"/>
    <cellStyle name="Финансовый 5 3 2 2" xfId="7184" xr:uid="{00000000-0005-0000-0000-0000791B0000}"/>
    <cellStyle name="Финансовый 5 3 3" xfId="2440" xr:uid="{00000000-0005-0000-0000-00007A1B0000}"/>
    <cellStyle name="Финансовый 5 4" xfId="1574" xr:uid="{00000000-0005-0000-0000-00007B1B0000}"/>
    <cellStyle name="Финансовый 5 4 2" xfId="2052" xr:uid="{00000000-0005-0000-0000-00007C1B0000}"/>
    <cellStyle name="Финансовый 5 4 2 2" xfId="7185" xr:uid="{00000000-0005-0000-0000-00007D1B0000}"/>
    <cellStyle name="Финансовый 5 4 3" xfId="2958" xr:uid="{00000000-0005-0000-0000-00007E1B0000}"/>
    <cellStyle name="Финансовый 5 5" xfId="1575" xr:uid="{00000000-0005-0000-0000-00007F1B0000}"/>
    <cellStyle name="Финансовый 5 5 2" xfId="7180" xr:uid="{00000000-0005-0000-0000-0000801B0000}"/>
    <cellStyle name="Финансовый 5 6" xfId="2343" xr:uid="{00000000-0005-0000-0000-0000811B0000}"/>
    <cellStyle name="Финансовый 6" xfId="254" xr:uid="{00000000-0005-0000-0000-0000821B0000}"/>
    <cellStyle name="Финансовый 6 10" xfId="2345" xr:uid="{00000000-0005-0000-0000-0000831B0000}"/>
    <cellStyle name="Финансовый 6 2" xfId="372" xr:uid="{00000000-0005-0000-0000-0000841B0000}"/>
    <cellStyle name="Финансовый 6 2 10" xfId="2346" xr:uid="{00000000-0005-0000-0000-0000851B0000}"/>
    <cellStyle name="Финансовый 6 2 2" xfId="647" xr:uid="{00000000-0005-0000-0000-0000861B0000}"/>
    <cellStyle name="Финансовый 6 2 2 10" xfId="2608" xr:uid="{00000000-0005-0000-0000-0000871B0000}"/>
    <cellStyle name="Финансовый 6 2 2 2" xfId="1576" xr:uid="{00000000-0005-0000-0000-0000881B0000}"/>
    <cellStyle name="Финансовый 6 2 2 2 2" xfId="6420" xr:uid="{00000000-0005-0000-0000-0000891B0000}"/>
    <cellStyle name="Финансовый 6 2 2 2 2 2" xfId="6421" xr:uid="{00000000-0005-0000-0000-00008A1B0000}"/>
    <cellStyle name="Финансовый 6 2 2 2 3" xfId="6419" xr:uid="{00000000-0005-0000-0000-00008B1B0000}"/>
    <cellStyle name="Финансовый 6 2 2 3" xfId="6422" xr:uid="{00000000-0005-0000-0000-00008C1B0000}"/>
    <cellStyle name="Финансовый 6 2 2 3 2" xfId="6423" xr:uid="{00000000-0005-0000-0000-00008D1B0000}"/>
    <cellStyle name="Финансовый 6 2 2 4" xfId="6424" xr:uid="{00000000-0005-0000-0000-00008E1B0000}"/>
    <cellStyle name="Финансовый 6 2 2 4 2" xfId="6425" xr:uid="{00000000-0005-0000-0000-00008F1B0000}"/>
    <cellStyle name="Финансовый 6 2 2 4 2 2" xfId="6426" xr:uid="{00000000-0005-0000-0000-0000901B0000}"/>
    <cellStyle name="Финансовый 6 2 2 4 3" xfId="6427" xr:uid="{00000000-0005-0000-0000-0000911B0000}"/>
    <cellStyle name="Финансовый 6 2 2 5" xfId="6428" xr:uid="{00000000-0005-0000-0000-0000921B0000}"/>
    <cellStyle name="Финансовый 6 2 2 5 2" xfId="6429" xr:uid="{00000000-0005-0000-0000-0000931B0000}"/>
    <cellStyle name="Финансовый 6 2 2 5 2 2" xfId="6430" xr:uid="{00000000-0005-0000-0000-0000941B0000}"/>
    <cellStyle name="Финансовый 6 2 2 6" xfId="6431" xr:uid="{00000000-0005-0000-0000-0000951B0000}"/>
    <cellStyle name="Финансовый 6 2 2 6 2" xfId="6432" xr:uid="{00000000-0005-0000-0000-0000961B0000}"/>
    <cellStyle name="Финансовый 6 2 2 7" xfId="6433" xr:uid="{00000000-0005-0000-0000-0000971B0000}"/>
    <cellStyle name="Финансовый 6 2 2 7 2" xfId="6434" xr:uid="{00000000-0005-0000-0000-0000981B0000}"/>
    <cellStyle name="Финансовый 6 2 2 8" xfId="6435" xr:uid="{00000000-0005-0000-0000-0000991B0000}"/>
    <cellStyle name="Финансовый 6 2 2 8 2" xfId="6436" xr:uid="{00000000-0005-0000-0000-00009A1B0000}"/>
    <cellStyle name="Финансовый 6 2 2 9" xfId="6437" xr:uid="{00000000-0005-0000-0000-00009B1B0000}"/>
    <cellStyle name="Финансовый 6 2 3" xfId="1577" xr:uid="{00000000-0005-0000-0000-00009C1B0000}"/>
    <cellStyle name="Финансовый 6 2 3 2" xfId="2053" xr:uid="{00000000-0005-0000-0000-00009D1B0000}"/>
    <cellStyle name="Финансовый 6 2 3 2 2" xfId="6439" xr:uid="{00000000-0005-0000-0000-00009E1B0000}"/>
    <cellStyle name="Финансовый 6 2 3 2 3" xfId="6438" xr:uid="{00000000-0005-0000-0000-00009F1B0000}"/>
    <cellStyle name="Финансовый 6 2 3 3" xfId="6440" xr:uid="{00000000-0005-0000-0000-0000A01B0000}"/>
    <cellStyle name="Финансовый 6 2 3 3 2" xfId="6441" xr:uid="{00000000-0005-0000-0000-0000A11B0000}"/>
    <cellStyle name="Финансовый 6 2 3 4" xfId="6442" xr:uid="{00000000-0005-0000-0000-0000A21B0000}"/>
    <cellStyle name="Финансовый 6 2 3 5" xfId="2959" xr:uid="{00000000-0005-0000-0000-0000A31B0000}"/>
    <cellStyle name="Финансовый 6 2 4" xfId="1578" xr:uid="{00000000-0005-0000-0000-0000A41B0000}"/>
    <cellStyle name="Финансовый 6 2 4 2" xfId="6444" xr:uid="{00000000-0005-0000-0000-0000A51B0000}"/>
    <cellStyle name="Финансовый 6 2 4 3" xfId="6443" xr:uid="{00000000-0005-0000-0000-0000A61B0000}"/>
    <cellStyle name="Финансовый 6 2 5" xfId="6445" xr:uid="{00000000-0005-0000-0000-0000A71B0000}"/>
    <cellStyle name="Финансовый 6 2 5 2" xfId="6446" xr:uid="{00000000-0005-0000-0000-0000A81B0000}"/>
    <cellStyle name="Финансовый 6 2 6" xfId="6447" xr:uid="{00000000-0005-0000-0000-0000A91B0000}"/>
    <cellStyle name="Финансовый 6 2 6 2" xfId="6448" xr:uid="{00000000-0005-0000-0000-0000AA1B0000}"/>
    <cellStyle name="Финансовый 6 2 7" xfId="6449" xr:uid="{00000000-0005-0000-0000-0000AB1B0000}"/>
    <cellStyle name="Финансовый 6 2 8" xfId="6450" xr:uid="{00000000-0005-0000-0000-0000AC1B0000}"/>
    <cellStyle name="Финансовый 6 2 9" xfId="6451" xr:uid="{00000000-0005-0000-0000-0000AD1B0000}"/>
    <cellStyle name="Финансовый 6 3" xfId="537" xr:uid="{00000000-0005-0000-0000-0000AE1B0000}"/>
    <cellStyle name="Финансовый 6 3 2" xfId="1579" xr:uid="{00000000-0005-0000-0000-0000AF1B0000}"/>
    <cellStyle name="Финансовый 6 3 2 2" xfId="6453" xr:uid="{00000000-0005-0000-0000-0000B01B0000}"/>
    <cellStyle name="Финансовый 6 3 2 2 2" xfId="6454" xr:uid="{00000000-0005-0000-0000-0000B11B0000}"/>
    <cellStyle name="Финансовый 6 3 2 3" xfId="6455" xr:uid="{00000000-0005-0000-0000-0000B21B0000}"/>
    <cellStyle name="Финансовый 6 3 2 3 2" xfId="6456" xr:uid="{00000000-0005-0000-0000-0000B31B0000}"/>
    <cellStyle name="Финансовый 6 3 2 4" xfId="6457" xr:uid="{00000000-0005-0000-0000-0000B41B0000}"/>
    <cellStyle name="Финансовый 6 3 2 5" xfId="6452" xr:uid="{00000000-0005-0000-0000-0000B51B0000}"/>
    <cellStyle name="Финансовый 6 3 3" xfId="6458" xr:uid="{00000000-0005-0000-0000-0000B61B0000}"/>
    <cellStyle name="Финансовый 6 3 3 2" xfId="6459" xr:uid="{00000000-0005-0000-0000-0000B71B0000}"/>
    <cellStyle name="Финансовый 6 3 3 2 2" xfId="6460" xr:uid="{00000000-0005-0000-0000-0000B81B0000}"/>
    <cellStyle name="Финансовый 6 3 3 3" xfId="6461" xr:uid="{00000000-0005-0000-0000-0000B91B0000}"/>
    <cellStyle name="Финансовый 6 3 3 3 2" xfId="6462" xr:uid="{00000000-0005-0000-0000-0000BA1B0000}"/>
    <cellStyle name="Финансовый 6 3 3 4" xfId="6463" xr:uid="{00000000-0005-0000-0000-0000BB1B0000}"/>
    <cellStyle name="Финансовый 6 3 4" xfId="6464" xr:uid="{00000000-0005-0000-0000-0000BC1B0000}"/>
    <cellStyle name="Финансовый 6 3 4 2" xfId="6465" xr:uid="{00000000-0005-0000-0000-0000BD1B0000}"/>
    <cellStyle name="Финансовый 6 3 5" xfId="6466" xr:uid="{00000000-0005-0000-0000-0000BE1B0000}"/>
    <cellStyle name="Финансовый 6 3 6" xfId="2441" xr:uid="{00000000-0005-0000-0000-0000BF1B0000}"/>
    <cellStyle name="Финансовый 6 4" xfId="1580" xr:uid="{00000000-0005-0000-0000-0000C01B0000}"/>
    <cellStyle name="Финансовый 6 4 2" xfId="2054" xr:uid="{00000000-0005-0000-0000-0000C11B0000}"/>
    <cellStyle name="Финансовый 6 4 2 2" xfId="6468" xr:uid="{00000000-0005-0000-0000-0000C21B0000}"/>
    <cellStyle name="Финансовый 6 4 2 3" xfId="6467" xr:uid="{00000000-0005-0000-0000-0000C31B0000}"/>
    <cellStyle name="Финансовый 6 4 3" xfId="6469" xr:uid="{00000000-0005-0000-0000-0000C41B0000}"/>
    <cellStyle name="Финансовый 6 4 3 2" xfId="6470" xr:uid="{00000000-0005-0000-0000-0000C51B0000}"/>
    <cellStyle name="Финансовый 6 4 4" xfId="6471" xr:uid="{00000000-0005-0000-0000-0000C61B0000}"/>
    <cellStyle name="Финансовый 6 4 5" xfId="2960" xr:uid="{00000000-0005-0000-0000-0000C71B0000}"/>
    <cellStyle name="Финансовый 6 5" xfId="1581" xr:uid="{00000000-0005-0000-0000-0000C81B0000}"/>
    <cellStyle name="Финансовый 6 5 2" xfId="6473" xr:uid="{00000000-0005-0000-0000-0000C91B0000}"/>
    <cellStyle name="Финансовый 6 5 2 2" xfId="6474" xr:uid="{00000000-0005-0000-0000-0000CA1B0000}"/>
    <cellStyle name="Финансовый 6 5 3" xfId="6475" xr:uid="{00000000-0005-0000-0000-0000CB1B0000}"/>
    <cellStyle name="Финансовый 6 5 3 2" xfId="6476" xr:uid="{00000000-0005-0000-0000-0000CC1B0000}"/>
    <cellStyle name="Финансовый 6 5 4" xfId="6477" xr:uid="{00000000-0005-0000-0000-0000CD1B0000}"/>
    <cellStyle name="Финансовый 6 5 4 2" xfId="6478" xr:uid="{00000000-0005-0000-0000-0000CE1B0000}"/>
    <cellStyle name="Финансовый 6 5 5" xfId="6479" xr:uid="{00000000-0005-0000-0000-0000CF1B0000}"/>
    <cellStyle name="Финансовый 6 5 5 2" xfId="6480" xr:uid="{00000000-0005-0000-0000-0000D01B0000}"/>
    <cellStyle name="Финансовый 6 5 6" xfId="6481" xr:uid="{00000000-0005-0000-0000-0000D11B0000}"/>
    <cellStyle name="Финансовый 6 5 6 2" xfId="6482" xr:uid="{00000000-0005-0000-0000-0000D21B0000}"/>
    <cellStyle name="Финансовый 6 5 7" xfId="6483" xr:uid="{00000000-0005-0000-0000-0000D31B0000}"/>
    <cellStyle name="Финансовый 6 5 7 2" xfId="6484" xr:uid="{00000000-0005-0000-0000-0000D41B0000}"/>
    <cellStyle name="Финансовый 6 5 8" xfId="6485" xr:uid="{00000000-0005-0000-0000-0000D51B0000}"/>
    <cellStyle name="Финансовый 6 5 9" xfId="6472" xr:uid="{00000000-0005-0000-0000-0000D61B0000}"/>
    <cellStyle name="Финансовый 6 6" xfId="6486" xr:uid="{00000000-0005-0000-0000-0000D71B0000}"/>
    <cellStyle name="Финансовый 6 6 2" xfId="6487" xr:uid="{00000000-0005-0000-0000-0000D81B0000}"/>
    <cellStyle name="Финансовый 6 7" xfId="6488" xr:uid="{00000000-0005-0000-0000-0000D91B0000}"/>
    <cellStyle name="Финансовый 6 7 2" xfId="6489" xr:uid="{00000000-0005-0000-0000-0000DA1B0000}"/>
    <cellStyle name="Финансовый 6 7 2 2" xfId="6490" xr:uid="{00000000-0005-0000-0000-0000DB1B0000}"/>
    <cellStyle name="Финансовый 6 7 3" xfId="6491" xr:uid="{00000000-0005-0000-0000-0000DC1B0000}"/>
    <cellStyle name="Финансовый 6 7 3 2" xfId="6492" xr:uid="{00000000-0005-0000-0000-0000DD1B0000}"/>
    <cellStyle name="Финансовый 6 7 4" xfId="6493" xr:uid="{00000000-0005-0000-0000-0000DE1B0000}"/>
    <cellStyle name="Финансовый 6 8" xfId="6494" xr:uid="{00000000-0005-0000-0000-0000DF1B0000}"/>
    <cellStyle name="Финансовый 6 8 2" xfId="6495" xr:uid="{00000000-0005-0000-0000-0000E01B0000}"/>
    <cellStyle name="Финансовый 6 8 3" xfId="6496" xr:uid="{00000000-0005-0000-0000-0000E11B0000}"/>
    <cellStyle name="Финансовый 6 8 4" xfId="6497" xr:uid="{00000000-0005-0000-0000-0000E21B0000}"/>
    <cellStyle name="Финансовый 6 9" xfId="6498" xr:uid="{00000000-0005-0000-0000-0000E31B0000}"/>
    <cellStyle name="Финансовый 7" xfId="255" xr:uid="{00000000-0005-0000-0000-0000E41B0000}"/>
    <cellStyle name="Финансовый 7 2" xfId="373" xr:uid="{00000000-0005-0000-0000-0000E51B0000}"/>
    <cellStyle name="Финансовый 7 2 2" xfId="648" xr:uid="{00000000-0005-0000-0000-0000E61B0000}"/>
    <cellStyle name="Финансовый 7 2 2 2" xfId="1582" xr:uid="{00000000-0005-0000-0000-0000E71B0000}"/>
    <cellStyle name="Финансовый 7 2 2 2 2" xfId="6499" xr:uid="{00000000-0005-0000-0000-0000E81B0000}"/>
    <cellStyle name="Финансовый 7 2 2 3" xfId="2609" xr:uid="{00000000-0005-0000-0000-0000E91B0000}"/>
    <cellStyle name="Финансовый 7 2 3" xfId="1583" xr:uid="{00000000-0005-0000-0000-0000EA1B0000}"/>
    <cellStyle name="Финансовый 7 2 3 2" xfId="2055" xr:uid="{00000000-0005-0000-0000-0000EB1B0000}"/>
    <cellStyle name="Финансовый 7 2 3 2 2" xfId="7187" xr:uid="{00000000-0005-0000-0000-0000EC1B0000}"/>
    <cellStyle name="Финансовый 7 2 3 3" xfId="2961" xr:uid="{00000000-0005-0000-0000-0000ED1B0000}"/>
    <cellStyle name="Финансовый 7 2 4" xfId="1584" xr:uid="{00000000-0005-0000-0000-0000EE1B0000}"/>
    <cellStyle name="Финансовый 7 2 4 2" xfId="7186" xr:uid="{00000000-0005-0000-0000-0000EF1B0000}"/>
    <cellStyle name="Финансовый 7 2 5" xfId="2348" xr:uid="{00000000-0005-0000-0000-0000F01B0000}"/>
    <cellStyle name="Финансовый 7 3" xfId="1585" xr:uid="{00000000-0005-0000-0000-0000F11B0000}"/>
    <cellStyle name="Финансовый 7 3 10" xfId="6500" xr:uid="{00000000-0005-0000-0000-0000F21B0000}"/>
    <cellStyle name="Финансовый 7 3 11" xfId="6501" xr:uid="{00000000-0005-0000-0000-0000F31B0000}"/>
    <cellStyle name="Финансовый 7 3 12" xfId="6502" xr:uid="{00000000-0005-0000-0000-0000F41B0000}"/>
    <cellStyle name="Финансовый 7 3 13" xfId="2442" xr:uid="{00000000-0005-0000-0000-0000F51B0000}"/>
    <cellStyle name="Финансовый 7 3 2" xfId="1586" xr:uid="{00000000-0005-0000-0000-0000F61B0000}"/>
    <cellStyle name="Финансовый 7 3 2 2" xfId="6504" xr:uid="{00000000-0005-0000-0000-0000F71B0000}"/>
    <cellStyle name="Финансовый 7 3 2 3" xfId="6503" xr:uid="{00000000-0005-0000-0000-0000F81B0000}"/>
    <cellStyle name="Финансовый 7 3 3" xfId="6505" xr:uid="{00000000-0005-0000-0000-0000F91B0000}"/>
    <cellStyle name="Финансовый 7 3 3 2" xfId="6506" xr:uid="{00000000-0005-0000-0000-0000FA1B0000}"/>
    <cellStyle name="Финансовый 7 3 3 2 2" xfId="6507" xr:uid="{00000000-0005-0000-0000-0000FB1B0000}"/>
    <cellStyle name="Финансовый 7 3 3 3" xfId="6508" xr:uid="{00000000-0005-0000-0000-0000FC1B0000}"/>
    <cellStyle name="Финансовый 7 3 3 4" xfId="6509" xr:uid="{00000000-0005-0000-0000-0000FD1B0000}"/>
    <cellStyle name="Финансовый 7 3 3 5" xfId="6510" xr:uid="{00000000-0005-0000-0000-0000FE1B0000}"/>
    <cellStyle name="Финансовый 7 3 3 6" xfId="6511" xr:uid="{00000000-0005-0000-0000-0000FF1B0000}"/>
    <cellStyle name="Финансовый 7 3 3 7" xfId="6512" xr:uid="{00000000-0005-0000-0000-0000001C0000}"/>
    <cellStyle name="Финансовый 7 3 4" xfId="6513" xr:uid="{00000000-0005-0000-0000-0000011C0000}"/>
    <cellStyle name="Финансовый 7 3 5" xfId="6514" xr:uid="{00000000-0005-0000-0000-0000021C0000}"/>
    <cellStyle name="Финансовый 7 3 6" xfId="6515" xr:uid="{00000000-0005-0000-0000-0000031C0000}"/>
    <cellStyle name="Финансовый 7 3 7" xfId="6516" xr:uid="{00000000-0005-0000-0000-0000041C0000}"/>
    <cellStyle name="Финансовый 7 3 8" xfId="6517" xr:uid="{00000000-0005-0000-0000-0000051C0000}"/>
    <cellStyle name="Финансовый 7 3 9" xfId="6518" xr:uid="{00000000-0005-0000-0000-0000061C0000}"/>
    <cellStyle name="Финансовый 7 4" xfId="1587" xr:uid="{00000000-0005-0000-0000-0000071C0000}"/>
    <cellStyle name="Финансовый 7 5" xfId="1588" xr:uid="{00000000-0005-0000-0000-0000081C0000}"/>
    <cellStyle name="Финансовый 7 5 2" xfId="6520" xr:uid="{00000000-0005-0000-0000-0000091C0000}"/>
    <cellStyle name="Финансовый 7 5 3" xfId="6519" xr:uid="{00000000-0005-0000-0000-00000A1C0000}"/>
    <cellStyle name="Финансовый 7 6" xfId="6521" xr:uid="{00000000-0005-0000-0000-00000B1C0000}"/>
    <cellStyle name="Финансовый 7 6 2" xfId="6522" xr:uid="{00000000-0005-0000-0000-00000C1C0000}"/>
    <cellStyle name="Финансовый 7 6 2 2" xfId="6523" xr:uid="{00000000-0005-0000-0000-00000D1C0000}"/>
    <cellStyle name="Финансовый 7 6 3" xfId="6524" xr:uid="{00000000-0005-0000-0000-00000E1C0000}"/>
    <cellStyle name="Финансовый 7 6 4" xfId="6525" xr:uid="{00000000-0005-0000-0000-00000F1C0000}"/>
    <cellStyle name="Финансовый 7 6 4 2" xfId="6526" xr:uid="{00000000-0005-0000-0000-0000101C0000}"/>
    <cellStyle name="Финансовый 7 6 4 3" xfId="6527" xr:uid="{00000000-0005-0000-0000-0000111C0000}"/>
    <cellStyle name="Финансовый 7 6 5" xfId="6528" xr:uid="{00000000-0005-0000-0000-0000121C0000}"/>
    <cellStyle name="Финансовый 7 6 6" xfId="6529" xr:uid="{00000000-0005-0000-0000-0000131C0000}"/>
    <cellStyle name="Финансовый 7 7" xfId="6530" xr:uid="{00000000-0005-0000-0000-0000141C0000}"/>
    <cellStyle name="Финансовый 7 8" xfId="2347" xr:uid="{00000000-0005-0000-0000-0000151C0000}"/>
    <cellStyle name="Финансовый 8" xfId="256" xr:uid="{00000000-0005-0000-0000-0000161C0000}"/>
    <cellStyle name="Финансовый 8 2" xfId="6531" xr:uid="{00000000-0005-0000-0000-0000171C0000}"/>
    <cellStyle name="Финансовый 8 3" xfId="6532" xr:uid="{00000000-0005-0000-0000-0000181C0000}"/>
    <cellStyle name="Финансовый 8 3 2" xfId="6533" xr:uid="{00000000-0005-0000-0000-0000191C0000}"/>
    <cellStyle name="Финансовый 8 4" xfId="6534" xr:uid="{00000000-0005-0000-0000-00001A1C0000}"/>
    <cellStyle name="Финансовый 9" xfId="257" xr:uid="{00000000-0005-0000-0000-00001B1C0000}"/>
    <cellStyle name="Финансовый 9 2" xfId="538" xr:uid="{00000000-0005-0000-0000-00001C1C0000}"/>
    <cellStyle name="Финансовый 9 2 2" xfId="1589" xr:uid="{00000000-0005-0000-0000-00001D1C0000}"/>
    <cellStyle name="Финансовый 9 2 2 2" xfId="6535" xr:uid="{00000000-0005-0000-0000-00001E1C0000}"/>
    <cellStyle name="Финансовый 9 2 3" xfId="2610" xr:uid="{00000000-0005-0000-0000-00001F1C0000}"/>
    <cellStyle name="Финансовый 9 3" xfId="1590" xr:uid="{00000000-0005-0000-0000-0000201C0000}"/>
    <cellStyle name="Финансовый 9 3 2" xfId="2056" xr:uid="{00000000-0005-0000-0000-0000211C0000}"/>
    <cellStyle name="Финансовый 9 3 2 2" xfId="6536" xr:uid="{00000000-0005-0000-0000-0000221C0000}"/>
    <cellStyle name="Финансовый 9 3 3" xfId="2962" xr:uid="{00000000-0005-0000-0000-0000231C0000}"/>
    <cellStyle name="Финансовый 9 4" xfId="1591" xr:uid="{00000000-0005-0000-0000-0000241C0000}"/>
    <cellStyle name="Финансовый 9 4 2" xfId="6537" xr:uid="{00000000-0005-0000-0000-0000251C0000}"/>
    <cellStyle name="Финансовый 9 5" xfId="2349" xr:uid="{00000000-0005-0000-0000-0000261C0000}"/>
  </cellStyles>
  <dxfs count="0"/>
  <tableStyles count="0" defaultTableStyle="TableStyleMedium2" defaultPivotStyle="PivotStyleLight16"/>
  <colors>
    <mruColors>
      <color rgb="FFFFFFCC"/>
      <color rgb="FF00CC99"/>
      <color rgb="FF99CCFF"/>
      <color rgb="FFF9DBFD"/>
      <color rgb="FF7A0000"/>
      <color rgb="FFFFDEBD"/>
      <color rgb="FFFFCCFF"/>
      <color rgb="FF0033CC"/>
      <color rgb="FF66CC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eg"/><Relationship Id="rId2" Type="http://schemas.openxmlformats.org/officeDocument/2006/relationships/image" Target="../media/image33.jpeg"/><Relationship Id="rId1" Type="http://schemas.openxmlformats.org/officeDocument/2006/relationships/image" Target="../media/image32.jpeg"/><Relationship Id="rId5" Type="http://schemas.openxmlformats.org/officeDocument/2006/relationships/image" Target="../media/image3.png"/><Relationship Id="rId4" Type="http://schemas.openxmlformats.org/officeDocument/2006/relationships/image" Target="../media/image3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37.png"/><Relationship Id="rId1" Type="http://schemas.openxmlformats.org/officeDocument/2006/relationships/image" Target="../media/image36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39.jpeg"/><Relationship Id="rId1" Type="http://schemas.openxmlformats.org/officeDocument/2006/relationships/image" Target="../media/image38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eg"/><Relationship Id="rId13" Type="http://schemas.openxmlformats.org/officeDocument/2006/relationships/image" Target="../media/image55.jpeg"/><Relationship Id="rId18" Type="http://schemas.openxmlformats.org/officeDocument/2006/relationships/image" Target="../media/image60.png"/><Relationship Id="rId3" Type="http://schemas.openxmlformats.org/officeDocument/2006/relationships/image" Target="../media/image45.jpeg"/><Relationship Id="rId21" Type="http://schemas.openxmlformats.org/officeDocument/2006/relationships/image" Target="../media/image62.png"/><Relationship Id="rId7" Type="http://schemas.openxmlformats.org/officeDocument/2006/relationships/image" Target="../media/image49.jpeg"/><Relationship Id="rId12" Type="http://schemas.openxmlformats.org/officeDocument/2006/relationships/image" Target="../media/image54.jpeg"/><Relationship Id="rId17" Type="http://schemas.openxmlformats.org/officeDocument/2006/relationships/image" Target="../media/image59.jpeg"/><Relationship Id="rId2" Type="http://schemas.openxmlformats.org/officeDocument/2006/relationships/image" Target="../media/image44.jpeg"/><Relationship Id="rId16" Type="http://schemas.openxmlformats.org/officeDocument/2006/relationships/image" Target="../media/image58.png"/><Relationship Id="rId20" Type="http://schemas.openxmlformats.org/officeDocument/2006/relationships/image" Target="../media/image61.png"/><Relationship Id="rId1" Type="http://schemas.openxmlformats.org/officeDocument/2006/relationships/image" Target="../media/image43.jpeg"/><Relationship Id="rId6" Type="http://schemas.openxmlformats.org/officeDocument/2006/relationships/image" Target="../media/image48.jpeg"/><Relationship Id="rId11" Type="http://schemas.openxmlformats.org/officeDocument/2006/relationships/image" Target="../media/image53.jpeg"/><Relationship Id="rId5" Type="http://schemas.openxmlformats.org/officeDocument/2006/relationships/image" Target="../media/image47.jpeg"/><Relationship Id="rId15" Type="http://schemas.openxmlformats.org/officeDocument/2006/relationships/image" Target="../media/image57.jpeg"/><Relationship Id="rId23" Type="http://schemas.openxmlformats.org/officeDocument/2006/relationships/image" Target="../media/image64.png"/><Relationship Id="rId10" Type="http://schemas.openxmlformats.org/officeDocument/2006/relationships/image" Target="../media/image52.jpeg"/><Relationship Id="rId19" Type="http://schemas.openxmlformats.org/officeDocument/2006/relationships/image" Target="../media/image3.png"/><Relationship Id="rId4" Type="http://schemas.openxmlformats.org/officeDocument/2006/relationships/image" Target="../media/image46.jpeg"/><Relationship Id="rId9" Type="http://schemas.openxmlformats.org/officeDocument/2006/relationships/image" Target="../media/image51.jpeg"/><Relationship Id="rId14" Type="http://schemas.openxmlformats.org/officeDocument/2006/relationships/image" Target="../media/image56.jpeg"/><Relationship Id="rId22" Type="http://schemas.openxmlformats.org/officeDocument/2006/relationships/image" Target="../media/image63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jpeg"/><Relationship Id="rId13" Type="http://schemas.openxmlformats.org/officeDocument/2006/relationships/image" Target="../media/image77.jpeg"/><Relationship Id="rId3" Type="http://schemas.openxmlformats.org/officeDocument/2006/relationships/image" Target="../media/image67.jpeg"/><Relationship Id="rId7" Type="http://schemas.openxmlformats.org/officeDocument/2006/relationships/image" Target="../media/image71.jpeg"/><Relationship Id="rId12" Type="http://schemas.openxmlformats.org/officeDocument/2006/relationships/image" Target="../media/image76.jpeg"/><Relationship Id="rId17" Type="http://schemas.openxmlformats.org/officeDocument/2006/relationships/image" Target="../media/image79.jpeg"/><Relationship Id="rId2" Type="http://schemas.openxmlformats.org/officeDocument/2006/relationships/image" Target="../media/image66.jpeg"/><Relationship Id="rId16" Type="http://schemas.openxmlformats.org/officeDocument/2006/relationships/image" Target="../media/image78.jpeg"/><Relationship Id="rId1" Type="http://schemas.openxmlformats.org/officeDocument/2006/relationships/image" Target="../media/image65.jpeg"/><Relationship Id="rId6" Type="http://schemas.openxmlformats.org/officeDocument/2006/relationships/image" Target="../media/image70.jpeg"/><Relationship Id="rId11" Type="http://schemas.openxmlformats.org/officeDocument/2006/relationships/image" Target="../media/image75.jpeg"/><Relationship Id="rId5" Type="http://schemas.openxmlformats.org/officeDocument/2006/relationships/image" Target="../media/image69.jpeg"/><Relationship Id="rId15" Type="http://schemas.openxmlformats.org/officeDocument/2006/relationships/image" Target="../media/image60.png"/><Relationship Id="rId10" Type="http://schemas.openxmlformats.org/officeDocument/2006/relationships/image" Target="../media/image74.jpeg"/><Relationship Id="rId4" Type="http://schemas.openxmlformats.org/officeDocument/2006/relationships/image" Target="../media/image68.jpeg"/><Relationship Id="rId9" Type="http://schemas.openxmlformats.org/officeDocument/2006/relationships/image" Target="../media/image73.jpeg"/><Relationship Id="rId1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5" Type="http://schemas.openxmlformats.org/officeDocument/2006/relationships/image" Target="../media/image3.png"/><Relationship Id="rId4" Type="http://schemas.openxmlformats.org/officeDocument/2006/relationships/image" Target="../media/image1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7" Type="http://schemas.openxmlformats.org/officeDocument/2006/relationships/image" Target="../media/image3.pn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6" Type="http://schemas.openxmlformats.org/officeDocument/2006/relationships/image" Target="../media/image19.jpeg"/><Relationship Id="rId5" Type="http://schemas.openxmlformats.org/officeDocument/2006/relationships/image" Target="../media/image18.jpeg"/><Relationship Id="rId4" Type="http://schemas.openxmlformats.org/officeDocument/2006/relationships/image" Target="../media/image17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eg"/><Relationship Id="rId2" Type="http://schemas.openxmlformats.org/officeDocument/2006/relationships/image" Target="../media/image21.jpeg"/><Relationship Id="rId1" Type="http://schemas.openxmlformats.org/officeDocument/2006/relationships/image" Target="../media/image20.jpeg"/><Relationship Id="rId6" Type="http://schemas.openxmlformats.org/officeDocument/2006/relationships/image" Target="../media/image3.png"/><Relationship Id="rId5" Type="http://schemas.openxmlformats.org/officeDocument/2006/relationships/image" Target="../media/image24.jpeg"/><Relationship Id="rId4" Type="http://schemas.openxmlformats.org/officeDocument/2006/relationships/image" Target="../media/image2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5" Type="http://schemas.openxmlformats.org/officeDocument/2006/relationships/image" Target="../media/image3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81643</xdr:rowOff>
    </xdr:from>
    <xdr:to>
      <xdr:col>0</xdr:col>
      <xdr:colOff>2313214</xdr:colOff>
      <xdr:row>11</xdr:row>
      <xdr:rowOff>56612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35"/>
        <a:stretch/>
      </xdr:blipFill>
      <xdr:spPr>
        <a:xfrm>
          <a:off x="0" y="2340429"/>
          <a:ext cx="2313214" cy="2070469"/>
        </a:xfrm>
        <a:prstGeom prst="rect">
          <a:avLst/>
        </a:prstGeom>
      </xdr:spPr>
    </xdr:pic>
    <xdr:clientData/>
  </xdr:twoCellAnchor>
  <xdr:twoCellAnchor editAs="oneCell">
    <xdr:from>
      <xdr:col>0</xdr:col>
      <xdr:colOff>134258</xdr:colOff>
      <xdr:row>13</xdr:row>
      <xdr:rowOff>415472</xdr:rowOff>
    </xdr:from>
    <xdr:to>
      <xdr:col>0</xdr:col>
      <xdr:colOff>2325008</xdr:colOff>
      <xdr:row>18</xdr:row>
      <xdr:rowOff>233287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7" r="2517"/>
        <a:stretch/>
      </xdr:blipFill>
      <xdr:spPr>
        <a:xfrm>
          <a:off x="134258" y="5758543"/>
          <a:ext cx="2228850" cy="1949601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13</xdr:row>
      <xdr:rowOff>119262</xdr:rowOff>
    </xdr:from>
    <xdr:to>
      <xdr:col>0</xdr:col>
      <xdr:colOff>952500</xdr:colOff>
      <xdr:row>14</xdr:row>
      <xdr:rowOff>304976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072" y="5462333"/>
          <a:ext cx="816428" cy="6120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526143</xdr:colOff>
      <xdr:row>13</xdr:row>
      <xdr:rowOff>122464</xdr:rowOff>
    </xdr:from>
    <xdr:to>
      <xdr:col>1</xdr:col>
      <xdr:colOff>5574</xdr:colOff>
      <xdr:row>19</xdr:row>
      <xdr:rowOff>102053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143" y="3760107"/>
          <a:ext cx="2211745" cy="1167946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217715</xdr:colOff>
      <xdr:row>5</xdr:row>
      <xdr:rowOff>108856</xdr:rowOff>
    </xdr:from>
    <xdr:to>
      <xdr:col>0</xdr:col>
      <xdr:colOff>2429460</xdr:colOff>
      <xdr:row>11</xdr:row>
      <xdr:rowOff>70064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7715" y="1904999"/>
          <a:ext cx="2211745" cy="1172245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217715</xdr:colOff>
      <xdr:row>21</xdr:row>
      <xdr:rowOff>122464</xdr:rowOff>
    </xdr:from>
    <xdr:to>
      <xdr:col>0</xdr:col>
      <xdr:colOff>2425612</xdr:colOff>
      <xdr:row>27</xdr:row>
      <xdr:rowOff>151709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7715" y="5646964"/>
          <a:ext cx="2207897" cy="1172245"/>
        </a:xfrm>
        <a:prstGeom prst="rect">
          <a:avLst/>
        </a:prstGeom>
      </xdr:spPr>
    </xdr:pic>
    <xdr:clientData/>
  </xdr:twoCellAnchor>
  <xdr:twoCellAnchor editAs="oneCell">
    <xdr:from>
      <xdr:col>0</xdr:col>
      <xdr:colOff>140056</xdr:colOff>
      <xdr:row>29</xdr:row>
      <xdr:rowOff>163286</xdr:rowOff>
    </xdr:from>
    <xdr:to>
      <xdr:col>0</xdr:col>
      <xdr:colOff>2507256</xdr:colOff>
      <xdr:row>35</xdr:row>
      <xdr:rowOff>165440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0056" y="7551965"/>
          <a:ext cx="2367200" cy="1213190"/>
        </a:xfrm>
        <a:prstGeom prst="rect">
          <a:avLst/>
        </a:prstGeom>
      </xdr:spPr>
    </xdr:pic>
    <xdr:clientData/>
  </xdr:twoCellAnchor>
  <xdr:twoCellAnchor editAs="oneCell">
    <xdr:from>
      <xdr:col>0</xdr:col>
      <xdr:colOff>172357</xdr:colOff>
      <xdr:row>13</xdr:row>
      <xdr:rowOff>27215</xdr:rowOff>
    </xdr:from>
    <xdr:to>
      <xdr:col>0</xdr:col>
      <xdr:colOff>988785</xdr:colOff>
      <xdr:row>16</xdr:row>
      <xdr:rowOff>49644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2357" y="3664858"/>
          <a:ext cx="816428" cy="6120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145142</xdr:colOff>
      <xdr:row>5</xdr:row>
      <xdr:rowOff>246226</xdr:rowOff>
    </xdr:from>
    <xdr:to>
      <xdr:col>0</xdr:col>
      <xdr:colOff>2703286</xdr:colOff>
      <xdr:row>10</xdr:row>
      <xdr:rowOff>317499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42" y="2759012"/>
          <a:ext cx="2558144" cy="1486416"/>
        </a:xfrm>
        <a:prstGeom prst="rect">
          <a:avLst/>
        </a:prstGeom>
      </xdr:spPr>
    </xdr:pic>
    <xdr:clientData/>
  </xdr:twoCellAnchor>
  <xdr:twoCellAnchor editAs="oneCell">
    <xdr:from>
      <xdr:col>0</xdr:col>
      <xdr:colOff>462642</xdr:colOff>
      <xdr:row>13</xdr:row>
      <xdr:rowOff>72571</xdr:rowOff>
    </xdr:from>
    <xdr:to>
      <xdr:col>0</xdr:col>
      <xdr:colOff>2280992</xdr:colOff>
      <xdr:row>16</xdr:row>
      <xdr:rowOff>145496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" y="4544785"/>
          <a:ext cx="1818350" cy="726067"/>
        </a:xfrm>
        <a:prstGeom prst="rect">
          <a:avLst/>
        </a:prstGeom>
      </xdr:spPr>
    </xdr:pic>
    <xdr:clientData/>
  </xdr:twoCellAnchor>
  <xdr:twoCellAnchor editAs="oneCell">
    <xdr:from>
      <xdr:col>0</xdr:col>
      <xdr:colOff>117930</xdr:colOff>
      <xdr:row>5</xdr:row>
      <xdr:rowOff>90712</xdr:rowOff>
    </xdr:from>
    <xdr:to>
      <xdr:col>0</xdr:col>
      <xdr:colOff>885956</xdr:colOff>
      <xdr:row>7</xdr:row>
      <xdr:rowOff>122212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930" y="2603498"/>
          <a:ext cx="768026" cy="57578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5</xdr:row>
      <xdr:rowOff>72572</xdr:rowOff>
    </xdr:from>
    <xdr:to>
      <xdr:col>1</xdr:col>
      <xdr:colOff>1800642</xdr:colOff>
      <xdr:row>6</xdr:row>
      <xdr:rowOff>579967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3" r="10794"/>
        <a:stretch/>
      </xdr:blipFill>
      <xdr:spPr>
        <a:xfrm>
          <a:off x="2213429" y="2177143"/>
          <a:ext cx="1546642" cy="1160538"/>
        </a:xfrm>
        <a:prstGeom prst="rect">
          <a:avLst/>
        </a:prstGeom>
      </xdr:spPr>
    </xdr:pic>
    <xdr:clientData/>
  </xdr:twoCellAnchor>
  <xdr:twoCellAnchor editAs="oneCell">
    <xdr:from>
      <xdr:col>1</xdr:col>
      <xdr:colOff>208643</xdr:colOff>
      <xdr:row>9</xdr:row>
      <xdr:rowOff>127000</xdr:rowOff>
    </xdr:from>
    <xdr:to>
      <xdr:col>1</xdr:col>
      <xdr:colOff>1849338</xdr:colOff>
      <xdr:row>12</xdr:row>
      <xdr:rowOff>314623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3" t="41791" r="45662"/>
        <a:stretch/>
      </xdr:blipFill>
      <xdr:spPr>
        <a:xfrm>
          <a:off x="2168072" y="3991429"/>
          <a:ext cx="1640695" cy="1385051"/>
        </a:xfrm>
        <a:prstGeom prst="rect">
          <a:avLst/>
        </a:prstGeom>
      </xdr:spPr>
    </xdr:pic>
    <xdr:clientData/>
  </xdr:twoCellAnchor>
  <xdr:twoCellAnchor editAs="oneCell">
    <xdr:from>
      <xdr:col>0</xdr:col>
      <xdr:colOff>1015999</xdr:colOff>
      <xdr:row>10</xdr:row>
      <xdr:rowOff>117928</xdr:rowOff>
    </xdr:from>
    <xdr:to>
      <xdr:col>0</xdr:col>
      <xdr:colOff>1832427</xdr:colOff>
      <xdr:row>11</xdr:row>
      <xdr:rowOff>330857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5999" y="4862285"/>
          <a:ext cx="816428" cy="6120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5</xdr:row>
      <xdr:rowOff>15967</xdr:rowOff>
    </xdr:from>
    <xdr:to>
      <xdr:col>0</xdr:col>
      <xdr:colOff>2147661</xdr:colOff>
      <xdr:row>8</xdr:row>
      <xdr:rowOff>27214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74"/>
        <a:stretch/>
      </xdr:blipFill>
      <xdr:spPr>
        <a:xfrm>
          <a:off x="54429" y="2165896"/>
          <a:ext cx="2140857" cy="129031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12</xdr:row>
      <xdr:rowOff>232302</xdr:rowOff>
    </xdr:from>
    <xdr:to>
      <xdr:col>0</xdr:col>
      <xdr:colOff>2137690</xdr:colOff>
      <xdr:row>14</xdr:row>
      <xdr:rowOff>362858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5747731"/>
          <a:ext cx="2028833" cy="116469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181429</xdr:colOff>
      <xdr:row>4</xdr:row>
      <xdr:rowOff>347435</xdr:rowOff>
    </xdr:from>
    <xdr:to>
      <xdr:col>0</xdr:col>
      <xdr:colOff>1999779</xdr:colOff>
      <xdr:row>8</xdr:row>
      <xdr:rowOff>73142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29" y="1980292"/>
          <a:ext cx="1818350" cy="73263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326570</xdr:colOff>
      <xdr:row>7</xdr:row>
      <xdr:rowOff>163286</xdr:rowOff>
    </xdr:from>
    <xdr:to>
      <xdr:col>0</xdr:col>
      <xdr:colOff>2841806</xdr:colOff>
      <xdr:row>8</xdr:row>
      <xdr:rowOff>522392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FFABE20-FAF6-49C2-8139-CBFA7D76F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326570" y="4484915"/>
          <a:ext cx="2515236" cy="1034020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15</xdr:row>
      <xdr:rowOff>21166</xdr:rowOff>
    </xdr:from>
    <xdr:to>
      <xdr:col>0</xdr:col>
      <xdr:colOff>2709333</xdr:colOff>
      <xdr:row>16</xdr:row>
      <xdr:rowOff>662035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0" t="15609" r="208" b="8938"/>
        <a:stretch/>
      </xdr:blipFill>
      <xdr:spPr>
        <a:xfrm>
          <a:off x="21167" y="1957916"/>
          <a:ext cx="2688166" cy="131820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18</xdr:row>
      <xdr:rowOff>21167</xdr:rowOff>
    </xdr:from>
    <xdr:to>
      <xdr:col>0</xdr:col>
      <xdr:colOff>2729824</xdr:colOff>
      <xdr:row>19</xdr:row>
      <xdr:rowOff>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94" b="12294"/>
        <a:stretch/>
      </xdr:blipFill>
      <xdr:spPr>
        <a:xfrm>
          <a:off x="31750" y="4233334"/>
          <a:ext cx="2698074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20</xdr:row>
      <xdr:rowOff>21167</xdr:rowOff>
    </xdr:from>
    <xdr:to>
      <xdr:col>0</xdr:col>
      <xdr:colOff>2730501</xdr:colOff>
      <xdr:row>20</xdr:row>
      <xdr:rowOff>1407584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45" b="11245"/>
        <a:stretch/>
      </xdr:blipFill>
      <xdr:spPr>
        <a:xfrm>
          <a:off x="63501" y="6540500"/>
          <a:ext cx="2667000" cy="1386417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22</xdr:row>
      <xdr:rowOff>10583</xdr:rowOff>
    </xdr:from>
    <xdr:to>
      <xdr:col>0</xdr:col>
      <xdr:colOff>2730500</xdr:colOff>
      <xdr:row>22</xdr:row>
      <xdr:rowOff>1419376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99" r="3097" b="4885"/>
        <a:stretch/>
      </xdr:blipFill>
      <xdr:spPr>
        <a:xfrm>
          <a:off x="21167" y="8858250"/>
          <a:ext cx="2709333" cy="1407583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24</xdr:row>
      <xdr:rowOff>63500</xdr:rowOff>
    </xdr:from>
    <xdr:to>
      <xdr:col>0</xdr:col>
      <xdr:colOff>2743733</xdr:colOff>
      <xdr:row>24</xdr:row>
      <xdr:rowOff>1418167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 flipH="1">
          <a:off x="52917" y="11366500"/>
          <a:ext cx="2690816" cy="1354667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26</xdr:row>
      <xdr:rowOff>42333</xdr:rowOff>
    </xdr:from>
    <xdr:to>
      <xdr:col>1</xdr:col>
      <xdr:colOff>2967</xdr:colOff>
      <xdr:row>26</xdr:row>
      <xdr:rowOff>1418167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9" t="11442" r="-1549" b="11442"/>
        <a:stretch/>
      </xdr:blipFill>
      <xdr:spPr>
        <a:xfrm>
          <a:off x="42334" y="13673666"/>
          <a:ext cx="2732861" cy="1375834"/>
        </a:xfrm>
        <a:prstGeom prst="rect">
          <a:avLst/>
        </a:prstGeom>
      </xdr:spPr>
    </xdr:pic>
    <xdr:clientData/>
  </xdr:twoCellAnchor>
  <xdr:twoCellAnchor editAs="oneCell">
    <xdr:from>
      <xdr:col>0</xdr:col>
      <xdr:colOff>21167</xdr:colOff>
      <xdr:row>28</xdr:row>
      <xdr:rowOff>52917</xdr:rowOff>
    </xdr:from>
    <xdr:to>
      <xdr:col>0</xdr:col>
      <xdr:colOff>2733005</xdr:colOff>
      <xdr:row>28</xdr:row>
      <xdr:rowOff>1428750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21167" y="15790334"/>
          <a:ext cx="2711838" cy="1375833"/>
        </a:xfrm>
        <a:prstGeom prst="rect">
          <a:avLst/>
        </a:prstGeom>
      </xdr:spPr>
    </xdr:pic>
    <xdr:clientData/>
  </xdr:twoCellAnchor>
  <xdr:twoCellAnchor editAs="oneCell">
    <xdr:from>
      <xdr:col>0</xdr:col>
      <xdr:colOff>35984</xdr:colOff>
      <xdr:row>32</xdr:row>
      <xdr:rowOff>31749</xdr:rowOff>
    </xdr:from>
    <xdr:to>
      <xdr:col>0</xdr:col>
      <xdr:colOff>2747822</xdr:colOff>
      <xdr:row>33</xdr:row>
      <xdr:rowOff>4232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50" b="937"/>
        <a:stretch/>
      </xdr:blipFill>
      <xdr:spPr>
        <a:xfrm>
          <a:off x="35984" y="17949332"/>
          <a:ext cx="2711838" cy="1471083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</xdr:colOff>
      <xdr:row>34</xdr:row>
      <xdr:rowOff>21167</xdr:rowOff>
    </xdr:from>
    <xdr:to>
      <xdr:col>0</xdr:col>
      <xdr:colOff>2669237</xdr:colOff>
      <xdr:row>34</xdr:row>
      <xdr:rowOff>1317173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88" b="6196"/>
        <a:stretch/>
      </xdr:blipFill>
      <xdr:spPr>
        <a:xfrm flipH="1">
          <a:off x="21166" y="22380424"/>
          <a:ext cx="2648071" cy="1296006"/>
        </a:xfrm>
        <a:prstGeom prst="rect">
          <a:avLst/>
        </a:prstGeom>
      </xdr:spPr>
    </xdr:pic>
    <xdr:clientData/>
  </xdr:twoCellAnchor>
  <xdr:twoCellAnchor editAs="oneCell">
    <xdr:from>
      <xdr:col>0</xdr:col>
      <xdr:colOff>25401</xdr:colOff>
      <xdr:row>42</xdr:row>
      <xdr:rowOff>14816</xdr:rowOff>
    </xdr:from>
    <xdr:to>
      <xdr:col>0</xdr:col>
      <xdr:colOff>2677886</xdr:colOff>
      <xdr:row>42</xdr:row>
      <xdr:rowOff>1352552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37" b="10737"/>
        <a:stretch/>
      </xdr:blipFill>
      <xdr:spPr>
        <a:xfrm>
          <a:off x="25401" y="28578930"/>
          <a:ext cx="2652485" cy="1337736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44</xdr:row>
      <xdr:rowOff>21167</xdr:rowOff>
    </xdr:from>
    <xdr:to>
      <xdr:col>0</xdr:col>
      <xdr:colOff>2704534</xdr:colOff>
      <xdr:row>44</xdr:row>
      <xdr:rowOff>1428750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3" b="9343"/>
        <a:stretch/>
      </xdr:blipFill>
      <xdr:spPr>
        <a:xfrm flipH="1">
          <a:off x="52917" y="28395084"/>
          <a:ext cx="2651617" cy="1407583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48</xdr:row>
      <xdr:rowOff>105836</xdr:rowOff>
    </xdr:from>
    <xdr:to>
      <xdr:col>0</xdr:col>
      <xdr:colOff>2723239</xdr:colOff>
      <xdr:row>48</xdr:row>
      <xdr:rowOff>1534584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44" b="1343"/>
        <a:stretch/>
      </xdr:blipFill>
      <xdr:spPr>
        <a:xfrm>
          <a:off x="31751" y="30628169"/>
          <a:ext cx="2691488" cy="1428748"/>
        </a:xfrm>
        <a:prstGeom prst="rect">
          <a:avLst/>
        </a:prstGeom>
      </xdr:spPr>
    </xdr:pic>
    <xdr:clientData/>
  </xdr:twoCellAnchor>
  <xdr:twoCellAnchor editAs="oneCell">
    <xdr:from>
      <xdr:col>0</xdr:col>
      <xdr:colOff>226786</xdr:colOff>
      <xdr:row>50</xdr:row>
      <xdr:rowOff>198060</xdr:rowOff>
    </xdr:from>
    <xdr:to>
      <xdr:col>1</xdr:col>
      <xdr:colOff>1</xdr:colOff>
      <xdr:row>50</xdr:row>
      <xdr:rowOff>1342571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0" t="17605" r="4548" b="21610"/>
        <a:stretch/>
      </xdr:blipFill>
      <xdr:spPr>
        <a:xfrm>
          <a:off x="226786" y="40692917"/>
          <a:ext cx="2657929" cy="114451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52</xdr:row>
      <xdr:rowOff>21167</xdr:rowOff>
    </xdr:from>
    <xdr:to>
      <xdr:col>0</xdr:col>
      <xdr:colOff>2775799</xdr:colOff>
      <xdr:row>52</xdr:row>
      <xdr:rowOff>1240972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78" b="14978"/>
        <a:stretch/>
      </xdr:blipFill>
      <xdr:spPr>
        <a:xfrm>
          <a:off x="31750" y="37087024"/>
          <a:ext cx="2744049" cy="1219805"/>
        </a:xfrm>
        <a:prstGeom prst="rect">
          <a:avLst/>
        </a:prstGeom>
      </xdr:spPr>
    </xdr:pic>
    <xdr:clientData/>
  </xdr:twoCellAnchor>
  <xdr:twoCellAnchor editAs="oneCell">
    <xdr:from>
      <xdr:col>0</xdr:col>
      <xdr:colOff>380396</xdr:colOff>
      <xdr:row>4</xdr:row>
      <xdr:rowOff>144538</xdr:rowOff>
    </xdr:from>
    <xdr:to>
      <xdr:col>1</xdr:col>
      <xdr:colOff>3298</xdr:colOff>
      <xdr:row>5</xdr:row>
      <xdr:rowOff>491671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380396" y="2076752"/>
          <a:ext cx="2502626" cy="1018419"/>
        </a:xfrm>
        <a:prstGeom prst="rect">
          <a:avLst/>
        </a:prstGeom>
      </xdr:spPr>
    </xdr:pic>
    <xdr:clientData/>
  </xdr:twoCellAnchor>
  <xdr:twoCellAnchor editAs="oneCell">
    <xdr:from>
      <xdr:col>0</xdr:col>
      <xdr:colOff>413658</xdr:colOff>
      <xdr:row>10</xdr:row>
      <xdr:rowOff>330201</xdr:rowOff>
    </xdr:from>
    <xdr:to>
      <xdr:col>1</xdr:col>
      <xdr:colOff>5444</xdr:colOff>
      <xdr:row>11</xdr:row>
      <xdr:rowOff>739868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PicPr/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5" t="16679" r="7976" b="15924"/>
        <a:stretch/>
      </xdr:blipFill>
      <xdr:spPr bwMode="auto">
        <a:xfrm>
          <a:off x="413658" y="4276272"/>
          <a:ext cx="2524125" cy="12079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232955</xdr:colOff>
      <xdr:row>13</xdr:row>
      <xdr:rowOff>439056</xdr:rowOff>
    </xdr:from>
    <xdr:to>
      <xdr:col>0</xdr:col>
      <xdr:colOff>2841172</xdr:colOff>
      <xdr:row>13</xdr:row>
      <xdr:rowOff>1396999</xdr:rowOff>
    </xdr:to>
    <xdr:pic>
      <xdr:nvPicPr>
        <xdr:cNvPr id="20" name="Рисунок 19" descr="IMG_1259-Edit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4" r="1222" b="21559"/>
        <a:stretch>
          <a:fillRect/>
        </a:stretch>
      </xdr:blipFill>
      <xdr:spPr bwMode="auto">
        <a:xfrm>
          <a:off x="232955" y="6796313"/>
          <a:ext cx="2608217" cy="957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97971</xdr:colOff>
      <xdr:row>10</xdr:row>
      <xdr:rowOff>116437</xdr:rowOff>
    </xdr:from>
    <xdr:to>
      <xdr:col>0</xdr:col>
      <xdr:colOff>878114</xdr:colOff>
      <xdr:row>10</xdr:row>
      <xdr:rowOff>703211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7971" y="4062508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150585</xdr:colOff>
      <xdr:row>13</xdr:row>
      <xdr:rowOff>87408</xdr:rowOff>
    </xdr:from>
    <xdr:to>
      <xdr:col>0</xdr:col>
      <xdr:colOff>930728</xdr:colOff>
      <xdr:row>13</xdr:row>
      <xdr:rowOff>674182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0585" y="6047337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24</xdr:row>
      <xdr:rowOff>72572</xdr:rowOff>
    </xdr:from>
    <xdr:to>
      <xdr:col>0</xdr:col>
      <xdr:colOff>943428</xdr:colOff>
      <xdr:row>24</xdr:row>
      <xdr:rowOff>684644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7000" y="18206358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107042</xdr:colOff>
      <xdr:row>50</xdr:row>
      <xdr:rowOff>43543</xdr:rowOff>
    </xdr:from>
    <xdr:to>
      <xdr:col>0</xdr:col>
      <xdr:colOff>923470</xdr:colOff>
      <xdr:row>50</xdr:row>
      <xdr:rowOff>655615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7042" y="40538400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1872343</xdr:colOff>
      <xdr:row>11</xdr:row>
      <xdr:rowOff>105751</xdr:rowOff>
    </xdr:from>
    <xdr:to>
      <xdr:col>1</xdr:col>
      <xdr:colOff>1856</xdr:colOff>
      <xdr:row>11</xdr:row>
      <xdr:rowOff>719766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2343" y="4982551"/>
          <a:ext cx="1033277" cy="614015"/>
        </a:xfrm>
        <a:prstGeom prst="rect">
          <a:avLst/>
        </a:prstGeom>
      </xdr:spPr>
    </xdr:pic>
    <xdr:clientData/>
  </xdr:twoCellAnchor>
  <xdr:twoCellAnchor editAs="oneCell">
    <xdr:from>
      <xdr:col>0</xdr:col>
      <xdr:colOff>1909354</xdr:colOff>
      <xdr:row>13</xdr:row>
      <xdr:rowOff>988785</xdr:rowOff>
    </xdr:from>
    <xdr:to>
      <xdr:col>1</xdr:col>
      <xdr:colOff>767</xdr:colOff>
      <xdr:row>13</xdr:row>
      <xdr:rowOff>1602800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354" y="7346042"/>
          <a:ext cx="1033277" cy="61401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30</xdr:row>
      <xdr:rowOff>489857</xdr:rowOff>
    </xdr:from>
    <xdr:to>
      <xdr:col>1</xdr:col>
      <xdr:colOff>2017</xdr:colOff>
      <xdr:row>30</xdr:row>
      <xdr:rowOff>1692124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525C7C9-86AD-42F3-B96D-E674205DBD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94" r="1307" b="35498"/>
        <a:stretch/>
      </xdr:blipFill>
      <xdr:spPr>
        <a:xfrm>
          <a:off x="228600" y="25788257"/>
          <a:ext cx="2696231" cy="12022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32657</xdr:rowOff>
    </xdr:from>
    <xdr:to>
      <xdr:col>0</xdr:col>
      <xdr:colOff>780143</xdr:colOff>
      <xdr:row>30</xdr:row>
      <xdr:rowOff>619431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D84F36F-62C7-4D45-B74A-D0227775D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5331057"/>
          <a:ext cx="780143" cy="586774"/>
        </a:xfrm>
        <a:prstGeom prst="rect">
          <a:avLst/>
        </a:prstGeom>
      </xdr:spPr>
    </xdr:pic>
    <xdr:clientData/>
  </xdr:twoCellAnchor>
  <xdr:oneCellAnchor>
    <xdr:from>
      <xdr:col>0</xdr:col>
      <xdr:colOff>90714</xdr:colOff>
      <xdr:row>7</xdr:row>
      <xdr:rowOff>27537</xdr:rowOff>
    </xdr:from>
    <xdr:ext cx="780143" cy="586774"/>
    <xdr:pic>
      <xdr:nvPicPr>
        <xdr:cNvPr id="14" name="Рисунок 13">
          <a:extLst>
            <a:ext uri="{FF2B5EF4-FFF2-40B4-BE49-F238E27FC236}">
              <a16:creationId xmlns:a16="http://schemas.microsoft.com/office/drawing/2014/main" id="{196F973D-BEE3-4C36-AF7F-E833D290B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0714" y="2074051"/>
          <a:ext cx="780143" cy="586774"/>
        </a:xfrm>
        <a:prstGeom prst="rect">
          <a:avLst/>
        </a:prstGeom>
      </xdr:spPr>
    </xdr:pic>
    <xdr:clientData/>
  </xdr:oneCellAnchor>
  <xdr:twoCellAnchor editAs="oneCell">
    <xdr:from>
      <xdr:col>0</xdr:col>
      <xdr:colOff>54429</xdr:colOff>
      <xdr:row>46</xdr:row>
      <xdr:rowOff>217712</xdr:rowOff>
    </xdr:from>
    <xdr:to>
      <xdr:col>0</xdr:col>
      <xdr:colOff>2656115</xdr:colOff>
      <xdr:row>46</xdr:row>
      <xdr:rowOff>1352811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521D604-3193-438F-CDF4-3FFD76D08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1091" t="25655" r="6838" b="15183"/>
        <a:stretch/>
      </xdr:blipFill>
      <xdr:spPr>
        <a:xfrm>
          <a:off x="54429" y="38861998"/>
          <a:ext cx="2601686" cy="1135099"/>
        </a:xfrm>
        <a:prstGeom prst="rect">
          <a:avLst/>
        </a:prstGeom>
      </xdr:spPr>
    </xdr:pic>
    <xdr:clientData/>
  </xdr:twoCellAnchor>
  <xdr:twoCellAnchor editAs="oneCell">
    <xdr:from>
      <xdr:col>0</xdr:col>
      <xdr:colOff>2111828</xdr:colOff>
      <xdr:row>46</xdr:row>
      <xdr:rowOff>32657</xdr:rowOff>
    </xdr:from>
    <xdr:to>
      <xdr:col>0</xdr:col>
      <xdr:colOff>2882446</xdr:colOff>
      <xdr:row>46</xdr:row>
      <xdr:rowOff>619431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0CBA03F-4BAD-45CD-AF09-114024E1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11828" y="38676943"/>
          <a:ext cx="780143" cy="5867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174166</xdr:colOff>
      <xdr:row>60</xdr:row>
      <xdr:rowOff>175080</xdr:rowOff>
    </xdr:from>
    <xdr:to>
      <xdr:col>0</xdr:col>
      <xdr:colOff>2371272</xdr:colOff>
      <xdr:row>64</xdr:row>
      <xdr:rowOff>290284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174166" y="13020223"/>
          <a:ext cx="2197106" cy="1457776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</xdr:colOff>
      <xdr:row>54</xdr:row>
      <xdr:rowOff>9073</xdr:rowOff>
    </xdr:from>
    <xdr:to>
      <xdr:col>0</xdr:col>
      <xdr:colOff>2328332</xdr:colOff>
      <xdr:row>59</xdr:row>
      <xdr:rowOff>18102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97" t="15423" r="3112" b="-1446"/>
        <a:stretch/>
      </xdr:blipFill>
      <xdr:spPr>
        <a:xfrm>
          <a:off x="31749" y="10687656"/>
          <a:ext cx="2296583" cy="18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76</xdr:row>
      <xdr:rowOff>85268</xdr:rowOff>
    </xdr:from>
    <xdr:to>
      <xdr:col>0</xdr:col>
      <xdr:colOff>2422072</xdr:colOff>
      <xdr:row>77</xdr:row>
      <xdr:rowOff>1017813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9" r="2619"/>
        <a:stretch/>
      </xdr:blipFill>
      <xdr:spPr>
        <a:xfrm>
          <a:off x="136072" y="17284697"/>
          <a:ext cx="2286000" cy="1367974"/>
        </a:xfrm>
        <a:prstGeom prst="rect">
          <a:avLst/>
        </a:prstGeom>
      </xdr:spPr>
    </xdr:pic>
    <xdr:clientData/>
  </xdr:twoCellAnchor>
  <xdr:twoCellAnchor editAs="oneCell">
    <xdr:from>
      <xdr:col>0</xdr:col>
      <xdr:colOff>43544</xdr:colOff>
      <xdr:row>73</xdr:row>
      <xdr:rowOff>21439</xdr:rowOff>
    </xdr:from>
    <xdr:to>
      <xdr:col>0</xdr:col>
      <xdr:colOff>2253343</xdr:colOff>
      <xdr:row>74</xdr:row>
      <xdr:rowOff>890622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01" b="1895"/>
        <a:stretch/>
      </xdr:blipFill>
      <xdr:spPr>
        <a:xfrm>
          <a:off x="43544" y="15000182"/>
          <a:ext cx="2209799" cy="1478783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24</xdr:row>
      <xdr:rowOff>10582</xdr:rowOff>
    </xdr:from>
    <xdr:to>
      <xdr:col>0</xdr:col>
      <xdr:colOff>2318657</xdr:colOff>
      <xdr:row>31</xdr:row>
      <xdr:rowOff>178666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7" t="37" r="7198" b="1093"/>
        <a:stretch/>
      </xdr:blipFill>
      <xdr:spPr>
        <a:xfrm>
          <a:off x="52917" y="6000749"/>
          <a:ext cx="2265740" cy="18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15</xdr:row>
      <xdr:rowOff>21774</xdr:rowOff>
    </xdr:from>
    <xdr:to>
      <xdr:col>0</xdr:col>
      <xdr:colOff>2264228</xdr:colOff>
      <xdr:row>22</xdr:row>
      <xdr:rowOff>185058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27" t="2235" r="3958" b="6268"/>
        <a:stretch/>
      </xdr:blipFill>
      <xdr:spPr>
        <a:xfrm>
          <a:off x="108857" y="4223660"/>
          <a:ext cx="2155371" cy="1763484"/>
        </a:xfrm>
        <a:prstGeom prst="rect">
          <a:avLst/>
        </a:prstGeom>
      </xdr:spPr>
    </xdr:pic>
    <xdr:clientData/>
  </xdr:twoCellAnchor>
  <xdr:twoCellAnchor editAs="oneCell">
    <xdr:from>
      <xdr:col>0</xdr:col>
      <xdr:colOff>195037</xdr:colOff>
      <xdr:row>5</xdr:row>
      <xdr:rowOff>75896</xdr:rowOff>
    </xdr:from>
    <xdr:to>
      <xdr:col>0</xdr:col>
      <xdr:colOff>2556061</xdr:colOff>
      <xdr:row>12</xdr:row>
      <xdr:rowOff>237932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50" t="3190" r="3313" b="532"/>
        <a:stretch/>
      </xdr:blipFill>
      <xdr:spPr>
        <a:xfrm>
          <a:off x="195037" y="1926467"/>
          <a:ext cx="2408649" cy="1838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10581</xdr:rowOff>
    </xdr:from>
    <xdr:to>
      <xdr:col>0</xdr:col>
      <xdr:colOff>2319649</xdr:colOff>
      <xdr:row>44</xdr:row>
      <xdr:rowOff>422080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84" t="4592" r="13511" b="6123"/>
        <a:stretch/>
      </xdr:blipFill>
      <xdr:spPr>
        <a:xfrm>
          <a:off x="0" y="8371414"/>
          <a:ext cx="2319649" cy="18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54430</xdr:colOff>
      <xdr:row>80</xdr:row>
      <xdr:rowOff>10886</xdr:rowOff>
    </xdr:from>
    <xdr:to>
      <xdr:col>0</xdr:col>
      <xdr:colOff>2296886</xdr:colOff>
      <xdr:row>82</xdr:row>
      <xdr:rowOff>413657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54430" y="28248429"/>
          <a:ext cx="2242456" cy="1273628"/>
        </a:xfrm>
        <a:prstGeom prst="rect">
          <a:avLst/>
        </a:prstGeom>
      </xdr:spPr>
    </xdr:pic>
    <xdr:clientData/>
  </xdr:twoCellAnchor>
  <xdr:twoCellAnchor editAs="oneCell">
    <xdr:from>
      <xdr:col>0</xdr:col>
      <xdr:colOff>390072</xdr:colOff>
      <xdr:row>84</xdr:row>
      <xdr:rowOff>326572</xdr:rowOff>
    </xdr:from>
    <xdr:to>
      <xdr:col>0</xdr:col>
      <xdr:colOff>2222500</xdr:colOff>
      <xdr:row>85</xdr:row>
      <xdr:rowOff>821264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33" b="8733"/>
        <a:stretch/>
      </xdr:blipFill>
      <xdr:spPr>
        <a:xfrm>
          <a:off x="390072" y="22370143"/>
          <a:ext cx="1832428" cy="902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57150</xdr:rowOff>
    </xdr:from>
    <xdr:to>
      <xdr:col>0</xdr:col>
      <xdr:colOff>2304000</xdr:colOff>
      <xdr:row>88</xdr:row>
      <xdr:rowOff>1079500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067" t="8516" r="-6737" b="5300"/>
        <a:stretch/>
      </xdr:blipFill>
      <xdr:spPr>
        <a:xfrm>
          <a:off x="0" y="26430817"/>
          <a:ext cx="2304000" cy="14351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4233</xdr:colOff>
      <xdr:row>93</xdr:row>
      <xdr:rowOff>88901</xdr:rowOff>
    </xdr:from>
    <xdr:to>
      <xdr:col>0</xdr:col>
      <xdr:colOff>2308233</xdr:colOff>
      <xdr:row>94</xdr:row>
      <xdr:rowOff>866316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618" t="3184" r="-1403" b="8205"/>
        <a:stretch/>
      </xdr:blipFill>
      <xdr:spPr>
        <a:xfrm>
          <a:off x="4233" y="28833234"/>
          <a:ext cx="2304000" cy="129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96</xdr:row>
      <xdr:rowOff>43543</xdr:rowOff>
    </xdr:from>
    <xdr:to>
      <xdr:col>0</xdr:col>
      <xdr:colOff>2209800</xdr:colOff>
      <xdr:row>98</xdr:row>
      <xdr:rowOff>461077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32657" y="37131172"/>
          <a:ext cx="2177143" cy="1288391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84</xdr:row>
      <xdr:rowOff>45358</xdr:rowOff>
    </xdr:from>
    <xdr:to>
      <xdr:col>0</xdr:col>
      <xdr:colOff>898071</xdr:colOff>
      <xdr:row>85</xdr:row>
      <xdr:rowOff>249216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643" y="22088929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72571</xdr:colOff>
      <xdr:row>15</xdr:row>
      <xdr:rowOff>72570</xdr:rowOff>
    </xdr:from>
    <xdr:to>
      <xdr:col>0</xdr:col>
      <xdr:colOff>888999</xdr:colOff>
      <xdr:row>18</xdr:row>
      <xdr:rowOff>4285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571" y="3809999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60</xdr:row>
      <xdr:rowOff>63500</xdr:rowOff>
    </xdr:from>
    <xdr:to>
      <xdr:col>0</xdr:col>
      <xdr:colOff>943428</xdr:colOff>
      <xdr:row>62</xdr:row>
      <xdr:rowOff>4285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7000" y="12908643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66</xdr:row>
      <xdr:rowOff>239486</xdr:rowOff>
    </xdr:from>
    <xdr:to>
      <xdr:col>0</xdr:col>
      <xdr:colOff>2414820</xdr:colOff>
      <xdr:row>71</xdr:row>
      <xdr:rowOff>17233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217714" y="15337972"/>
          <a:ext cx="2197106" cy="1465033"/>
        </a:xfrm>
        <a:prstGeom prst="rect">
          <a:avLst/>
        </a:prstGeom>
      </xdr:spPr>
    </xdr:pic>
    <xdr:clientData/>
  </xdr:twoCellAnchor>
  <xdr:twoCellAnchor editAs="oneCell">
    <xdr:from>
      <xdr:col>0</xdr:col>
      <xdr:colOff>43543</xdr:colOff>
      <xdr:row>66</xdr:row>
      <xdr:rowOff>32658</xdr:rowOff>
    </xdr:from>
    <xdr:to>
      <xdr:col>0</xdr:col>
      <xdr:colOff>823686</xdr:colOff>
      <xdr:row>67</xdr:row>
      <xdr:rowOff>281975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543" y="15131144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272143</xdr:colOff>
      <xdr:row>46</xdr:row>
      <xdr:rowOff>32657</xdr:rowOff>
    </xdr:from>
    <xdr:to>
      <xdr:col>0</xdr:col>
      <xdr:colOff>2144486</xdr:colOff>
      <xdr:row>52</xdr:row>
      <xdr:rowOff>119743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27" t="2235" r="3958" b="6268"/>
        <a:stretch/>
      </xdr:blipFill>
      <xdr:spPr>
        <a:xfrm>
          <a:off x="272143" y="14194971"/>
          <a:ext cx="1872343" cy="1262743"/>
        </a:xfrm>
        <a:prstGeom prst="rect">
          <a:avLst/>
        </a:prstGeom>
      </xdr:spPr>
    </xdr:pic>
    <xdr:clientData/>
  </xdr:twoCellAnchor>
  <xdr:twoCellAnchor editAs="oneCell">
    <xdr:from>
      <xdr:col>0</xdr:col>
      <xdr:colOff>119743</xdr:colOff>
      <xdr:row>46</xdr:row>
      <xdr:rowOff>10886</xdr:rowOff>
    </xdr:from>
    <xdr:to>
      <xdr:col>0</xdr:col>
      <xdr:colOff>899886</xdr:colOff>
      <xdr:row>49</xdr:row>
      <xdr:rowOff>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743" y="10747466"/>
          <a:ext cx="780143" cy="5933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21772</xdr:rowOff>
    </xdr:from>
    <xdr:to>
      <xdr:col>0</xdr:col>
      <xdr:colOff>2362200</xdr:colOff>
      <xdr:row>36</xdr:row>
      <xdr:rowOff>32657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35" t="8401" r="8628" b="6226"/>
        <a:stretch/>
      </xdr:blipFill>
      <xdr:spPr>
        <a:xfrm>
          <a:off x="0" y="8447315"/>
          <a:ext cx="2362200" cy="161127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90</xdr:row>
      <xdr:rowOff>119743</xdr:rowOff>
    </xdr:from>
    <xdr:to>
      <xdr:col>0</xdr:col>
      <xdr:colOff>2456400</xdr:colOff>
      <xdr:row>91</xdr:row>
      <xdr:rowOff>1014005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42A5D9F-5909-420A-A9C8-DF0151A99C76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067" t="8516" r="-6737" b="5300"/>
        <a:stretch/>
      </xdr:blipFill>
      <xdr:spPr>
        <a:xfrm>
          <a:off x="152400" y="35443886"/>
          <a:ext cx="2304000" cy="129703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81641</xdr:colOff>
      <xdr:row>4</xdr:row>
      <xdr:rowOff>163285</xdr:rowOff>
    </xdr:from>
    <xdr:to>
      <xdr:col>0</xdr:col>
      <xdr:colOff>2272392</xdr:colOff>
      <xdr:row>10</xdr:row>
      <xdr:rowOff>164713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7" r="2517"/>
        <a:stretch/>
      </xdr:blipFill>
      <xdr:spPr>
        <a:xfrm>
          <a:off x="81641" y="2013856"/>
          <a:ext cx="2190751" cy="1960857"/>
        </a:xfrm>
        <a:prstGeom prst="rect">
          <a:avLst/>
        </a:prstGeom>
      </xdr:spPr>
    </xdr:pic>
    <xdr:clientData/>
  </xdr:twoCellAnchor>
  <xdr:twoCellAnchor editAs="oneCell">
    <xdr:from>
      <xdr:col>0</xdr:col>
      <xdr:colOff>29934</xdr:colOff>
      <xdr:row>12</xdr:row>
      <xdr:rowOff>32416</xdr:rowOff>
    </xdr:from>
    <xdr:to>
      <xdr:col>0</xdr:col>
      <xdr:colOff>2275114</xdr:colOff>
      <xdr:row>18</xdr:row>
      <xdr:rowOff>285612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7" t="8189" r="10303"/>
        <a:stretch/>
      </xdr:blipFill>
      <xdr:spPr>
        <a:xfrm>
          <a:off x="29934" y="4495559"/>
          <a:ext cx="2245180" cy="2016682"/>
        </a:xfrm>
        <a:prstGeom prst="rect">
          <a:avLst/>
        </a:prstGeom>
      </xdr:spPr>
    </xdr:pic>
    <xdr:clientData/>
  </xdr:twoCellAnchor>
  <xdr:twoCellAnchor editAs="oneCell">
    <xdr:from>
      <xdr:col>0</xdr:col>
      <xdr:colOff>46263</xdr:colOff>
      <xdr:row>20</xdr:row>
      <xdr:rowOff>13366</xdr:rowOff>
    </xdr:from>
    <xdr:to>
      <xdr:col>1</xdr:col>
      <xdr:colOff>2722</xdr:colOff>
      <xdr:row>26</xdr:row>
      <xdr:rowOff>387870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5" t="2711" r="8895" b="-2711"/>
        <a:stretch/>
      </xdr:blipFill>
      <xdr:spPr>
        <a:xfrm>
          <a:off x="46263" y="6966616"/>
          <a:ext cx="2283280" cy="200736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</xdr:row>
      <xdr:rowOff>108858</xdr:rowOff>
    </xdr:from>
    <xdr:to>
      <xdr:col>0</xdr:col>
      <xdr:colOff>1006928</xdr:colOff>
      <xdr:row>6</xdr:row>
      <xdr:rowOff>67787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1959429"/>
          <a:ext cx="816428" cy="6120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45356</xdr:colOff>
      <xdr:row>5</xdr:row>
      <xdr:rowOff>22680</xdr:rowOff>
    </xdr:from>
    <xdr:to>
      <xdr:col>0</xdr:col>
      <xdr:colOff>2320546</xdr:colOff>
      <xdr:row>10</xdr:row>
      <xdr:rowOff>190500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8" r="1658"/>
        <a:stretch/>
      </xdr:blipFill>
      <xdr:spPr>
        <a:xfrm>
          <a:off x="45356" y="2780394"/>
          <a:ext cx="2275190" cy="2027463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72572</xdr:rowOff>
    </xdr:from>
    <xdr:to>
      <xdr:col>0</xdr:col>
      <xdr:colOff>943428</xdr:colOff>
      <xdr:row>5</xdr:row>
      <xdr:rowOff>312716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0" y="2458358"/>
          <a:ext cx="816428" cy="612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5</xdr:row>
      <xdr:rowOff>231321</xdr:rowOff>
    </xdr:from>
    <xdr:to>
      <xdr:col>0</xdr:col>
      <xdr:colOff>2313214</xdr:colOff>
      <xdr:row>9</xdr:row>
      <xdr:rowOff>259053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5" r="2934" b="5442"/>
        <a:stretch/>
      </xdr:blipFill>
      <xdr:spPr>
        <a:xfrm>
          <a:off x="54428" y="2694214"/>
          <a:ext cx="2258786" cy="1987160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13</xdr:row>
      <xdr:rowOff>206829</xdr:rowOff>
    </xdr:from>
    <xdr:to>
      <xdr:col>0</xdr:col>
      <xdr:colOff>2315935</xdr:colOff>
      <xdr:row>17</xdr:row>
      <xdr:rowOff>343417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1" r="1691"/>
        <a:stretch/>
      </xdr:blipFill>
      <xdr:spPr>
        <a:xfrm>
          <a:off x="57149" y="6697436"/>
          <a:ext cx="2258786" cy="198716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4</xdr:row>
      <xdr:rowOff>99786</xdr:rowOff>
    </xdr:from>
    <xdr:to>
      <xdr:col>0</xdr:col>
      <xdr:colOff>952499</xdr:colOff>
      <xdr:row>5</xdr:row>
      <xdr:rowOff>212929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071" y="2068286"/>
          <a:ext cx="816428" cy="6120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27211</xdr:colOff>
      <xdr:row>8</xdr:row>
      <xdr:rowOff>231321</xdr:rowOff>
    </xdr:from>
    <xdr:to>
      <xdr:col>0</xdr:col>
      <xdr:colOff>2321112</xdr:colOff>
      <xdr:row>14</xdr:row>
      <xdr:rowOff>174172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27211" y="3094264"/>
          <a:ext cx="2303426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68034</xdr:colOff>
      <xdr:row>20</xdr:row>
      <xdr:rowOff>163285</xdr:rowOff>
    </xdr:from>
    <xdr:to>
      <xdr:col>0</xdr:col>
      <xdr:colOff>2266951</xdr:colOff>
      <xdr:row>26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6" b="12686"/>
        <a:stretch/>
      </xdr:blipFill>
      <xdr:spPr>
        <a:xfrm flipH="1">
          <a:off x="68034" y="7402285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57148</xdr:colOff>
      <xdr:row>34</xdr:row>
      <xdr:rowOff>206827</xdr:rowOff>
    </xdr:from>
    <xdr:to>
      <xdr:col>0</xdr:col>
      <xdr:colOff>2256065</xdr:colOff>
      <xdr:row>40</xdr:row>
      <xdr:rowOff>119742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57148" y="12289970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59870</xdr:colOff>
      <xdr:row>47</xdr:row>
      <xdr:rowOff>209549</xdr:rowOff>
    </xdr:from>
    <xdr:to>
      <xdr:col>0</xdr:col>
      <xdr:colOff>2258787</xdr:colOff>
      <xdr:row>53</xdr:row>
      <xdr:rowOff>163285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59870" y="16891906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206829</xdr:colOff>
      <xdr:row>43</xdr:row>
      <xdr:rowOff>161472</xdr:rowOff>
    </xdr:from>
    <xdr:to>
      <xdr:col>0</xdr:col>
      <xdr:colOff>1023257</xdr:colOff>
      <xdr:row>46</xdr:row>
      <xdr:rowOff>38758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6829" y="15746186"/>
          <a:ext cx="816428" cy="6120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5</xdr:row>
      <xdr:rowOff>122465</xdr:rowOff>
    </xdr:from>
    <xdr:to>
      <xdr:col>0</xdr:col>
      <xdr:colOff>2271388</xdr:colOff>
      <xdr:row>10</xdr:row>
      <xdr:rowOff>68036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95250" y="2639786"/>
          <a:ext cx="2176138" cy="191860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13</xdr:row>
      <xdr:rowOff>258536</xdr:rowOff>
    </xdr:from>
    <xdr:to>
      <xdr:col>0</xdr:col>
      <xdr:colOff>2299170</xdr:colOff>
      <xdr:row>17</xdr:row>
      <xdr:rowOff>351066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95250" y="6259286"/>
          <a:ext cx="2203920" cy="1943101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21</xdr:row>
      <xdr:rowOff>81642</xdr:rowOff>
    </xdr:from>
    <xdr:to>
      <xdr:col>0</xdr:col>
      <xdr:colOff>2261564</xdr:colOff>
      <xdr:row>25</xdr:row>
      <xdr:rowOff>280308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22465" y="9851571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84365</xdr:colOff>
      <xdr:row>29</xdr:row>
      <xdr:rowOff>179614</xdr:rowOff>
    </xdr:from>
    <xdr:to>
      <xdr:col>0</xdr:col>
      <xdr:colOff>2223464</xdr:colOff>
      <xdr:row>33</xdr:row>
      <xdr:rowOff>323851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84365" y="13487400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141515</xdr:colOff>
      <xdr:row>37</xdr:row>
      <xdr:rowOff>250371</xdr:rowOff>
    </xdr:from>
    <xdr:to>
      <xdr:col>0</xdr:col>
      <xdr:colOff>2280614</xdr:colOff>
      <xdr:row>41</xdr:row>
      <xdr:rowOff>285751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41515" y="17204871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117022</xdr:colOff>
      <xdr:row>45</xdr:row>
      <xdr:rowOff>62592</xdr:rowOff>
    </xdr:from>
    <xdr:to>
      <xdr:col>0</xdr:col>
      <xdr:colOff>2256121</xdr:colOff>
      <xdr:row>49</xdr:row>
      <xdr:rowOff>206829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17022" y="20799878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20</xdr:row>
      <xdr:rowOff>81642</xdr:rowOff>
    </xdr:from>
    <xdr:to>
      <xdr:col>0</xdr:col>
      <xdr:colOff>943428</xdr:colOff>
      <xdr:row>21</xdr:row>
      <xdr:rowOff>267357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000" y="9579428"/>
          <a:ext cx="816428" cy="6120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5</xdr:row>
      <xdr:rowOff>58535</xdr:rowOff>
    </xdr:from>
    <xdr:to>
      <xdr:col>0</xdr:col>
      <xdr:colOff>2299607</xdr:colOff>
      <xdr:row>10</xdr:row>
      <xdr:rowOff>27215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76" r="6757"/>
        <a:stretch/>
      </xdr:blipFill>
      <xdr:spPr>
        <a:xfrm>
          <a:off x="81643" y="2235678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70758</xdr:colOff>
      <xdr:row>16</xdr:row>
      <xdr:rowOff>210935</xdr:rowOff>
    </xdr:from>
    <xdr:to>
      <xdr:col>0</xdr:col>
      <xdr:colOff>2288722</xdr:colOff>
      <xdr:row>20</xdr:row>
      <xdr:rowOff>465364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70758" y="6021185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87086</xdr:colOff>
      <xdr:row>27</xdr:row>
      <xdr:rowOff>254477</xdr:rowOff>
    </xdr:from>
    <xdr:to>
      <xdr:col>0</xdr:col>
      <xdr:colOff>2305050</xdr:colOff>
      <xdr:row>31</xdr:row>
      <xdr:rowOff>345621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87086" y="10214906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89807</xdr:colOff>
      <xdr:row>38</xdr:row>
      <xdr:rowOff>298021</xdr:rowOff>
    </xdr:from>
    <xdr:to>
      <xdr:col>0</xdr:col>
      <xdr:colOff>2307771</xdr:colOff>
      <xdr:row>42</xdr:row>
      <xdr:rowOff>334736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89807" y="14612735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92529</xdr:colOff>
      <xdr:row>49</xdr:row>
      <xdr:rowOff>355171</xdr:rowOff>
    </xdr:from>
    <xdr:to>
      <xdr:col>0</xdr:col>
      <xdr:colOff>2310493</xdr:colOff>
      <xdr:row>53</xdr:row>
      <xdr:rowOff>337459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92529" y="19105814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199572</xdr:colOff>
      <xdr:row>26</xdr:row>
      <xdr:rowOff>145143</xdr:rowOff>
    </xdr:from>
    <xdr:to>
      <xdr:col>0</xdr:col>
      <xdr:colOff>1016000</xdr:colOff>
      <xdr:row>27</xdr:row>
      <xdr:rowOff>212928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9572" y="9652000"/>
          <a:ext cx="816428" cy="6120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5</xdr:row>
      <xdr:rowOff>27214</xdr:rowOff>
    </xdr:from>
    <xdr:to>
      <xdr:col>0</xdr:col>
      <xdr:colOff>2313213</xdr:colOff>
      <xdr:row>10</xdr:row>
      <xdr:rowOff>131965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95249" y="2136321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111578</xdr:colOff>
      <xdr:row>12</xdr:row>
      <xdr:rowOff>125186</xdr:rowOff>
    </xdr:from>
    <xdr:to>
      <xdr:col>1</xdr:col>
      <xdr:colOff>2721</xdr:colOff>
      <xdr:row>18</xdr:row>
      <xdr:rowOff>216330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111578" y="5173436"/>
          <a:ext cx="2217964" cy="2213858"/>
        </a:xfrm>
        <a:prstGeom prst="rect">
          <a:avLst/>
        </a:prstGeom>
      </xdr:spPr>
    </xdr:pic>
    <xdr:clientData/>
  </xdr:twoCellAnchor>
  <xdr:twoCellAnchor editAs="oneCell">
    <xdr:from>
      <xdr:col>0</xdr:col>
      <xdr:colOff>45357</xdr:colOff>
      <xdr:row>21</xdr:row>
      <xdr:rowOff>100692</xdr:rowOff>
    </xdr:from>
    <xdr:to>
      <xdr:col>0</xdr:col>
      <xdr:colOff>2325294</xdr:colOff>
      <xdr:row>26</xdr:row>
      <xdr:rowOff>199571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2" r="7421" b="11480"/>
        <a:stretch/>
      </xdr:blipFill>
      <xdr:spPr>
        <a:xfrm>
          <a:off x="45357" y="8346621"/>
          <a:ext cx="2361852" cy="1958521"/>
        </a:xfrm>
        <a:prstGeom prst="rect">
          <a:avLst/>
        </a:prstGeom>
      </xdr:spPr>
    </xdr:pic>
    <xdr:clientData/>
  </xdr:twoCellAnchor>
  <xdr:twoCellAnchor editAs="oneCell">
    <xdr:from>
      <xdr:col>0</xdr:col>
      <xdr:colOff>199572</xdr:colOff>
      <xdr:row>20</xdr:row>
      <xdr:rowOff>72572</xdr:rowOff>
    </xdr:from>
    <xdr:to>
      <xdr:col>0</xdr:col>
      <xdr:colOff>1016000</xdr:colOff>
      <xdr:row>21</xdr:row>
      <xdr:rowOff>312715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9572" y="7946572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111578</xdr:colOff>
      <xdr:row>12</xdr:row>
      <xdr:rowOff>125186</xdr:rowOff>
    </xdr:from>
    <xdr:to>
      <xdr:col>1</xdr:col>
      <xdr:colOff>2721</xdr:colOff>
      <xdr:row>18</xdr:row>
      <xdr:rowOff>216330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1" r="7421"/>
        <a:stretch/>
      </xdr:blipFill>
      <xdr:spPr>
        <a:xfrm>
          <a:off x="111578" y="5146766"/>
          <a:ext cx="2283823" cy="21942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199572</xdr:colOff>
      <xdr:row>5</xdr:row>
      <xdr:rowOff>95249</xdr:rowOff>
    </xdr:from>
    <xdr:to>
      <xdr:col>1</xdr:col>
      <xdr:colOff>3629</xdr:colOff>
      <xdr:row>11</xdr:row>
      <xdr:rowOff>268036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4" r="7421"/>
        <a:stretch/>
      </xdr:blipFill>
      <xdr:spPr>
        <a:xfrm>
          <a:off x="199572" y="2236106"/>
          <a:ext cx="2313214" cy="2132216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15</xdr:row>
      <xdr:rowOff>370115</xdr:rowOff>
    </xdr:from>
    <xdr:to>
      <xdr:col>0</xdr:col>
      <xdr:colOff>2411186</xdr:colOff>
      <xdr:row>21</xdr:row>
      <xdr:rowOff>206805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8" t="-4321" r="8024" b="4321"/>
        <a:stretch/>
      </xdr:blipFill>
      <xdr:spPr>
        <a:xfrm>
          <a:off x="97972" y="5350329"/>
          <a:ext cx="2313214" cy="2204333"/>
        </a:xfrm>
        <a:prstGeom prst="rect">
          <a:avLst/>
        </a:prstGeom>
      </xdr:spPr>
    </xdr:pic>
    <xdr:clientData/>
  </xdr:twoCellAnchor>
  <xdr:twoCellAnchor editAs="oneCell">
    <xdr:from>
      <xdr:col>0</xdr:col>
      <xdr:colOff>127908</xdr:colOff>
      <xdr:row>34</xdr:row>
      <xdr:rowOff>318407</xdr:rowOff>
    </xdr:from>
    <xdr:to>
      <xdr:col>0</xdr:col>
      <xdr:colOff>2441122</xdr:colOff>
      <xdr:row>40</xdr:row>
      <xdr:rowOff>155097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01" r="5401"/>
        <a:stretch/>
      </xdr:blipFill>
      <xdr:spPr>
        <a:xfrm>
          <a:off x="127908" y="8509907"/>
          <a:ext cx="2313214" cy="2204333"/>
        </a:xfrm>
        <a:prstGeom prst="rect">
          <a:avLst/>
        </a:prstGeom>
      </xdr:spPr>
    </xdr:pic>
    <xdr:clientData/>
  </xdr:twoCellAnchor>
  <xdr:twoCellAnchor editAs="oneCell">
    <xdr:from>
      <xdr:col>0</xdr:col>
      <xdr:colOff>154214</xdr:colOff>
      <xdr:row>4</xdr:row>
      <xdr:rowOff>54428</xdr:rowOff>
    </xdr:from>
    <xdr:to>
      <xdr:col>0</xdr:col>
      <xdr:colOff>970642</xdr:colOff>
      <xdr:row>6</xdr:row>
      <xdr:rowOff>13357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214" y="18687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26</xdr:row>
      <xdr:rowOff>279215</xdr:rowOff>
    </xdr:from>
    <xdr:to>
      <xdr:col>1</xdr:col>
      <xdr:colOff>283028</xdr:colOff>
      <xdr:row>32</xdr:row>
      <xdr:rowOff>370112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6"/>
        <a:stretch/>
      </xdr:blipFill>
      <xdr:spPr>
        <a:xfrm>
          <a:off x="54429" y="8650329"/>
          <a:ext cx="2797628" cy="2507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093;&#1093;&#1093;&#1093;@&#1093;&#1093;&#1093;.ru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OmM-6yawo40Xeg" TargetMode="External"/><Relationship Id="rId4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vNFyX1ZmGHNw1g" TargetMode="External"/><Relationship Id="rId4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I0rbUVPEsedfYA" TargetMode="External"/><Relationship Id="rId4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shVKEMDBNOZjvw" TargetMode="External"/><Relationship Id="rId4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Qy_8TaV8qxyI2g" TargetMode="External"/><Relationship Id="rId4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4j3AKp1wOywjyQ" TargetMode="External"/><Relationship Id="rId4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KFtSNAjp4Z1PlQ" TargetMode="External"/><Relationship Id="rId4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disk.yandex.ru/d/-aW-HO6h1tjeGA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disk.yandex.ru/d/JydX2Hj4AoW7Mg" TargetMode="External"/><Relationship Id="rId1" Type="http://schemas.openxmlformats.org/officeDocument/2006/relationships/hyperlink" Target="https://disk.yandex.ru/d/-aW-HO6h1tjeGA" TargetMode="External"/><Relationship Id="rId4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s://disk.yandex.ru/d/cyZr0Ba5WZefxw" TargetMode="External"/><Relationship Id="rId1" Type="http://schemas.openxmlformats.org/officeDocument/2006/relationships/hyperlink" Target="https://disk.yandex.ru/d/6tyQkl1oW0tPpg" TargetMode="External"/><Relationship Id="rId4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s://disk.yandex.ru/d/cyZr0Ba5WZefxw" TargetMode="External"/><Relationship Id="rId1" Type="http://schemas.openxmlformats.org/officeDocument/2006/relationships/hyperlink" Target="https://disk.yandex.ru/d/6tyQkl1oW0tPpg" TargetMode="External"/><Relationship Id="rId4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6tyQkl1oW0tPpg" TargetMode="External"/><Relationship Id="rId2" Type="http://schemas.openxmlformats.org/officeDocument/2006/relationships/hyperlink" Target="https://disk.yandex.ru/d/eMklJENPjr7Nnw" TargetMode="External"/><Relationship Id="rId1" Type="http://schemas.openxmlformats.org/officeDocument/2006/relationships/hyperlink" Target="https://disk.yandex.ru/d/-Mj2XLVSSKAg0Q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disk.yandex.ru/d/ZPTfrQR3ctyb_Q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OmM-6yawo40Xe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D23"/>
  <sheetViews>
    <sheetView view="pageBreakPreview" zoomScale="90" zoomScaleNormal="100" zoomScaleSheetLayoutView="90" workbookViewId="0">
      <selection activeCell="J59" sqref="J59"/>
    </sheetView>
  </sheetViews>
  <sheetFormatPr defaultColWidth="8.85546875" defaultRowHeight="15.75"/>
  <cols>
    <col min="1" max="1" width="3.5703125" style="6" customWidth="1"/>
    <col min="2" max="2" width="35" style="6" customWidth="1"/>
    <col min="3" max="3" width="43.5703125" style="8" customWidth="1"/>
    <col min="4" max="4" width="0.42578125" style="6" customWidth="1"/>
    <col min="5" max="16384" width="8.85546875" style="6"/>
  </cols>
  <sheetData>
    <row r="1" spans="1:4">
      <c r="A1" s="10"/>
      <c r="B1" s="10"/>
      <c r="C1" s="81"/>
      <c r="D1" s="10"/>
    </row>
    <row r="2" spans="1:4">
      <c r="A2" s="10"/>
      <c r="B2" s="10"/>
      <c r="C2" s="81"/>
      <c r="D2" s="10"/>
    </row>
    <row r="3" spans="1:4">
      <c r="A3" s="10"/>
      <c r="B3" s="82" t="s">
        <v>0</v>
      </c>
      <c r="C3" s="84" t="s">
        <v>1</v>
      </c>
      <c r="D3" s="10"/>
    </row>
    <row r="4" spans="1:4">
      <c r="A4" s="10"/>
      <c r="B4" s="82"/>
      <c r="C4" s="85"/>
      <c r="D4" s="10"/>
    </row>
    <row r="5" spans="1:4">
      <c r="A5" s="10"/>
      <c r="B5" s="82" t="s">
        <v>2</v>
      </c>
      <c r="C5" s="84">
        <v>8800</v>
      </c>
      <c r="D5" s="10"/>
    </row>
    <row r="6" spans="1:4">
      <c r="A6" s="10"/>
      <c r="B6" s="82"/>
      <c r="C6" s="85"/>
      <c r="D6" s="10"/>
    </row>
    <row r="7" spans="1:4">
      <c r="A7" s="83"/>
      <c r="B7" s="282"/>
      <c r="C7" s="86"/>
      <c r="D7" s="83"/>
    </row>
    <row r="8" spans="1:4">
      <c r="A8" s="10"/>
      <c r="B8" s="82"/>
      <c r="C8" s="85"/>
      <c r="D8" s="10"/>
    </row>
    <row r="9" spans="1:4">
      <c r="A9" s="10"/>
      <c r="B9" s="82"/>
      <c r="C9" s="85"/>
      <c r="D9" s="10"/>
    </row>
    <row r="10" spans="1:4">
      <c r="A10" s="10"/>
      <c r="B10" s="82" t="s">
        <v>3</v>
      </c>
      <c r="C10" s="87" t="s">
        <v>112</v>
      </c>
      <c r="D10" s="10"/>
    </row>
    <row r="11" spans="1:4">
      <c r="A11" s="10"/>
      <c r="B11" s="82"/>
      <c r="C11" s="85"/>
      <c r="D11" s="10"/>
    </row>
    <row r="12" spans="1:4">
      <c r="A12" s="10"/>
      <c r="B12" s="82" t="s">
        <v>4</v>
      </c>
      <c r="C12" s="84">
        <v>8800</v>
      </c>
      <c r="D12" s="10"/>
    </row>
    <row r="13" spans="1:4">
      <c r="A13" s="10"/>
      <c r="B13" s="82"/>
      <c r="C13" s="81"/>
      <c r="D13" s="10"/>
    </row>
    <row r="14" spans="1:4">
      <c r="A14" s="10"/>
      <c r="B14" s="10"/>
      <c r="C14" s="81"/>
      <c r="D14" s="10"/>
    </row>
    <row r="15" spans="1:4">
      <c r="A15" s="10"/>
      <c r="B15" s="10"/>
      <c r="C15" s="81"/>
      <c r="D15" s="10"/>
    </row>
    <row r="16" spans="1:4">
      <c r="A16" s="10"/>
      <c r="B16" s="10"/>
      <c r="C16" s="81"/>
      <c r="D16" s="10"/>
    </row>
    <row r="17" spans="1:4">
      <c r="A17" s="10"/>
      <c r="B17" s="10"/>
      <c r="C17" s="81"/>
      <c r="D17" s="10"/>
    </row>
    <row r="18" spans="1:4">
      <c r="A18" s="10"/>
      <c r="B18" s="10"/>
      <c r="C18" s="81"/>
      <c r="D18" s="10"/>
    </row>
    <row r="19" spans="1:4">
      <c r="A19" s="10"/>
      <c r="B19" s="10"/>
      <c r="C19" s="81"/>
      <c r="D19" s="10"/>
    </row>
    <row r="20" spans="1:4">
      <c r="A20" s="10"/>
      <c r="B20" s="10"/>
      <c r="C20" s="81"/>
      <c r="D20" s="10"/>
    </row>
    <row r="21" spans="1:4">
      <c r="A21" s="10"/>
      <c r="B21" s="10"/>
      <c r="C21" s="81"/>
      <c r="D21" s="10"/>
    </row>
    <row r="22" spans="1:4">
      <c r="A22" s="10"/>
      <c r="B22" s="10"/>
      <c r="C22" s="81"/>
      <c r="D22" s="10"/>
    </row>
    <row r="23" spans="1:4">
      <c r="A23" s="10"/>
      <c r="B23" s="10"/>
      <c r="C23" s="81"/>
      <c r="D23" s="10"/>
    </row>
  </sheetData>
  <hyperlinks>
    <hyperlink ref="C10" r:id="rId1" xr:uid="{00000000-0004-0000-0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38">
    <tabColor rgb="FF99CCFF"/>
  </sheetPr>
  <dimension ref="A1:I34"/>
  <sheetViews>
    <sheetView view="pageBreakPreview" zoomScale="70" zoomScaleNormal="100" zoomScaleSheetLayoutView="70" workbookViewId="0">
      <selection activeCell="R7" sqref="R7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0.57031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  <col min="10" max="16384" width="9.140625" style="6"/>
  </cols>
  <sheetData>
    <row r="1" spans="1:9" ht="16.5" thickBot="1">
      <c r="A1" s="143" t="str">
        <f>'TREND - Viking (скрутка)'!A1</f>
        <v>c 11.06 по 23.06.2026 г.</v>
      </c>
      <c r="B1" s="10"/>
      <c r="C1" s="10"/>
      <c r="D1" s="10"/>
      <c r="E1" s="10"/>
      <c r="G1" s="11"/>
      <c r="H1" s="22"/>
      <c r="I1" s="170"/>
    </row>
    <row r="2" spans="1:9" ht="47.65" customHeight="1" thickBot="1">
      <c r="A2" s="584" t="s">
        <v>1353</v>
      </c>
      <c r="B2" s="585"/>
      <c r="C2" s="585"/>
      <c r="D2" s="585"/>
      <c r="E2" s="585"/>
      <c r="F2" s="585"/>
      <c r="G2" s="585"/>
      <c r="H2" s="585"/>
      <c r="I2" s="585"/>
    </row>
    <row r="3" spans="1:9" ht="29.25" customHeight="1" thickBot="1">
      <c r="A3" s="412" t="s">
        <v>924</v>
      </c>
      <c r="B3" s="590" t="s">
        <v>925</v>
      </c>
      <c r="C3" s="591"/>
      <c r="D3" s="591"/>
      <c r="E3" s="591"/>
      <c r="F3" s="591"/>
      <c r="G3" s="591"/>
      <c r="H3" s="591"/>
      <c r="I3" s="591"/>
    </row>
    <row r="4" spans="1:9" ht="53.45" customHeight="1" thickBot="1">
      <c r="A4" s="80" t="s">
        <v>121</v>
      </c>
      <c r="B4" s="145" t="s">
        <v>34</v>
      </c>
      <c r="C4" s="402" t="s">
        <v>154</v>
      </c>
      <c r="D4" s="588" t="s">
        <v>35</v>
      </c>
      <c r="E4" s="589"/>
      <c r="F4" s="155" t="s">
        <v>38</v>
      </c>
      <c r="G4" s="147" t="s">
        <v>39</v>
      </c>
      <c r="H4" s="148" t="s">
        <v>40</v>
      </c>
      <c r="I4" s="149" t="s">
        <v>36</v>
      </c>
    </row>
    <row r="5" spans="1:9" ht="25.5" customHeight="1">
      <c r="A5" s="342"/>
      <c r="B5" s="593" t="s">
        <v>940</v>
      </c>
      <c r="C5" s="294" t="s">
        <v>204</v>
      </c>
      <c r="D5" s="598" t="s">
        <v>43</v>
      </c>
      <c r="E5" s="182">
        <v>80</v>
      </c>
      <c r="F5" s="97">
        <f>'СВОД Матрасы'!J33</f>
        <v>22665</v>
      </c>
      <c r="G5" s="102">
        <f>'СВОД Матрасы'!K33</f>
        <v>0.45600000000000002</v>
      </c>
      <c r="H5" s="25">
        <f>'СВОД Матрасы'!L33</f>
        <v>12329.76</v>
      </c>
      <c r="I5" s="115">
        <v>6571.2346875000003</v>
      </c>
    </row>
    <row r="6" spans="1:9" ht="25.5" customHeight="1">
      <c r="A6" s="404"/>
      <c r="B6" s="593"/>
      <c r="C6" s="294" t="s">
        <v>206</v>
      </c>
      <c r="D6" s="596"/>
      <c r="E6" s="184">
        <v>90</v>
      </c>
      <c r="F6" s="98">
        <f>'СВОД Матрасы'!J34</f>
        <v>24946</v>
      </c>
      <c r="G6" s="105">
        <f>'СВОД Матрасы'!K34</f>
        <v>0.45600000000000002</v>
      </c>
      <c r="H6" s="18">
        <f>'СВОД Матрасы'!L34</f>
        <v>13570.624000000002</v>
      </c>
      <c r="I6" s="116">
        <v>7227.3903749999999</v>
      </c>
    </row>
    <row r="7" spans="1:9" ht="25.5" customHeight="1">
      <c r="A7" s="404"/>
      <c r="B7" s="593"/>
      <c r="C7" s="294" t="s">
        <v>208</v>
      </c>
      <c r="D7" s="596"/>
      <c r="E7" s="184">
        <v>120</v>
      </c>
      <c r="F7" s="98">
        <f>'СВОД Матрасы'!J35</f>
        <v>34027</v>
      </c>
      <c r="G7" s="105">
        <f>'СВОД Матрасы'!K35</f>
        <v>0.45600000000000002</v>
      </c>
      <c r="H7" s="18">
        <f>'СВОД Матрасы'!L35</f>
        <v>18510.688000000002</v>
      </c>
      <c r="I7" s="116">
        <v>9856.8520312500004</v>
      </c>
    </row>
    <row r="8" spans="1:9" ht="25.5" customHeight="1">
      <c r="A8" s="404"/>
      <c r="B8" s="593"/>
      <c r="C8" s="294" t="s">
        <v>210</v>
      </c>
      <c r="D8" s="596"/>
      <c r="E8" s="184">
        <v>140</v>
      </c>
      <c r="F8" s="98">
        <f>'СВОД Матрасы'!J36</f>
        <v>36297</v>
      </c>
      <c r="G8" s="105">
        <f>'СВОД Матрасы'!K36</f>
        <v>0.45600000000000002</v>
      </c>
      <c r="H8" s="18">
        <f>'СВОД Матрасы'!L36</f>
        <v>19745.568000000003</v>
      </c>
      <c r="I8" s="116">
        <v>10517.846625</v>
      </c>
    </row>
    <row r="9" spans="1:9" ht="25.5" customHeight="1">
      <c r="A9" s="404"/>
      <c r="B9" s="593"/>
      <c r="C9" s="294" t="s">
        <v>212</v>
      </c>
      <c r="D9" s="596"/>
      <c r="E9" s="344">
        <v>160</v>
      </c>
      <c r="F9" s="99">
        <f>'СВОД Матрасы'!J37</f>
        <v>37813</v>
      </c>
      <c r="G9" s="111">
        <f>'СВОД Матрасы'!K37</f>
        <v>0.45600000000000002</v>
      </c>
      <c r="H9" s="19">
        <f>'СВОД Матрасы'!L37</f>
        <v>20570.272000000001</v>
      </c>
      <c r="I9" s="733">
        <v>10969.80046875</v>
      </c>
    </row>
    <row r="10" spans="1:9" ht="25.5" customHeight="1">
      <c r="A10" s="404"/>
      <c r="B10" s="593"/>
      <c r="C10" s="294" t="s">
        <v>214</v>
      </c>
      <c r="D10" s="596"/>
      <c r="E10" s="184">
        <v>180</v>
      </c>
      <c r="F10" s="98">
        <f>'СВОД Матрасы'!J38</f>
        <v>49165</v>
      </c>
      <c r="G10" s="105">
        <f>'СВОД Матрасы'!K38</f>
        <v>0.45600000000000002</v>
      </c>
      <c r="H10" s="18">
        <f>'СВОД Матрасы'!L38</f>
        <v>26745.760000000002</v>
      </c>
      <c r="I10" s="116">
        <v>14243.804437499999</v>
      </c>
    </row>
    <row r="11" spans="1:9" ht="25.5" customHeight="1" thickBot="1">
      <c r="A11" s="65"/>
      <c r="B11" s="594"/>
      <c r="C11" s="294" t="s">
        <v>216</v>
      </c>
      <c r="D11" s="597"/>
      <c r="E11" s="345">
        <v>200</v>
      </c>
      <c r="F11" s="100">
        <f>'СВОД Матрасы'!J39</f>
        <v>56735</v>
      </c>
      <c r="G11" s="129">
        <f>'СВОД Матрасы'!K39</f>
        <v>0.45600000000000002</v>
      </c>
      <c r="H11" s="21">
        <f>'СВОД Матрасы'!L39</f>
        <v>30863.840000000004</v>
      </c>
      <c r="I11" s="117">
        <v>16438.7323125</v>
      </c>
    </row>
    <row r="12" spans="1:9" ht="32.25" thickBot="1">
      <c r="A12" s="80" t="s">
        <v>1354</v>
      </c>
      <c r="B12" s="145" t="s">
        <v>34</v>
      </c>
      <c r="C12" s="402" t="s">
        <v>154</v>
      </c>
      <c r="D12" s="588" t="s">
        <v>35</v>
      </c>
      <c r="E12" s="589"/>
      <c r="F12" s="155" t="s">
        <v>38</v>
      </c>
      <c r="G12" s="147" t="s">
        <v>39</v>
      </c>
      <c r="H12" s="148" t="s">
        <v>40</v>
      </c>
      <c r="I12" s="149" t="s">
        <v>36</v>
      </c>
    </row>
    <row r="13" spans="1:9" ht="23.1" customHeight="1">
      <c r="A13" s="342"/>
      <c r="B13" s="593" t="s">
        <v>941</v>
      </c>
      <c r="C13" s="294" t="s">
        <v>218</v>
      </c>
      <c r="D13" s="598" t="s">
        <v>43</v>
      </c>
      <c r="E13" s="182">
        <v>80</v>
      </c>
      <c r="F13" s="97">
        <f>'СВОД Матрасы'!J40</f>
        <v>12795</v>
      </c>
      <c r="G13" s="102">
        <f>'СВОД Матрасы'!K40</f>
        <v>0.46700000000000003</v>
      </c>
      <c r="H13" s="25">
        <f>'СВОД Матрасы'!L40</f>
        <v>6819.7349999999988</v>
      </c>
      <c r="I13" s="115">
        <v>5699.3625000000002</v>
      </c>
    </row>
    <row r="14" spans="1:9" ht="23.1" customHeight="1">
      <c r="A14" s="404"/>
      <c r="B14" s="593"/>
      <c r="C14" s="294" t="s">
        <v>220</v>
      </c>
      <c r="D14" s="596"/>
      <c r="E14" s="184">
        <v>90</v>
      </c>
      <c r="F14" s="97">
        <f>'СВОД Матрасы'!J41</f>
        <v>14217</v>
      </c>
      <c r="G14" s="105">
        <f>'СВОД Матрасы'!K41</f>
        <v>0.46700000000000003</v>
      </c>
      <c r="H14" s="25">
        <f>'СВОД Матрасы'!L41</f>
        <v>7577.6609999999991</v>
      </c>
      <c r="I14" s="116">
        <v>6097.2750000000005</v>
      </c>
    </row>
    <row r="15" spans="1:9" ht="23.1" customHeight="1">
      <c r="A15" s="404"/>
      <c r="B15" s="593"/>
      <c r="C15" s="294" t="s">
        <v>222</v>
      </c>
      <c r="D15" s="596"/>
      <c r="E15" s="184">
        <v>120</v>
      </c>
      <c r="F15" s="97">
        <f>'СВОД Матрасы'!J42</f>
        <v>19051</v>
      </c>
      <c r="G15" s="105">
        <f>'СВОД Матрасы'!K42</f>
        <v>0.46700000000000003</v>
      </c>
      <c r="H15" s="25">
        <f>'СВОД Матрасы'!L42</f>
        <v>10154.182999999999</v>
      </c>
      <c r="I15" s="116">
        <v>8076.7125000000005</v>
      </c>
    </row>
    <row r="16" spans="1:9" ht="23.1" customHeight="1">
      <c r="A16" s="404"/>
      <c r="B16" s="593"/>
      <c r="C16" s="294" t="s">
        <v>224</v>
      </c>
      <c r="D16" s="596"/>
      <c r="E16" s="184">
        <v>140</v>
      </c>
      <c r="F16" s="97">
        <f>'СВОД Матрасы'!J43</f>
        <v>21894</v>
      </c>
      <c r="G16" s="105">
        <f>'СВОД Матрасы'!K43</f>
        <v>0.46700000000000003</v>
      </c>
      <c r="H16" s="25">
        <f>'СВОД Матрасы'!L43</f>
        <v>11669.501999999999</v>
      </c>
      <c r="I16" s="116">
        <v>8708.5125000000007</v>
      </c>
    </row>
    <row r="17" spans="1:9" ht="23.1" customHeight="1">
      <c r="A17" s="404"/>
      <c r="B17" s="593"/>
      <c r="C17" s="294" t="s">
        <v>226</v>
      </c>
      <c r="D17" s="596"/>
      <c r="E17" s="344">
        <v>160</v>
      </c>
      <c r="F17" s="289">
        <f>'СВОД Матрасы'!J44</f>
        <v>24765</v>
      </c>
      <c r="G17" s="111">
        <f>'СВОД Матрасы'!K44</f>
        <v>0.46700000000000003</v>
      </c>
      <c r="H17" s="44">
        <f>'СВОД Матрасы'!L44</f>
        <v>13199.744999999997</v>
      </c>
      <c r="I17" s="733">
        <v>9740.25</v>
      </c>
    </row>
    <row r="18" spans="1:9" ht="23.1" customHeight="1">
      <c r="A18" s="404"/>
      <c r="B18" s="593"/>
      <c r="C18" s="294" t="s">
        <v>228</v>
      </c>
      <c r="D18" s="596"/>
      <c r="E18" s="184">
        <v>180</v>
      </c>
      <c r="F18" s="97">
        <f>'СВОД Матрасы'!J45</f>
        <v>27866</v>
      </c>
      <c r="G18" s="105">
        <f>'СВОД Матрасы'!K45</f>
        <v>0.46700000000000003</v>
      </c>
      <c r="H18" s="25">
        <f>'СВОД Матрасы'!L45</f>
        <v>14852.577999999998</v>
      </c>
      <c r="I18" s="116">
        <v>10766.925000000001</v>
      </c>
    </row>
    <row r="19" spans="1:9" ht="23.1" customHeight="1" thickBot="1">
      <c r="A19" s="65"/>
      <c r="B19" s="594"/>
      <c r="C19" s="294" t="s">
        <v>230</v>
      </c>
      <c r="D19" s="597"/>
      <c r="E19" s="345">
        <v>200</v>
      </c>
      <c r="F19" s="131">
        <f>'СВОД Матрасы'!J46</f>
        <v>30851</v>
      </c>
      <c r="G19" s="129">
        <f>'СВОД Матрасы'!K46</f>
        <v>0.46700000000000003</v>
      </c>
      <c r="H19" s="70">
        <f>'СВОД Матрасы'!L46</f>
        <v>16443.582999999999</v>
      </c>
      <c r="I19" s="117">
        <v>12351.487500000001</v>
      </c>
    </row>
    <row r="20" spans="1:9" ht="32.25" thickBot="1">
      <c r="A20" s="80" t="s">
        <v>1355</v>
      </c>
      <c r="B20" s="145" t="s">
        <v>34</v>
      </c>
      <c r="C20" s="402" t="s">
        <v>154</v>
      </c>
      <c r="D20" s="588" t="s">
        <v>35</v>
      </c>
      <c r="E20" s="589"/>
      <c r="F20" s="155" t="s">
        <v>38</v>
      </c>
      <c r="G20" s="147" t="s">
        <v>39</v>
      </c>
      <c r="H20" s="148" t="s">
        <v>40</v>
      </c>
      <c r="I20" s="149" t="s">
        <v>36</v>
      </c>
    </row>
    <row r="21" spans="1:9" ht="22.15" customHeight="1">
      <c r="A21" s="286"/>
      <c r="B21" s="592" t="s">
        <v>942</v>
      </c>
      <c r="C21" s="419" t="s">
        <v>232</v>
      </c>
      <c r="D21" s="595" t="s">
        <v>43</v>
      </c>
      <c r="E21" s="347">
        <v>80</v>
      </c>
      <c r="F21" s="101">
        <f>'СВОД Матрасы'!J47</f>
        <v>9381</v>
      </c>
      <c r="G21" s="304">
        <f>'СВОД Матрасы'!K47</f>
        <v>0.46700000000000003</v>
      </c>
      <c r="H21" s="41">
        <f>'СВОД Матрасы'!L47</f>
        <v>5000.0729999999994</v>
      </c>
      <c r="I21" s="734">
        <v>4354.7624999999998</v>
      </c>
    </row>
    <row r="22" spans="1:9" ht="22.15" customHeight="1">
      <c r="A22" s="404"/>
      <c r="B22" s="593"/>
      <c r="C22" s="294" t="s">
        <v>234</v>
      </c>
      <c r="D22" s="596"/>
      <c r="E22" s="184">
        <v>90</v>
      </c>
      <c r="F22" s="97">
        <f>'СВОД Матрасы'!J48</f>
        <v>10236</v>
      </c>
      <c r="G22" s="105">
        <f>'СВОД Матрасы'!K48</f>
        <v>0.46700000000000003</v>
      </c>
      <c r="H22" s="25">
        <f>'СВОД Матрасы'!L48</f>
        <v>5455.7879999999996</v>
      </c>
      <c r="I22" s="116">
        <v>4749.6375000000007</v>
      </c>
    </row>
    <row r="23" spans="1:9" ht="22.15" customHeight="1">
      <c r="A23" s="404"/>
      <c r="B23" s="593"/>
      <c r="C23" s="294" t="s">
        <v>236</v>
      </c>
      <c r="D23" s="596"/>
      <c r="E23" s="184">
        <v>120</v>
      </c>
      <c r="F23" s="97">
        <f>'СВОД Матрасы'!J49</f>
        <v>14074</v>
      </c>
      <c r="G23" s="105">
        <f>'СВОД Матрасы'!K49</f>
        <v>0.46700000000000003</v>
      </c>
      <c r="H23" s="25">
        <f>'СВОД Матрасы'!L49</f>
        <v>7501.4419999999991</v>
      </c>
      <c r="I23" s="116">
        <v>6554.9250000000002</v>
      </c>
    </row>
    <row r="24" spans="1:9" ht="22.15" customHeight="1">
      <c r="A24" s="404"/>
      <c r="B24" s="593"/>
      <c r="C24" s="294" t="s">
        <v>238</v>
      </c>
      <c r="D24" s="596"/>
      <c r="E24" s="184">
        <v>140</v>
      </c>
      <c r="F24" s="97">
        <f>'СВОД Матрасы'!J50</f>
        <v>15924</v>
      </c>
      <c r="G24" s="105">
        <f>'СВОД Матрасы'!K50</f>
        <v>0.46700000000000003</v>
      </c>
      <c r="H24" s="25">
        <f>'СВОД Матрасы'!L50</f>
        <v>8487.4919999999984</v>
      </c>
      <c r="I24" s="116">
        <v>7363.9124999999995</v>
      </c>
    </row>
    <row r="25" spans="1:9" ht="22.15" customHeight="1">
      <c r="A25" s="404"/>
      <c r="B25" s="593"/>
      <c r="C25" s="294" t="s">
        <v>240</v>
      </c>
      <c r="D25" s="596"/>
      <c r="E25" s="344">
        <v>160</v>
      </c>
      <c r="F25" s="289">
        <f>'СВОД Матрасы'!J51</f>
        <v>17486</v>
      </c>
      <c r="G25" s="111">
        <f>'СВОД Матрасы'!K51</f>
        <v>0.46700000000000003</v>
      </c>
      <c r="H25" s="44">
        <f>'СВОД Матрасы'!L51</f>
        <v>9320.0379999999986</v>
      </c>
      <c r="I25" s="733">
        <v>7916.7375000000002</v>
      </c>
    </row>
    <row r="26" spans="1:9" ht="22.15" customHeight="1">
      <c r="A26" s="404"/>
      <c r="B26" s="593"/>
      <c r="C26" s="294" t="s">
        <v>242</v>
      </c>
      <c r="D26" s="596"/>
      <c r="E26" s="184">
        <v>180</v>
      </c>
      <c r="F26" s="97">
        <f>'СВОД Матрасы'!J52</f>
        <v>19479</v>
      </c>
      <c r="G26" s="105">
        <f>'СВОД Матрасы'!K52</f>
        <v>0.46700000000000003</v>
      </c>
      <c r="H26" s="25">
        <f>'СВОД Матрасы'!L52</f>
        <v>10382.306999999999</v>
      </c>
      <c r="I26" s="116">
        <v>9027.4500000000007</v>
      </c>
    </row>
    <row r="27" spans="1:9" ht="33.75" customHeight="1" thickBot="1">
      <c r="A27" s="65"/>
      <c r="B27" s="594"/>
      <c r="C27" s="420" t="s">
        <v>244</v>
      </c>
      <c r="D27" s="597"/>
      <c r="E27" s="345">
        <v>200</v>
      </c>
      <c r="F27" s="131">
        <f>'СВОД Матрасы'!J53</f>
        <v>21894</v>
      </c>
      <c r="G27" s="129">
        <f>'СВОД Матрасы'!K53</f>
        <v>0.46700000000000003</v>
      </c>
      <c r="H27" s="70">
        <f>'СВОД Матрасы'!L53</f>
        <v>11669.501999999999</v>
      </c>
      <c r="I27" s="117">
        <v>10135.125</v>
      </c>
    </row>
    <row r="28" spans="1:9" s="375" customFormat="1" ht="21.4" customHeight="1">
      <c r="A28" s="416" t="s">
        <v>936</v>
      </c>
      <c r="B28" s="416"/>
      <c r="C28" s="414"/>
      <c r="D28" s="279"/>
      <c r="E28" s="279"/>
      <c r="F28" s="279"/>
      <c r="G28" s="279"/>
      <c r="H28" s="279"/>
      <c r="I28" s="279"/>
    </row>
    <row r="29" spans="1:9" s="375" customFormat="1" ht="21.4" customHeight="1">
      <c r="A29" s="416" t="s">
        <v>937</v>
      </c>
      <c r="B29" s="416"/>
      <c r="C29" s="71"/>
      <c r="D29" s="71"/>
      <c r="E29" s="71"/>
      <c r="F29" s="71"/>
      <c r="G29" s="71"/>
      <c r="H29" s="71"/>
      <c r="I29" s="71"/>
    </row>
    <row r="30" spans="1:9" s="375" customFormat="1" ht="21.4" customHeight="1">
      <c r="A30" s="416" t="s">
        <v>938</v>
      </c>
      <c r="B30" s="418" t="s">
        <v>939</v>
      </c>
      <c r="C30" s="71"/>
      <c r="D30" s="71"/>
      <c r="E30" s="71"/>
      <c r="F30" s="71"/>
      <c r="G30" s="71"/>
      <c r="H30" s="71"/>
      <c r="I30" s="71"/>
    </row>
    <row r="31" spans="1:9">
      <c r="A31" s="71"/>
      <c r="B31" s="66"/>
      <c r="C31" s="34"/>
      <c r="D31" s="34"/>
      <c r="E31" s="34"/>
      <c r="F31" s="34"/>
      <c r="G31" s="34"/>
      <c r="H31" s="34"/>
      <c r="I31" s="34"/>
    </row>
    <row r="32" spans="1:9">
      <c r="A32" s="95" t="s">
        <v>3</v>
      </c>
      <c r="B32" s="34" t="str">
        <f>FITNESS!B50</f>
        <v>хххх@ххх.ru</v>
      </c>
      <c r="C32" s="34"/>
      <c r="D32" s="34"/>
      <c r="E32" s="34"/>
      <c r="F32" s="34"/>
      <c r="G32" s="34"/>
      <c r="H32" s="34"/>
      <c r="I32" s="34"/>
    </row>
    <row r="33" spans="1:9">
      <c r="A33" s="95" t="s">
        <v>4</v>
      </c>
      <c r="B33" s="34">
        <f>FITNESS!B51</f>
        <v>8800</v>
      </c>
      <c r="C33" s="34"/>
      <c r="D33" s="34"/>
      <c r="E33" s="34"/>
      <c r="F33" s="34"/>
      <c r="G33" s="34"/>
      <c r="H33" s="34"/>
      <c r="I33" s="34"/>
    </row>
    <row r="34" spans="1:9">
      <c r="A34" s="10"/>
      <c r="B34" s="10"/>
      <c r="C34" s="10"/>
      <c r="D34" s="10"/>
      <c r="E34" s="10"/>
      <c r="F34" s="10"/>
      <c r="G34" s="10"/>
      <c r="H34" s="10"/>
      <c r="I34" s="10"/>
    </row>
  </sheetData>
  <mergeCells count="11">
    <mergeCell ref="D4:E4"/>
    <mergeCell ref="B5:B11"/>
    <mergeCell ref="D5:D11"/>
    <mergeCell ref="A2:I2"/>
    <mergeCell ref="B3:I3"/>
    <mergeCell ref="D20:E20"/>
    <mergeCell ref="B21:B27"/>
    <mergeCell ref="D21:D27"/>
    <mergeCell ref="D12:E12"/>
    <mergeCell ref="B13:B19"/>
    <mergeCell ref="D13:D19"/>
  </mergeCells>
  <hyperlinks>
    <hyperlink ref="I1" location="Содержание!A1" display="К СОДЕРЖАНИЮ &gt;&gt;&gt;" xr:uid="{00000000-0004-0000-0900-000000000000}"/>
    <hyperlink ref="B3" r:id="rId1" xr:uid="{00000000-0004-0000-0900-000001000000}"/>
    <hyperlink ref="B30" r:id="rId2" xr:uid="{00000000-0004-0000-0900-000002000000}"/>
  </hyperlinks>
  <pageMargins left="0.70866141732283472" right="0.70866141732283472" top="0.74803149606299213" bottom="0.74803149606299213" header="0.31496062992125984" footer="0.31496062992125984"/>
  <pageSetup paperSize="9" scale="47" fitToHeight="2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6">
    <tabColor rgb="FF99CCFF"/>
    <pageSetUpPr fitToPage="1"/>
  </sheetPr>
  <dimension ref="A1:I19"/>
  <sheetViews>
    <sheetView view="pageBreakPreview" zoomScale="70" zoomScaleNormal="100" zoomScaleSheetLayoutView="70" workbookViewId="0">
      <selection activeCell="R5" sqref="R5:S5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6.7109375" style="6" customWidth="1"/>
    <col min="4" max="4" width="5.5703125" style="6" customWidth="1"/>
    <col min="5" max="5" width="10.42578125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</cols>
  <sheetData>
    <row r="1" spans="1:9" ht="19.5" thickBot="1">
      <c r="A1" s="143" t="str">
        <f>'TREND - Viking (скрутка)'!A1</f>
        <v>c 11.06 по 23.06.2026 г.</v>
      </c>
      <c r="B1" s="10"/>
      <c r="C1" s="10"/>
      <c r="D1" s="10"/>
      <c r="E1" s="10"/>
      <c r="G1" s="11"/>
      <c r="H1" s="22"/>
      <c r="I1" s="564"/>
    </row>
    <row r="2" spans="1:9" ht="93.4" customHeight="1" thickBot="1">
      <c r="A2" s="584" t="s">
        <v>943</v>
      </c>
      <c r="B2" s="585"/>
      <c r="C2" s="585"/>
      <c r="D2" s="585"/>
      <c r="E2" s="585"/>
      <c r="F2" s="585"/>
      <c r="G2" s="585"/>
      <c r="H2" s="585"/>
      <c r="I2" s="585"/>
    </row>
    <row r="3" spans="1:9" ht="43.5" customHeight="1" thickBot="1">
      <c r="A3" s="412" t="s">
        <v>924</v>
      </c>
      <c r="B3" s="599" t="s">
        <v>944</v>
      </c>
      <c r="C3" s="600"/>
      <c r="D3" s="600"/>
      <c r="E3" s="600"/>
      <c r="F3" s="600"/>
      <c r="G3" s="600"/>
      <c r="H3" s="600"/>
      <c r="I3" s="565"/>
    </row>
    <row r="4" spans="1:9" ht="30.75" thickBot="1">
      <c r="A4" s="76" t="s">
        <v>47</v>
      </c>
      <c r="B4" s="421" t="s">
        <v>34</v>
      </c>
      <c r="C4" s="400" t="s">
        <v>154</v>
      </c>
      <c r="D4" s="586" t="s">
        <v>35</v>
      </c>
      <c r="E4" s="587"/>
      <c r="F4" s="422" t="s">
        <v>38</v>
      </c>
      <c r="G4" s="423" t="s">
        <v>39</v>
      </c>
      <c r="H4" s="285" t="s">
        <v>40</v>
      </c>
      <c r="I4" s="424" t="s">
        <v>36</v>
      </c>
    </row>
    <row r="5" spans="1:9" ht="29.65" customHeight="1">
      <c r="A5" s="73"/>
      <c r="B5" s="592" t="s">
        <v>945</v>
      </c>
      <c r="C5" s="419" t="s">
        <v>246</v>
      </c>
      <c r="D5" s="595" t="s">
        <v>43</v>
      </c>
      <c r="E5" s="347">
        <v>80</v>
      </c>
      <c r="F5" s="101">
        <f>'СВОД Матрасы'!J54</f>
        <v>34017</v>
      </c>
      <c r="G5" s="304">
        <f>'СВОД Матрасы'!K54</f>
        <v>0.52700000000000002</v>
      </c>
      <c r="H5" s="41">
        <f>'СВОД Матрасы'!L54</f>
        <v>16090.040999999999</v>
      </c>
      <c r="I5" s="734">
        <v>10082.1168</v>
      </c>
    </row>
    <row r="6" spans="1:9" ht="29.65" customHeight="1">
      <c r="A6" s="404"/>
      <c r="B6" s="593"/>
      <c r="C6" s="294" t="s">
        <v>248</v>
      </c>
      <c r="D6" s="596"/>
      <c r="E6" s="184">
        <v>90</v>
      </c>
      <c r="F6" s="98">
        <f>'СВОД Матрасы'!J55</f>
        <v>37105</v>
      </c>
      <c r="G6" s="105">
        <f>'СВОД Матрасы'!K55</f>
        <v>0.52700000000000002</v>
      </c>
      <c r="H6" s="18">
        <f>'СВОД Матрасы'!L55</f>
        <v>17550.665000000001</v>
      </c>
      <c r="I6" s="116">
        <v>10982.4624</v>
      </c>
    </row>
    <row r="7" spans="1:9" ht="29.65" customHeight="1">
      <c r="A7" s="404"/>
      <c r="B7" s="593"/>
      <c r="C7" s="294" t="s">
        <v>250</v>
      </c>
      <c r="D7" s="596"/>
      <c r="E7" s="184">
        <v>120</v>
      </c>
      <c r="F7" s="98">
        <f>'СВОД Матрасы'!J56</f>
        <v>48777</v>
      </c>
      <c r="G7" s="105">
        <f>'СВОД Матрасы'!K56</f>
        <v>0.52700000000000002</v>
      </c>
      <c r="H7" s="18">
        <f>'СВОД Матрасы'!L56</f>
        <v>23071.521000000001</v>
      </c>
      <c r="I7" s="116">
        <v>14326.895520000002</v>
      </c>
    </row>
    <row r="8" spans="1:9" ht="29.65" customHeight="1">
      <c r="A8" s="404"/>
      <c r="B8" s="593"/>
      <c r="C8" s="294" t="s">
        <v>252</v>
      </c>
      <c r="D8" s="596"/>
      <c r="E8" s="184">
        <v>140</v>
      </c>
      <c r="F8" s="98">
        <f>'СВОД Матрасы'!J57</f>
        <v>54035</v>
      </c>
      <c r="G8" s="105">
        <f>'СВОД Матрасы'!K57</f>
        <v>0.52700000000000002</v>
      </c>
      <c r="H8" s="18">
        <f>'СВОД Матрасы'!L57</f>
        <v>25558.555</v>
      </c>
      <c r="I8" s="116">
        <v>15864.206400000001</v>
      </c>
    </row>
    <row r="9" spans="1:9" ht="29.65" customHeight="1">
      <c r="A9" s="404"/>
      <c r="B9" s="593"/>
      <c r="C9" s="294" t="s">
        <v>254</v>
      </c>
      <c r="D9" s="596"/>
      <c r="E9" s="344">
        <v>160</v>
      </c>
      <c r="F9" s="99">
        <f>'СВОД Матрасы'!J58</f>
        <v>61205</v>
      </c>
      <c r="G9" s="111">
        <f>'СВОД Матрасы'!K58</f>
        <v>0.52700000000000002</v>
      </c>
      <c r="H9" s="19">
        <f>'СВОД Матрасы'!L58</f>
        <v>28949.965</v>
      </c>
      <c r="I9" s="733">
        <v>17940.847679999999</v>
      </c>
    </row>
    <row r="10" spans="1:9" ht="29.65" customHeight="1">
      <c r="A10" s="404"/>
      <c r="B10" s="593"/>
      <c r="C10" s="294" t="s">
        <v>256</v>
      </c>
      <c r="D10" s="596"/>
      <c r="E10" s="184">
        <v>180</v>
      </c>
      <c r="F10" s="98">
        <f>'СВОД Матрасы'!J59</f>
        <v>66633</v>
      </c>
      <c r="G10" s="105">
        <f>'СВОД Матрасы'!K59</f>
        <v>0.52700000000000002</v>
      </c>
      <c r="H10" s="18">
        <f>'СВОД Матрасы'!L59</f>
        <v>31517.409</v>
      </c>
      <c r="I10" s="116">
        <v>19502.71344</v>
      </c>
    </row>
    <row r="11" spans="1:9" ht="29.65" customHeight="1" thickBot="1">
      <c r="A11" s="376"/>
      <c r="B11" s="594"/>
      <c r="C11" s="420" t="s">
        <v>258</v>
      </c>
      <c r="D11" s="597"/>
      <c r="E11" s="345">
        <v>200</v>
      </c>
      <c r="F11" s="100">
        <f>'СВОД Матрасы'!J60</f>
        <v>73758</v>
      </c>
      <c r="G11" s="129">
        <f>'СВОД Матрасы'!K60</f>
        <v>0.52700000000000002</v>
      </c>
      <c r="H11" s="21">
        <f>'СВОД Матрасы'!L60</f>
        <v>34887.534</v>
      </c>
      <c r="I11" s="117">
        <v>21566.200320000004</v>
      </c>
    </row>
    <row r="12" spans="1:9" s="398" customFormat="1" ht="17.100000000000001" customHeight="1">
      <c r="A12" s="416" t="s">
        <v>936</v>
      </c>
      <c r="B12" s="416"/>
      <c r="C12" s="414"/>
      <c r="D12" s="414"/>
      <c r="E12" s="414"/>
      <c r="F12" s="414"/>
      <c r="G12" s="414"/>
      <c r="H12" s="414"/>
      <c r="I12" s="414"/>
    </row>
    <row r="13" spans="1:9" s="398" customFormat="1" ht="17.100000000000001" customHeight="1">
      <c r="A13" s="416" t="s">
        <v>937</v>
      </c>
      <c r="B13" s="416"/>
      <c r="C13" s="414"/>
      <c r="D13" s="414"/>
      <c r="E13" s="414"/>
      <c r="F13" s="414"/>
      <c r="G13" s="414"/>
      <c r="H13" s="414"/>
      <c r="I13" s="414"/>
    </row>
    <row r="14" spans="1:9" s="398" customFormat="1" ht="17.100000000000001" customHeight="1">
      <c r="A14" s="416" t="s">
        <v>938</v>
      </c>
      <c r="B14" s="418" t="s">
        <v>939</v>
      </c>
      <c r="C14" s="414"/>
      <c r="D14" s="414"/>
      <c r="E14" s="414"/>
      <c r="F14" s="414"/>
      <c r="G14" s="414"/>
      <c r="H14" s="414"/>
      <c r="I14" s="414"/>
    </row>
    <row r="15" spans="1:9" s="6" customFormat="1">
      <c r="A15" s="416" t="s">
        <v>1193</v>
      </c>
      <c r="B15" s="418"/>
      <c r="C15" s="81"/>
      <c r="D15" s="22"/>
      <c r="E15" s="10"/>
      <c r="F15" s="23"/>
      <c r="G15" s="14"/>
      <c r="H15" s="10"/>
      <c r="I15" s="10"/>
    </row>
    <row r="16" spans="1:9" s="6" customFormat="1">
      <c r="A16" s="416" t="s">
        <v>1194</v>
      </c>
      <c r="B16" s="418"/>
      <c r="C16" s="81"/>
      <c r="D16" s="22"/>
      <c r="E16" s="10"/>
      <c r="F16" s="23"/>
      <c r="G16" s="14"/>
      <c r="H16" s="10"/>
      <c r="I16" s="10"/>
    </row>
    <row r="17" spans="1:9">
      <c r="A17" s="95" t="str">
        <f>Контакты!$B$10</f>
        <v>почта для приёма заказов</v>
      </c>
      <c r="B17" s="34" t="str">
        <f>Контакты!$C$10</f>
        <v>хххх@ххх.ru</v>
      </c>
      <c r="C17" s="34"/>
      <c r="D17" s="34"/>
      <c r="E17" s="34"/>
      <c r="F17" s="34"/>
      <c r="G17" s="34"/>
      <c r="H17" s="34"/>
      <c r="I17" s="34"/>
    </row>
    <row r="18" spans="1:9">
      <c r="A18" s="95" t="str">
        <f>Контакты!$B$12</f>
        <v>номер телефона службы сервиса</v>
      </c>
      <c r="B18" s="34">
        <f>Контакты!$C$12</f>
        <v>8800</v>
      </c>
      <c r="C18" s="34"/>
      <c r="D18" s="34"/>
      <c r="E18" s="34"/>
      <c r="F18" s="34"/>
      <c r="G18" s="34"/>
      <c r="H18" s="34"/>
      <c r="I18" s="34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</sheetData>
  <mergeCells count="5">
    <mergeCell ref="D4:E4"/>
    <mergeCell ref="B5:B11"/>
    <mergeCell ref="D5:D11"/>
    <mergeCell ref="A2:I2"/>
    <mergeCell ref="B3:H3"/>
  </mergeCells>
  <hyperlinks>
    <hyperlink ref="I1" location="Содержание!A1" display="К СОДЕРЖАНИЮ &gt;&gt;&gt;" xr:uid="{00000000-0004-0000-0A00-000000000000}"/>
    <hyperlink ref="B3" r:id="rId1" xr:uid="{00000000-0004-0000-0A00-000001000000}"/>
    <hyperlink ref="B14" r:id="rId2" xr:uid="{00000000-0004-0000-0A00-000002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42">
    <tabColor rgb="FF99CCFF"/>
  </sheetPr>
  <dimension ref="A1:I27"/>
  <sheetViews>
    <sheetView view="pageBreakPreview" zoomScale="70" zoomScaleNormal="100" zoomScaleSheetLayoutView="70" workbookViewId="0">
      <selection activeCell="Q7" sqref="Q7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5.285156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</cols>
  <sheetData>
    <row r="1" spans="1:9" ht="19.5" thickBot="1">
      <c r="A1" s="143" t="str">
        <f>'TREND - Viking (скрутка)'!A1</f>
        <v>c 11.06 по 23.06.2026 г.</v>
      </c>
      <c r="B1" s="10"/>
      <c r="C1" s="10"/>
      <c r="D1" s="10"/>
      <c r="E1" s="10"/>
      <c r="G1" s="11"/>
      <c r="H1" s="22"/>
      <c r="I1" s="566"/>
    </row>
    <row r="2" spans="1:9" ht="55.5" customHeight="1" thickBot="1">
      <c r="A2" s="584" t="s">
        <v>946</v>
      </c>
      <c r="B2" s="585"/>
      <c r="C2" s="585"/>
      <c r="D2" s="585"/>
      <c r="E2" s="585"/>
      <c r="F2" s="585"/>
      <c r="G2" s="585"/>
      <c r="H2" s="585"/>
      <c r="I2" s="585"/>
    </row>
    <row r="3" spans="1:9" ht="30" customHeight="1" thickBot="1">
      <c r="A3" s="476" t="s">
        <v>924</v>
      </c>
      <c r="B3" s="604" t="s">
        <v>947</v>
      </c>
      <c r="C3" s="605"/>
      <c r="D3" s="605"/>
      <c r="E3" s="605"/>
      <c r="F3" s="605"/>
      <c r="G3" s="605"/>
      <c r="H3" s="605"/>
      <c r="I3" s="565"/>
    </row>
    <row r="4" spans="1:9" ht="50.25" customHeight="1" thickBot="1">
      <c r="A4" s="80" t="s">
        <v>1375</v>
      </c>
      <c r="B4" s="145" t="s">
        <v>34</v>
      </c>
      <c r="C4" s="402" t="s">
        <v>154</v>
      </c>
      <c r="D4" s="601" t="s">
        <v>35</v>
      </c>
      <c r="E4" s="602"/>
      <c r="F4" s="336" t="s">
        <v>38</v>
      </c>
      <c r="G4" s="337" t="s">
        <v>39</v>
      </c>
      <c r="H4" s="148" t="s">
        <v>40</v>
      </c>
      <c r="I4" s="149" t="s">
        <v>36</v>
      </c>
    </row>
    <row r="5" spans="1:9" ht="39" customHeight="1">
      <c r="A5" s="144"/>
      <c r="B5" s="593" t="s">
        <v>948</v>
      </c>
      <c r="C5" s="294" t="s">
        <v>949</v>
      </c>
      <c r="D5" s="598" t="s">
        <v>43</v>
      </c>
      <c r="E5" s="182">
        <v>80</v>
      </c>
      <c r="F5" s="97">
        <f>'СВОД Матрасы'!J82</f>
        <v>24571</v>
      </c>
      <c r="G5" s="102">
        <f>'СВОД Матрасы'!K82</f>
        <v>0.16</v>
      </c>
      <c r="H5" s="25">
        <f>'СВОД Матрасы'!L82</f>
        <v>20639.64</v>
      </c>
      <c r="I5" s="115">
        <v>11407.417031250001</v>
      </c>
    </row>
    <row r="6" spans="1:9" ht="39" customHeight="1">
      <c r="A6" s="144"/>
      <c r="B6" s="593"/>
      <c r="C6" s="294" t="s">
        <v>950</v>
      </c>
      <c r="D6" s="596"/>
      <c r="E6" s="184">
        <v>90</v>
      </c>
      <c r="F6" s="98">
        <f>'СВОД Матрасы'!J83</f>
        <v>26874</v>
      </c>
      <c r="G6" s="102">
        <f>'СВОД Матрасы'!K83</f>
        <v>0.16</v>
      </c>
      <c r="H6" s="18">
        <f>'СВОД Матрасы'!L83</f>
        <v>22574.16</v>
      </c>
      <c r="I6" s="116">
        <v>12467.730937500002</v>
      </c>
    </row>
    <row r="7" spans="1:9" ht="39" customHeight="1">
      <c r="A7" s="144"/>
      <c r="B7" s="593"/>
      <c r="C7" s="294" t="s">
        <v>951</v>
      </c>
      <c r="D7" s="596"/>
      <c r="E7" s="184">
        <v>120</v>
      </c>
      <c r="F7" s="98">
        <f>'СВОД Матрасы'!J84</f>
        <v>35099</v>
      </c>
      <c r="G7" s="102">
        <f>'СВОД Матрасы'!K84</f>
        <v>0.16</v>
      </c>
      <c r="H7" s="18">
        <f>'СВОД Матрасы'!L84</f>
        <v>29483.16</v>
      </c>
      <c r="I7" s="116">
        <v>16289.168906250001</v>
      </c>
    </row>
    <row r="8" spans="1:9" ht="39" customHeight="1">
      <c r="A8" s="144"/>
      <c r="B8" s="593"/>
      <c r="C8" s="294" t="s">
        <v>952</v>
      </c>
      <c r="D8" s="596"/>
      <c r="E8" s="338">
        <v>140</v>
      </c>
      <c r="F8" s="98">
        <f>'СВОД Матрасы'!J85</f>
        <v>39256</v>
      </c>
      <c r="G8" s="102">
        <f>'СВОД Матрасы'!K85</f>
        <v>0.16</v>
      </c>
      <c r="H8" s="18">
        <f>'СВОД Матрасы'!L85</f>
        <v>32975.040000000001</v>
      </c>
      <c r="I8" s="116">
        <v>18221.630625000002</v>
      </c>
    </row>
    <row r="9" spans="1:9" ht="39" customHeight="1">
      <c r="A9" s="144"/>
      <c r="B9" s="593"/>
      <c r="C9" s="294" t="s">
        <v>953</v>
      </c>
      <c r="D9" s="596"/>
      <c r="E9" s="339">
        <v>160</v>
      </c>
      <c r="F9" s="99">
        <f>'СВОД Матрасы'!J86</f>
        <v>44679</v>
      </c>
      <c r="G9" s="103">
        <f>'СВОД Матрасы'!K86</f>
        <v>0.16</v>
      </c>
      <c r="H9" s="19">
        <f>'СВОД Матрасы'!L86</f>
        <v>37530.36</v>
      </c>
      <c r="I9" s="733">
        <v>20576.754843750005</v>
      </c>
    </row>
    <row r="10" spans="1:9" ht="39" customHeight="1">
      <c r="A10" s="144"/>
      <c r="B10" s="593"/>
      <c r="C10" s="294" t="s">
        <v>954</v>
      </c>
      <c r="D10" s="596"/>
      <c r="E10" s="338">
        <v>180</v>
      </c>
      <c r="F10" s="98">
        <f>'СВОД Матрасы'!J87</f>
        <v>48396</v>
      </c>
      <c r="G10" s="102">
        <f>'СВОД Матрасы'!K87</f>
        <v>0.16</v>
      </c>
      <c r="H10" s="18">
        <f>'СВОД Матрасы'!L87</f>
        <v>40652.639999999999</v>
      </c>
      <c r="I10" s="116">
        <v>22465.3246875</v>
      </c>
    </row>
    <row r="11" spans="1:9" ht="39" customHeight="1" thickBot="1">
      <c r="A11" s="144"/>
      <c r="B11" s="594"/>
      <c r="C11" s="294" t="s">
        <v>955</v>
      </c>
      <c r="D11" s="603"/>
      <c r="E11" s="340">
        <v>200</v>
      </c>
      <c r="F11" s="104">
        <f>'СВОД Матрасы'!J88</f>
        <v>54322</v>
      </c>
      <c r="G11" s="102">
        <f>'СВОД Матрасы'!K88</f>
        <v>0.16</v>
      </c>
      <c r="H11" s="20">
        <f>'СВОД Матрасы'!L88</f>
        <v>45630.479999999996</v>
      </c>
      <c r="I11" s="735">
        <v>25226.042343749999</v>
      </c>
    </row>
    <row r="12" spans="1:9" ht="48.95" customHeight="1" thickBot="1">
      <c r="A12" s="80" t="s">
        <v>51</v>
      </c>
      <c r="B12" s="145" t="s">
        <v>34</v>
      </c>
      <c r="C12" s="402" t="s">
        <v>154</v>
      </c>
      <c r="D12" s="601" t="s">
        <v>35</v>
      </c>
      <c r="E12" s="602"/>
      <c r="F12" s="336" t="s">
        <v>38</v>
      </c>
      <c r="G12" s="337" t="s">
        <v>39</v>
      </c>
      <c r="H12" s="148" t="s">
        <v>40</v>
      </c>
      <c r="I12" s="149" t="s">
        <v>36</v>
      </c>
    </row>
    <row r="13" spans="1:9" ht="37.15" customHeight="1">
      <c r="A13" s="144"/>
      <c r="B13" s="593" t="s">
        <v>956</v>
      </c>
      <c r="C13" s="294" t="s">
        <v>957</v>
      </c>
      <c r="D13" s="598" t="s">
        <v>43</v>
      </c>
      <c r="E13" s="182">
        <v>80</v>
      </c>
      <c r="F13" s="97">
        <f>'СВОД Матрасы'!J89</f>
        <v>26450</v>
      </c>
      <c r="G13" s="102">
        <f>'СВОД Матрасы'!K89</f>
        <v>0.2</v>
      </c>
      <c r="H13" s="25">
        <f>'СВОД Матрасы'!L89</f>
        <v>21160</v>
      </c>
      <c r="I13" s="115">
        <v>14112.63</v>
      </c>
    </row>
    <row r="14" spans="1:9" ht="37.15" customHeight="1">
      <c r="A14" s="144"/>
      <c r="B14" s="593"/>
      <c r="C14" s="294" t="s">
        <v>958</v>
      </c>
      <c r="D14" s="596"/>
      <c r="E14" s="184">
        <v>90</v>
      </c>
      <c r="F14" s="98">
        <f>'СВОД Матрасы'!J90</f>
        <v>29144</v>
      </c>
      <c r="G14" s="102">
        <f>'СВОД Матрасы'!K90</f>
        <v>0.2</v>
      </c>
      <c r="H14" s="18">
        <f>'СВОД Матрасы'!L90</f>
        <v>23315.200000000001</v>
      </c>
      <c r="I14" s="116">
        <v>15562.529999999999</v>
      </c>
    </row>
    <row r="15" spans="1:9" ht="37.15" customHeight="1">
      <c r="A15" s="144"/>
      <c r="B15" s="593"/>
      <c r="C15" s="294" t="s">
        <v>959</v>
      </c>
      <c r="D15" s="596"/>
      <c r="E15" s="184">
        <v>120</v>
      </c>
      <c r="F15" s="98">
        <f>'СВОД Матрасы'!J91</f>
        <v>38210</v>
      </c>
      <c r="G15" s="102">
        <f>'СВОД Матрасы'!K91</f>
        <v>0.2</v>
      </c>
      <c r="H15" s="18">
        <f>'СВОД Матрасы'!L91</f>
        <v>30568</v>
      </c>
      <c r="I15" s="116">
        <v>20389.32</v>
      </c>
    </row>
    <row r="16" spans="1:9" ht="37.15" customHeight="1">
      <c r="A16" s="144"/>
      <c r="B16" s="593"/>
      <c r="C16" s="294" t="s">
        <v>960</v>
      </c>
      <c r="D16" s="596"/>
      <c r="E16" s="338">
        <v>140</v>
      </c>
      <c r="F16" s="98">
        <f>'СВОД Матрасы'!J92</f>
        <v>43000</v>
      </c>
      <c r="G16" s="102">
        <f>'СВОД Матрасы'!K92</f>
        <v>0.2</v>
      </c>
      <c r="H16" s="18">
        <f>'СВОД Матрасы'!L92</f>
        <v>34400</v>
      </c>
      <c r="I16" s="116">
        <v>22952.564999999999</v>
      </c>
    </row>
    <row r="17" spans="1:9" ht="37.15" customHeight="1">
      <c r="A17" s="144"/>
      <c r="B17" s="593"/>
      <c r="C17" s="294" t="s">
        <v>961</v>
      </c>
      <c r="D17" s="596"/>
      <c r="E17" s="339">
        <v>160</v>
      </c>
      <c r="F17" s="99">
        <f>'СВОД Матрасы'!J93</f>
        <v>48263</v>
      </c>
      <c r="G17" s="103">
        <f>'СВОД Матрасы'!K93</f>
        <v>0.2</v>
      </c>
      <c r="H17" s="19">
        <f>'СВОД Матрасы'!L93</f>
        <v>38610.400000000001</v>
      </c>
      <c r="I17" s="733">
        <v>25788.375</v>
      </c>
    </row>
    <row r="18" spans="1:9" ht="37.15" customHeight="1">
      <c r="A18" s="144"/>
      <c r="B18" s="593"/>
      <c r="C18" s="294" t="s">
        <v>962</v>
      </c>
      <c r="D18" s="596"/>
      <c r="E18" s="338">
        <v>180</v>
      </c>
      <c r="F18" s="98">
        <f>'СВОД Матрасы'!J94</f>
        <v>53820</v>
      </c>
      <c r="G18" s="102">
        <f>'СВОД Матрасы'!K94</f>
        <v>0.2</v>
      </c>
      <c r="H18" s="18">
        <f>'СВОД Матрасы'!L94</f>
        <v>43056</v>
      </c>
      <c r="I18" s="116">
        <v>28735.559999999998</v>
      </c>
    </row>
    <row r="19" spans="1:9" ht="37.15" customHeight="1" thickBot="1">
      <c r="A19" s="425"/>
      <c r="B19" s="594"/>
      <c r="C19" s="420" t="s">
        <v>963</v>
      </c>
      <c r="D19" s="597"/>
      <c r="E19" s="341">
        <v>200</v>
      </c>
      <c r="F19" s="100">
        <f>'СВОД Матрасы'!J95</f>
        <v>59318</v>
      </c>
      <c r="G19" s="112">
        <f>'СВОД Матрасы'!K95</f>
        <v>0.2</v>
      </c>
      <c r="H19" s="21">
        <f>'СВОД Матрасы'!L95</f>
        <v>47454.400000000001</v>
      </c>
      <c r="I19" s="117">
        <v>31666.544999999998</v>
      </c>
    </row>
    <row r="20" spans="1:9" s="398" customFormat="1" ht="20.100000000000001" customHeight="1">
      <c r="A20" s="10" t="s">
        <v>936</v>
      </c>
      <c r="B20" s="10"/>
      <c r="C20" s="414"/>
      <c r="D20" s="279"/>
      <c r="E20" s="279"/>
      <c r="F20" s="279"/>
      <c r="G20" s="279"/>
      <c r="H20" s="279"/>
      <c r="I20" s="279"/>
    </row>
    <row r="21" spans="1:9" s="398" customFormat="1" ht="20.100000000000001" customHeight="1">
      <c r="A21" s="10" t="s">
        <v>937</v>
      </c>
      <c r="B21" s="10"/>
      <c r="C21" s="414"/>
      <c r="D21" s="279"/>
      <c r="E21" s="279"/>
      <c r="F21" s="279"/>
      <c r="G21" s="279"/>
      <c r="H21" s="279"/>
      <c r="I21" s="279"/>
    </row>
    <row r="22" spans="1:9" s="398" customFormat="1" ht="20.100000000000001" customHeight="1">
      <c r="A22" s="10" t="s">
        <v>938</v>
      </c>
      <c r="B22" s="415" t="s">
        <v>939</v>
      </c>
      <c r="C22" s="414"/>
      <c r="D22" s="279"/>
      <c r="E22" s="279"/>
      <c r="F22" s="279"/>
      <c r="G22" s="279"/>
      <c r="H22" s="279"/>
      <c r="I22" s="279"/>
    </row>
    <row r="23" spans="1:9" s="6" customFormat="1">
      <c r="A23" s="416" t="s">
        <v>1193</v>
      </c>
      <c r="B23" s="418"/>
      <c r="C23" s="81"/>
      <c r="D23" s="22"/>
      <c r="E23" s="10"/>
      <c r="F23" s="23"/>
      <c r="G23" s="14"/>
      <c r="H23" s="10"/>
      <c r="I23" s="10"/>
    </row>
    <row r="24" spans="1:9" s="6" customFormat="1">
      <c r="A24" s="416" t="s">
        <v>1194</v>
      </c>
      <c r="B24" s="418"/>
      <c r="C24" s="81"/>
      <c r="D24" s="22"/>
      <c r="E24" s="10"/>
      <c r="F24" s="23"/>
      <c r="G24" s="14"/>
      <c r="H24" s="10"/>
      <c r="I24" s="10"/>
    </row>
    <row r="25" spans="1:9">
      <c r="A25" s="95" t="str">
        <f>Контакты!$B$10</f>
        <v>почта для приёма заказов</v>
      </c>
      <c r="B25" s="34" t="str">
        <f>Контакты!$C$10</f>
        <v>хххх@ххх.ru</v>
      </c>
      <c r="C25" s="34"/>
      <c r="D25" s="10"/>
      <c r="E25" s="10"/>
      <c r="F25" s="10"/>
      <c r="G25" s="10"/>
      <c r="H25" s="10"/>
      <c r="I25" s="10"/>
    </row>
    <row r="26" spans="1:9">
      <c r="A26" s="95" t="str">
        <f>Контакты!$B$12</f>
        <v>номер телефона службы сервиса</v>
      </c>
      <c r="B26" s="34">
        <f>Контакты!$C$12</f>
        <v>8800</v>
      </c>
      <c r="C26" s="34"/>
      <c r="D26" s="10"/>
      <c r="E26" s="10"/>
      <c r="F26" s="10"/>
      <c r="G26" s="10"/>
      <c r="H26" s="10"/>
      <c r="I26" s="10"/>
    </row>
    <row r="27" spans="1:9">
      <c r="A27" s="10"/>
      <c r="B27" s="10"/>
      <c r="C27" s="10"/>
      <c r="D27" s="10"/>
      <c r="E27" s="10"/>
      <c r="F27" s="10"/>
      <c r="G27" s="10"/>
      <c r="H27" s="10"/>
      <c r="I27" s="10"/>
    </row>
  </sheetData>
  <mergeCells count="8">
    <mergeCell ref="D12:E12"/>
    <mergeCell ref="B13:B19"/>
    <mergeCell ref="D13:D19"/>
    <mergeCell ref="D4:E4"/>
    <mergeCell ref="B5:B11"/>
    <mergeCell ref="D5:D11"/>
    <mergeCell ref="B3:H3"/>
    <mergeCell ref="A2:I2"/>
  </mergeCells>
  <hyperlinks>
    <hyperlink ref="I1" location="Содержание!A1" display="К СОДЕРЖАНИЮ &gt;&gt;&gt;" xr:uid="{00000000-0004-0000-0B00-000000000000}"/>
    <hyperlink ref="B3" r:id="rId1" xr:uid="{00000000-0004-0000-0B00-000001000000}"/>
    <hyperlink ref="B22" r:id="rId2" xr:uid="{00000000-0004-0000-0B00-000002000000}"/>
  </hyperlinks>
  <pageMargins left="0.70866141732283472" right="0.70866141732283472" top="0.74803149606299213" bottom="0.74803149606299213" header="0.31496062992125984" footer="0.31496062992125984"/>
  <pageSetup paperSize="9" scale="47" fitToHeight="2" orientation="landscape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DEBD"/>
  </sheetPr>
  <dimension ref="A1:L63"/>
  <sheetViews>
    <sheetView view="pageBreakPreview" zoomScale="70" zoomScaleNormal="100" zoomScaleSheetLayoutView="70" workbookViewId="0">
      <selection activeCell="P8" sqref="P8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41.140625" style="6" customWidth="1"/>
    <col min="4" max="4" width="6.5703125" style="46" customWidth="1"/>
    <col min="5" max="5" width="10" style="6" customWidth="1"/>
    <col min="6" max="6" width="12.5703125" style="23" customWidth="1"/>
    <col min="7" max="7" width="10" style="7" customWidth="1"/>
    <col min="8" max="8" width="17.85546875" style="6" customWidth="1"/>
    <col min="9" max="9" width="16.42578125" style="6" customWidth="1"/>
    <col min="10" max="16384" width="9.140625" style="6"/>
  </cols>
  <sheetData>
    <row r="1" spans="1:12" ht="16.5" thickBot="1">
      <c r="A1" s="143" t="str">
        <f>'TREND - Viking (скрутка)'!A1</f>
        <v>c 11.06 по 23.06.2026 г.</v>
      </c>
      <c r="B1" s="10"/>
      <c r="C1" s="10"/>
      <c r="D1" s="45"/>
      <c r="E1" s="10"/>
      <c r="G1" s="11"/>
      <c r="H1" s="10"/>
      <c r="I1" s="170"/>
      <c r="J1" s="606"/>
      <c r="K1" s="606"/>
      <c r="L1" s="606"/>
    </row>
    <row r="2" spans="1:12" ht="51.95" customHeight="1" thickBot="1">
      <c r="A2" s="584" t="s">
        <v>1356</v>
      </c>
      <c r="B2" s="585"/>
      <c r="C2" s="585"/>
      <c r="D2" s="585"/>
      <c r="E2" s="585"/>
      <c r="F2" s="585"/>
      <c r="G2" s="585"/>
      <c r="H2" s="585"/>
      <c r="I2" s="585"/>
      <c r="J2"/>
    </row>
    <row r="3" spans="1:12" ht="29.25" customHeight="1" thickBot="1">
      <c r="A3" s="412" t="s">
        <v>924</v>
      </c>
      <c r="B3" s="590" t="s">
        <v>964</v>
      </c>
      <c r="C3" s="591"/>
      <c r="D3" s="591"/>
      <c r="E3" s="591"/>
      <c r="F3" s="591"/>
      <c r="G3" s="591"/>
      <c r="H3" s="591"/>
      <c r="I3" s="591"/>
      <c r="J3" s="477"/>
    </row>
    <row r="4" spans="1:12" ht="53.25" customHeight="1" thickBot="1">
      <c r="A4" s="80" t="s">
        <v>1357</v>
      </c>
      <c r="B4" s="145" t="s">
        <v>34</v>
      </c>
      <c r="C4" s="402" t="s">
        <v>154</v>
      </c>
      <c r="D4" s="601" t="s">
        <v>35</v>
      </c>
      <c r="E4" s="602"/>
      <c r="F4" s="155" t="s">
        <v>38</v>
      </c>
      <c r="G4" s="168" t="s">
        <v>39</v>
      </c>
      <c r="H4" s="148" t="s">
        <v>40</v>
      </c>
      <c r="I4" s="151" t="s">
        <v>36</v>
      </c>
    </row>
    <row r="5" spans="1:12" ht="19.5" customHeight="1">
      <c r="A5" s="404"/>
      <c r="B5" s="578" t="s">
        <v>965</v>
      </c>
      <c r="C5" s="293" t="s">
        <v>400</v>
      </c>
      <c r="D5" s="182">
        <v>120</v>
      </c>
      <c r="E5" s="182">
        <v>60</v>
      </c>
      <c r="F5" s="115">
        <f>'СВОД Матрасы'!J146</f>
        <v>5540</v>
      </c>
      <c r="G5" s="47">
        <f>'СВОД Матрасы'!K146</f>
        <v>0.31</v>
      </c>
      <c r="H5" s="123">
        <f>'СВОД Матрасы'!L146</f>
        <v>3822.6</v>
      </c>
      <c r="I5" s="115">
        <v>2539.9291500000004</v>
      </c>
    </row>
    <row r="6" spans="1:12" ht="19.5" customHeight="1">
      <c r="A6" s="404"/>
      <c r="B6" s="578"/>
      <c r="C6" s="293" t="s">
        <v>402</v>
      </c>
      <c r="D6" s="184">
        <v>120</v>
      </c>
      <c r="E6" s="184">
        <v>65</v>
      </c>
      <c r="F6" s="116">
        <f>'СВОД Матрасы'!J147</f>
        <v>7541</v>
      </c>
      <c r="G6" s="47">
        <f>'СВОД Матрасы'!K147</f>
        <v>0.31</v>
      </c>
      <c r="H6" s="124">
        <f>'СВОД Матрасы'!L147</f>
        <v>5203.29</v>
      </c>
      <c r="I6" s="115">
        <v>3451.4221500000003</v>
      </c>
    </row>
    <row r="7" spans="1:12" ht="19.5" customHeight="1">
      <c r="A7" s="404"/>
      <c r="B7" s="578"/>
      <c r="C7" s="293" t="s">
        <v>404</v>
      </c>
      <c r="D7" s="184">
        <v>125</v>
      </c>
      <c r="E7" s="184">
        <v>65</v>
      </c>
      <c r="F7" s="116">
        <f>'СВОД Матрасы'!J148</f>
        <v>7541</v>
      </c>
      <c r="G7" s="47">
        <f>'СВОД Матрасы'!K148</f>
        <v>0.31</v>
      </c>
      <c r="H7" s="124">
        <f>'СВОД Матрасы'!L148</f>
        <v>5203.29</v>
      </c>
      <c r="I7" s="115">
        <v>3451.4221500000003</v>
      </c>
    </row>
    <row r="8" spans="1:12" ht="19.5" customHeight="1">
      <c r="A8" s="404"/>
      <c r="B8" s="578"/>
      <c r="C8" s="293" t="s">
        <v>406</v>
      </c>
      <c r="D8" s="184">
        <v>140</v>
      </c>
      <c r="E8" s="338">
        <v>70</v>
      </c>
      <c r="F8" s="116">
        <f>'СВОД Матрасы'!J149</f>
        <v>8418</v>
      </c>
      <c r="G8" s="47">
        <f>'СВОД Матрасы'!K149</f>
        <v>0.31</v>
      </c>
      <c r="H8" s="124">
        <f>'СВОД Матрасы'!L149</f>
        <v>5808.4199999999992</v>
      </c>
      <c r="I8" s="115">
        <v>3858.16365</v>
      </c>
    </row>
    <row r="9" spans="1:12" ht="19.5" customHeight="1">
      <c r="A9" s="404"/>
      <c r="B9" s="578"/>
      <c r="C9" s="293" t="s">
        <v>408</v>
      </c>
      <c r="D9" s="184">
        <v>145</v>
      </c>
      <c r="E9" s="338">
        <v>60</v>
      </c>
      <c r="F9" s="116">
        <f>'СВОД Матрасы'!J150</f>
        <v>8269</v>
      </c>
      <c r="G9" s="47">
        <f>'СВОД Матрасы'!K150</f>
        <v>0.31</v>
      </c>
      <c r="H9" s="124">
        <f>'СВОД Матрасы'!L150</f>
        <v>5705.61</v>
      </c>
      <c r="I9" s="115">
        <v>3790.5367500000002</v>
      </c>
    </row>
    <row r="10" spans="1:12" ht="19.5" customHeight="1">
      <c r="A10" s="404"/>
      <c r="B10" s="578"/>
      <c r="C10" s="293" t="s">
        <v>410</v>
      </c>
      <c r="D10" s="184">
        <v>150</v>
      </c>
      <c r="E10" s="338">
        <v>60</v>
      </c>
      <c r="F10" s="116">
        <f>'СВОД Матрасы'!J151</f>
        <v>8269</v>
      </c>
      <c r="G10" s="47">
        <f>'СВОД Матрасы'!K151</f>
        <v>0.31</v>
      </c>
      <c r="H10" s="124">
        <f>'СВОД Матрасы'!L151</f>
        <v>5705.61</v>
      </c>
      <c r="I10" s="115">
        <v>3790.5367500000002</v>
      </c>
    </row>
    <row r="11" spans="1:12" ht="27.75" customHeight="1">
      <c r="A11" s="404"/>
      <c r="B11" s="578"/>
      <c r="C11" s="293" t="s">
        <v>412</v>
      </c>
      <c r="D11" s="184">
        <v>160</v>
      </c>
      <c r="E11" s="338">
        <v>70</v>
      </c>
      <c r="F11" s="116">
        <f>'СВОД Матрасы'!J152</f>
        <v>8517</v>
      </c>
      <c r="G11" s="47">
        <f>'СВОД Матрасы'!K152</f>
        <v>0.31</v>
      </c>
      <c r="H11" s="124">
        <f>'СВОД Матрасы'!L152</f>
        <v>5876.73</v>
      </c>
      <c r="I11" s="115">
        <v>3901.7781000000004</v>
      </c>
    </row>
    <row r="12" spans="1:12" ht="19.5" customHeight="1">
      <c r="A12" s="404"/>
      <c r="B12" s="578"/>
      <c r="C12" s="293" t="s">
        <v>416</v>
      </c>
      <c r="D12" s="184">
        <v>175</v>
      </c>
      <c r="E12" s="338">
        <v>75</v>
      </c>
      <c r="F12" s="116">
        <f>'СВОД Матрасы'!J153</f>
        <v>8765</v>
      </c>
      <c r="G12" s="47">
        <f>'СВОД Матрасы'!K153</f>
        <v>0.31</v>
      </c>
      <c r="H12" s="124">
        <f>'СВОД Матрасы'!L153</f>
        <v>6047.8499999999995</v>
      </c>
      <c r="I12" s="115">
        <v>4023.8005499999999</v>
      </c>
    </row>
    <row r="13" spans="1:12" ht="31.5">
      <c r="A13" s="404"/>
      <c r="B13" s="578"/>
      <c r="C13" s="293" t="s">
        <v>966</v>
      </c>
      <c r="D13" s="184" t="s">
        <v>143</v>
      </c>
      <c r="E13" s="338">
        <v>80</v>
      </c>
      <c r="F13" s="116">
        <f>'СВОД Матрасы'!J154</f>
        <v>9013</v>
      </c>
      <c r="G13" s="47">
        <f>'СВОД Матрасы'!K154</f>
        <v>0.31</v>
      </c>
      <c r="H13" s="124">
        <f>'СВОД Матрасы'!L154</f>
        <v>6218.9699999999993</v>
      </c>
      <c r="I13" s="115">
        <v>4134.5518499999998</v>
      </c>
    </row>
    <row r="14" spans="1:12" ht="19.5" customHeight="1">
      <c r="A14" s="404"/>
      <c r="B14" s="578"/>
      <c r="C14" s="293" t="s">
        <v>420</v>
      </c>
      <c r="D14" s="184">
        <v>180</v>
      </c>
      <c r="E14" s="338">
        <v>90</v>
      </c>
      <c r="F14" s="116">
        <f>'СВОД Матрасы'!J155</f>
        <v>9989</v>
      </c>
      <c r="G14" s="47">
        <f>'СВОД Матрасы'!K155</f>
        <v>0.31</v>
      </c>
      <c r="H14" s="124">
        <f>'СВОД Матрасы'!L155</f>
        <v>6892.41</v>
      </c>
      <c r="I14" s="115">
        <v>4578.5371500000001</v>
      </c>
    </row>
    <row r="15" spans="1:12" ht="47.25">
      <c r="A15" s="404"/>
      <c r="B15" s="578"/>
      <c r="C15" s="293" t="s">
        <v>967</v>
      </c>
      <c r="D15" s="184" t="s">
        <v>144</v>
      </c>
      <c r="E15" s="338">
        <v>80</v>
      </c>
      <c r="F15" s="116">
        <f>'СВОД Матрасы'!J156</f>
        <v>9079</v>
      </c>
      <c r="G15" s="47">
        <f>'СВОД Матрасы'!K156</f>
        <v>0.31</v>
      </c>
      <c r="H15" s="124">
        <f>'СВОД Матрасы'!L156</f>
        <v>6264.5099999999993</v>
      </c>
      <c r="I15" s="115">
        <v>4161.0145499999999</v>
      </c>
    </row>
    <row r="16" spans="1:12" ht="48" thickBot="1">
      <c r="A16" s="404"/>
      <c r="B16" s="579"/>
      <c r="C16" s="293" t="s">
        <v>968</v>
      </c>
      <c r="D16" s="345" t="s">
        <v>144</v>
      </c>
      <c r="E16" s="341">
        <v>90</v>
      </c>
      <c r="F16" s="117">
        <f>'СВОД Матрасы'!J157</f>
        <v>10055</v>
      </c>
      <c r="G16" s="47">
        <f>'СВОД Матрасы'!K157</f>
        <v>0.31</v>
      </c>
      <c r="H16" s="125">
        <f>'СВОД Матрасы'!L157</f>
        <v>6937.95</v>
      </c>
      <c r="I16" s="737">
        <v>4607.9401499999994</v>
      </c>
    </row>
    <row r="17" spans="1:9" ht="53.25" customHeight="1" thickBot="1">
      <c r="A17" s="80" t="s">
        <v>1358</v>
      </c>
      <c r="B17" s="145" t="s">
        <v>34</v>
      </c>
      <c r="C17" s="402" t="s">
        <v>154</v>
      </c>
      <c r="D17" s="601" t="s">
        <v>35</v>
      </c>
      <c r="E17" s="602"/>
      <c r="F17" s="155" t="s">
        <v>38</v>
      </c>
      <c r="G17" s="168" t="s">
        <v>39</v>
      </c>
      <c r="H17" s="148" t="s">
        <v>40</v>
      </c>
      <c r="I17" s="151" t="s">
        <v>36</v>
      </c>
    </row>
    <row r="18" spans="1:9" ht="19.5" customHeight="1">
      <c r="A18" s="404"/>
      <c r="B18" s="578" t="s">
        <v>969</v>
      </c>
      <c r="C18" s="293" t="s">
        <v>434</v>
      </c>
      <c r="D18" s="182">
        <v>120</v>
      </c>
      <c r="E18" s="182">
        <v>60</v>
      </c>
      <c r="F18" s="115">
        <f>'СВОД Матрасы'!J163</f>
        <v>9526</v>
      </c>
      <c r="G18" s="47">
        <f>'СВОД Матрасы'!K163</f>
        <v>0.31</v>
      </c>
      <c r="H18" s="123">
        <f>'СВОД Матрасы'!L163</f>
        <v>6572.94</v>
      </c>
      <c r="I18" s="115">
        <v>4247.2633500000002</v>
      </c>
    </row>
    <row r="19" spans="1:9" ht="19.5" customHeight="1">
      <c r="A19" s="404"/>
      <c r="B19" s="578"/>
      <c r="C19" s="293" t="s">
        <v>436</v>
      </c>
      <c r="D19" s="184">
        <v>120</v>
      </c>
      <c r="E19" s="184">
        <v>65</v>
      </c>
      <c r="F19" s="116">
        <f>'СВОД Матрасы'!J164</f>
        <v>10170</v>
      </c>
      <c r="G19" s="47">
        <f>'СВОД Матрасы'!K164</f>
        <v>0.31</v>
      </c>
      <c r="H19" s="124">
        <f>'СВОД Матрасы'!L164</f>
        <v>7017.2999999999993</v>
      </c>
      <c r="I19" s="115">
        <v>4535.9028000000008</v>
      </c>
    </row>
    <row r="20" spans="1:9" ht="19.5" customHeight="1">
      <c r="A20" s="404"/>
      <c r="B20" s="578"/>
      <c r="C20" s="293" t="s">
        <v>438</v>
      </c>
      <c r="D20" s="184">
        <v>125</v>
      </c>
      <c r="E20" s="184">
        <v>65</v>
      </c>
      <c r="F20" s="116">
        <f>'СВОД Матрасы'!J165</f>
        <v>10170</v>
      </c>
      <c r="G20" s="47">
        <f>'СВОД Матрасы'!K165</f>
        <v>0.31</v>
      </c>
      <c r="H20" s="124">
        <f>'СВОД Матрасы'!L165</f>
        <v>7017.2999999999993</v>
      </c>
      <c r="I20" s="115">
        <v>4535.9028000000008</v>
      </c>
    </row>
    <row r="21" spans="1:9" ht="19.5" customHeight="1">
      <c r="A21" s="404"/>
      <c r="B21" s="578"/>
      <c r="C21" s="293" t="s">
        <v>440</v>
      </c>
      <c r="D21" s="184">
        <v>140</v>
      </c>
      <c r="E21" s="338">
        <v>70</v>
      </c>
      <c r="F21" s="116">
        <f>'СВОД Матрасы'!J166</f>
        <v>11990</v>
      </c>
      <c r="G21" s="47">
        <f>'СВОД Матрасы'!K166</f>
        <v>0.31</v>
      </c>
      <c r="H21" s="124">
        <f>'СВОД Матрасы'!L166</f>
        <v>8273.0999999999985</v>
      </c>
      <c r="I21" s="115">
        <v>5339.5847999999996</v>
      </c>
    </row>
    <row r="22" spans="1:9" ht="19.5" customHeight="1">
      <c r="A22" s="404"/>
      <c r="B22" s="578"/>
      <c r="C22" s="293" t="s">
        <v>442</v>
      </c>
      <c r="D22" s="184">
        <v>145</v>
      </c>
      <c r="E22" s="338">
        <v>60</v>
      </c>
      <c r="F22" s="116">
        <f>'СВОД Матрасы'!J167</f>
        <v>11130</v>
      </c>
      <c r="G22" s="47">
        <f>'СВОД Матрасы'!K167</f>
        <v>0.31</v>
      </c>
      <c r="H22" s="124">
        <f>'СВОД Матрасы'!L167</f>
        <v>7679.7</v>
      </c>
      <c r="I22" s="115">
        <v>4957.8358499999995</v>
      </c>
    </row>
    <row r="23" spans="1:9" ht="19.5" customHeight="1">
      <c r="A23" s="404"/>
      <c r="B23" s="578"/>
      <c r="C23" s="293" t="s">
        <v>444</v>
      </c>
      <c r="D23" s="184">
        <v>150</v>
      </c>
      <c r="E23" s="338">
        <v>60</v>
      </c>
      <c r="F23" s="116">
        <f>'СВОД Матрасы'!J168</f>
        <v>11130</v>
      </c>
      <c r="G23" s="47">
        <f>'СВОД Матрасы'!K168</f>
        <v>0.31</v>
      </c>
      <c r="H23" s="124">
        <f>'СВОД Матрасы'!L168</f>
        <v>7679.7</v>
      </c>
      <c r="I23" s="115">
        <v>4957.8358499999995</v>
      </c>
    </row>
    <row r="24" spans="1:9" ht="27.75" customHeight="1">
      <c r="A24" s="404"/>
      <c r="B24" s="578"/>
      <c r="C24" s="293" t="s">
        <v>446</v>
      </c>
      <c r="D24" s="184">
        <v>160</v>
      </c>
      <c r="E24" s="338">
        <v>70</v>
      </c>
      <c r="F24" s="116">
        <f>'СВОД Матрасы'!J169</f>
        <v>12916</v>
      </c>
      <c r="G24" s="47">
        <f>'СВОД Матрасы'!K169</f>
        <v>0.31</v>
      </c>
      <c r="H24" s="124">
        <f>'СВОД Матрасы'!L169</f>
        <v>8912.0399999999991</v>
      </c>
      <c r="I24" s="115">
        <v>5754.65715</v>
      </c>
    </row>
    <row r="25" spans="1:9" ht="19.5" customHeight="1">
      <c r="A25" s="404"/>
      <c r="B25" s="578"/>
      <c r="C25" s="293" t="s">
        <v>450</v>
      </c>
      <c r="D25" s="184">
        <v>175</v>
      </c>
      <c r="E25" s="338">
        <v>75</v>
      </c>
      <c r="F25" s="116">
        <f>'СВОД Матрасы'!J170</f>
        <v>14504</v>
      </c>
      <c r="G25" s="47">
        <f>'СВОД Матрасы'!K170</f>
        <v>0.31</v>
      </c>
      <c r="H25" s="124">
        <f>'СВОД Матрасы'!L170</f>
        <v>10007.759999999998</v>
      </c>
      <c r="I25" s="115">
        <v>6463.2694500000007</v>
      </c>
    </row>
    <row r="26" spans="1:9" ht="31.5">
      <c r="A26" s="404"/>
      <c r="B26" s="578"/>
      <c r="C26" s="293" t="s">
        <v>970</v>
      </c>
      <c r="D26" s="184" t="s">
        <v>143</v>
      </c>
      <c r="E26" s="338">
        <v>80</v>
      </c>
      <c r="F26" s="116">
        <f>'СВОД Матрасы'!J171</f>
        <v>15645</v>
      </c>
      <c r="G26" s="47">
        <f>'СВОД Матрасы'!K171</f>
        <v>0.31</v>
      </c>
      <c r="H26" s="124">
        <f>'СВОД Матрасы'!L171</f>
        <v>10795.05</v>
      </c>
      <c r="I26" s="115">
        <v>6972.4314000000004</v>
      </c>
    </row>
    <row r="27" spans="1:9" ht="19.5" customHeight="1">
      <c r="A27" s="404"/>
      <c r="B27" s="578"/>
      <c r="C27" s="293" t="s">
        <v>454</v>
      </c>
      <c r="D27" s="184">
        <v>180</v>
      </c>
      <c r="E27" s="338">
        <v>90</v>
      </c>
      <c r="F27" s="116">
        <f>'СВОД Матрасы'!J172</f>
        <v>17464</v>
      </c>
      <c r="G27" s="47">
        <f>'СВОД Матрасы'!K172</f>
        <v>0.31</v>
      </c>
      <c r="H27" s="124">
        <f>'СВОД Матрасы'!L172</f>
        <v>12050.16</v>
      </c>
      <c r="I27" s="115">
        <v>7782.48405</v>
      </c>
    </row>
    <row r="28" spans="1:9" ht="47.25">
      <c r="A28" s="404"/>
      <c r="B28" s="578"/>
      <c r="C28" s="293" t="s">
        <v>971</v>
      </c>
      <c r="D28" s="184" t="s">
        <v>144</v>
      </c>
      <c r="E28" s="338">
        <v>80</v>
      </c>
      <c r="F28" s="116">
        <f>'СВОД Матрасы'!J173</f>
        <v>16224</v>
      </c>
      <c r="G28" s="47">
        <f>'СВОД Матрасы'!K173</f>
        <v>0.31</v>
      </c>
      <c r="H28" s="124">
        <f>'СВОД Матрасы'!L173</f>
        <v>11194.56</v>
      </c>
      <c r="I28" s="115">
        <v>7226.7673500000001</v>
      </c>
    </row>
    <row r="29" spans="1:9" ht="48" thickBot="1">
      <c r="A29" s="376"/>
      <c r="B29" s="579"/>
      <c r="C29" s="293" t="s">
        <v>972</v>
      </c>
      <c r="D29" s="345" t="s">
        <v>144</v>
      </c>
      <c r="E29" s="341">
        <v>90</v>
      </c>
      <c r="F29" s="117">
        <f>'СВОД Матрасы'!J174</f>
        <v>18142</v>
      </c>
      <c r="G29" s="47">
        <f>'СВОД Матрасы'!K174</f>
        <v>0.31</v>
      </c>
      <c r="H29" s="125">
        <f>'СВОД Матрасы'!L174</f>
        <v>12517.98</v>
      </c>
      <c r="I29" s="737">
        <v>8081.4145499999995</v>
      </c>
    </row>
    <row r="30" spans="1:9" ht="53.25" customHeight="1" thickBot="1">
      <c r="A30" s="80" t="s">
        <v>1359</v>
      </c>
      <c r="B30" s="145" t="s">
        <v>34</v>
      </c>
      <c r="C30" s="402" t="s">
        <v>154</v>
      </c>
      <c r="D30" s="601" t="s">
        <v>35</v>
      </c>
      <c r="E30" s="602"/>
      <c r="F30" s="155" t="s">
        <v>38</v>
      </c>
      <c r="G30" s="168" t="s">
        <v>39</v>
      </c>
      <c r="H30" s="148" t="s">
        <v>40</v>
      </c>
      <c r="I30" s="151" t="s">
        <v>36</v>
      </c>
    </row>
    <row r="31" spans="1:9" ht="19.5" customHeight="1">
      <c r="A31" s="404"/>
      <c r="B31" s="578" t="s">
        <v>973</v>
      </c>
      <c r="C31" s="293" t="s">
        <v>468</v>
      </c>
      <c r="D31" s="182">
        <v>120</v>
      </c>
      <c r="E31" s="182">
        <v>60</v>
      </c>
      <c r="F31" s="115">
        <f>'СВОД Матрасы'!J180</f>
        <v>8666</v>
      </c>
      <c r="G31" s="47">
        <f>'СВОД Матрасы'!K180</f>
        <v>0.31</v>
      </c>
      <c r="H31" s="123">
        <f>'СВОД Матрасы'!L180</f>
        <v>5979.54</v>
      </c>
      <c r="I31" s="115">
        <v>3860.1238499999999</v>
      </c>
    </row>
    <row r="32" spans="1:9" ht="19.5" customHeight="1">
      <c r="A32" s="404"/>
      <c r="B32" s="578"/>
      <c r="C32" s="293" t="s">
        <v>470</v>
      </c>
      <c r="D32" s="184">
        <v>120</v>
      </c>
      <c r="E32" s="184">
        <v>65</v>
      </c>
      <c r="F32" s="116">
        <f>'СВОД Матрасы'!J181</f>
        <v>9807</v>
      </c>
      <c r="G32" s="47">
        <f>'СВОД Матрасы'!K181</f>
        <v>0.31</v>
      </c>
      <c r="H32" s="124">
        <f>'СВОД Матрасы'!L181</f>
        <v>6766.83</v>
      </c>
      <c r="I32" s="115">
        <v>4372.7161500000002</v>
      </c>
    </row>
    <row r="33" spans="1:9" ht="19.5" customHeight="1">
      <c r="A33" s="404"/>
      <c r="B33" s="578"/>
      <c r="C33" s="293" t="s">
        <v>472</v>
      </c>
      <c r="D33" s="184">
        <v>125</v>
      </c>
      <c r="E33" s="184">
        <v>65</v>
      </c>
      <c r="F33" s="116">
        <f>'СВОД Матрасы'!J182</f>
        <v>9807</v>
      </c>
      <c r="G33" s="47">
        <f>'СВОД Матрасы'!K182</f>
        <v>0.31</v>
      </c>
      <c r="H33" s="124">
        <f>'СВОД Матрасы'!L182</f>
        <v>6766.83</v>
      </c>
      <c r="I33" s="115">
        <v>4372.7161500000002</v>
      </c>
    </row>
    <row r="34" spans="1:9" ht="19.5" customHeight="1">
      <c r="A34" s="404"/>
      <c r="B34" s="578"/>
      <c r="C34" s="293" t="s">
        <v>474</v>
      </c>
      <c r="D34" s="184">
        <v>140</v>
      </c>
      <c r="E34" s="338">
        <v>70</v>
      </c>
      <c r="F34" s="116">
        <f>'СВОД Матрасы'!J183</f>
        <v>10799</v>
      </c>
      <c r="G34" s="47">
        <f>'СВОД Матрасы'!K183</f>
        <v>0.31</v>
      </c>
      <c r="H34" s="124">
        <f>'СВОД Матрасы'!L183</f>
        <v>7451.3099999999995</v>
      </c>
      <c r="I34" s="115">
        <v>4814.2511999999997</v>
      </c>
    </row>
    <row r="35" spans="1:9" ht="19.5" customHeight="1">
      <c r="A35" s="404"/>
      <c r="B35" s="578"/>
      <c r="C35" s="293" t="s">
        <v>476</v>
      </c>
      <c r="D35" s="184">
        <v>145</v>
      </c>
      <c r="E35" s="338">
        <v>60</v>
      </c>
      <c r="F35" s="116">
        <f>'СВОД Матрасы'!J184</f>
        <v>9856</v>
      </c>
      <c r="G35" s="47">
        <f>'СВОД Матрасы'!K184</f>
        <v>0.31</v>
      </c>
      <c r="H35" s="124">
        <f>'СВОД Матрасы'!L184</f>
        <v>6800.6399999999994</v>
      </c>
      <c r="I35" s="115">
        <v>4394.2783500000005</v>
      </c>
    </row>
    <row r="36" spans="1:9" ht="19.5" customHeight="1">
      <c r="A36" s="404"/>
      <c r="B36" s="578"/>
      <c r="C36" s="293" t="s">
        <v>478</v>
      </c>
      <c r="D36" s="184">
        <v>150</v>
      </c>
      <c r="E36" s="338">
        <v>60</v>
      </c>
      <c r="F36" s="116">
        <f>'СВОД Матрасы'!J185</f>
        <v>9856</v>
      </c>
      <c r="G36" s="47">
        <f>'СВОД Матрасы'!K185</f>
        <v>0.31</v>
      </c>
      <c r="H36" s="124">
        <f>'СВОД Матрасы'!L185</f>
        <v>6800.6399999999994</v>
      </c>
      <c r="I36" s="115">
        <v>4394.2783500000005</v>
      </c>
    </row>
    <row r="37" spans="1:9" ht="27.75" customHeight="1">
      <c r="A37" s="404"/>
      <c r="B37" s="578"/>
      <c r="C37" s="293" t="s">
        <v>480</v>
      </c>
      <c r="D37" s="184">
        <v>160</v>
      </c>
      <c r="E37" s="338">
        <v>70</v>
      </c>
      <c r="F37" s="116">
        <f>'СВОД Матрасы'!J186</f>
        <v>11478</v>
      </c>
      <c r="G37" s="47">
        <f>'СВОД Матрасы'!K186</f>
        <v>0.31</v>
      </c>
      <c r="H37" s="124">
        <f>'СВОД Матрасы'!L186</f>
        <v>7919.82</v>
      </c>
      <c r="I37" s="115">
        <v>5113.1817000000001</v>
      </c>
    </row>
    <row r="38" spans="1:9" ht="19.5" customHeight="1">
      <c r="A38" s="404"/>
      <c r="B38" s="578"/>
      <c r="C38" s="293" t="s">
        <v>484</v>
      </c>
      <c r="D38" s="184">
        <v>175</v>
      </c>
      <c r="E38" s="338">
        <v>75</v>
      </c>
      <c r="F38" s="116">
        <f>'СВОД Матрасы'!J187</f>
        <v>12933</v>
      </c>
      <c r="G38" s="47">
        <f>'СВОД Матрасы'!K187</f>
        <v>0.31</v>
      </c>
      <c r="H38" s="124">
        <f>'СВОД Матрасы'!L187</f>
        <v>8923.7699999999986</v>
      </c>
      <c r="I38" s="115">
        <v>5766.9084000000003</v>
      </c>
    </row>
    <row r="39" spans="1:9" ht="31.5">
      <c r="A39" s="404"/>
      <c r="B39" s="578"/>
      <c r="C39" s="293" t="s">
        <v>974</v>
      </c>
      <c r="D39" s="184" t="s">
        <v>143</v>
      </c>
      <c r="E39" s="338">
        <v>80</v>
      </c>
      <c r="F39" s="116">
        <f>'СВОД Матрасы'!J188</f>
        <v>13859</v>
      </c>
      <c r="G39" s="47">
        <f>'СВОД Матрасы'!K188</f>
        <v>0.31</v>
      </c>
      <c r="H39" s="124">
        <f>'СВОД Матрасы'!L188</f>
        <v>9562.7099999999991</v>
      </c>
      <c r="I39" s="115">
        <v>6173.15985</v>
      </c>
    </row>
    <row r="40" spans="1:9" ht="19.5" customHeight="1">
      <c r="A40" s="404"/>
      <c r="B40" s="578"/>
      <c r="C40" s="293" t="s">
        <v>488</v>
      </c>
      <c r="D40" s="184">
        <v>180</v>
      </c>
      <c r="E40" s="338">
        <v>90</v>
      </c>
      <c r="F40" s="116">
        <f>'СВОД Матрасы'!J189</f>
        <v>15479</v>
      </c>
      <c r="G40" s="47">
        <f>'СВОД Матрасы'!K189</f>
        <v>0.31</v>
      </c>
      <c r="H40" s="124">
        <f>'СВОД Матрасы'!L189</f>
        <v>10680.509999999998</v>
      </c>
      <c r="I40" s="115">
        <v>6892.0632000000005</v>
      </c>
    </row>
    <row r="41" spans="1:9" ht="47.25">
      <c r="A41" s="404"/>
      <c r="B41" s="578"/>
      <c r="C41" s="293" t="s">
        <v>975</v>
      </c>
      <c r="D41" s="184" t="s">
        <v>144</v>
      </c>
      <c r="E41" s="338">
        <v>80</v>
      </c>
      <c r="F41" s="116">
        <f>'СВОД Матрасы'!J190</f>
        <v>14454</v>
      </c>
      <c r="G41" s="47">
        <f>'СВОД Матрасы'!K190</f>
        <v>0.31</v>
      </c>
      <c r="H41" s="124">
        <f>'СВОД Матрасы'!L190</f>
        <v>9973.2599999999984</v>
      </c>
      <c r="I41" s="115">
        <v>6432.8863499999998</v>
      </c>
    </row>
    <row r="42" spans="1:9" ht="48" thickBot="1">
      <c r="A42" s="376"/>
      <c r="B42" s="579"/>
      <c r="C42" s="293" t="s">
        <v>976</v>
      </c>
      <c r="D42" s="345" t="s">
        <v>144</v>
      </c>
      <c r="E42" s="341">
        <v>90</v>
      </c>
      <c r="F42" s="117">
        <f>'СВОД Матрасы'!J191</f>
        <v>16157</v>
      </c>
      <c r="G42" s="47">
        <f>'СВОД Матрасы'!K191</f>
        <v>0.31</v>
      </c>
      <c r="H42" s="125">
        <f>'СВОД Матрасы'!L191</f>
        <v>11148.33</v>
      </c>
      <c r="I42" s="737">
        <v>7195.4041500000003</v>
      </c>
    </row>
    <row r="43" spans="1:9" ht="53.25" customHeight="1" thickBot="1">
      <c r="A43" s="80" t="s">
        <v>1360</v>
      </c>
      <c r="B43" s="145" t="s">
        <v>34</v>
      </c>
      <c r="C43" s="402" t="s">
        <v>154</v>
      </c>
      <c r="D43" s="601" t="s">
        <v>35</v>
      </c>
      <c r="E43" s="602"/>
      <c r="F43" s="155" t="s">
        <v>38</v>
      </c>
      <c r="G43" s="168" t="s">
        <v>39</v>
      </c>
      <c r="H43" s="148" t="s">
        <v>40</v>
      </c>
      <c r="I43" s="151" t="s">
        <v>36</v>
      </c>
    </row>
    <row r="44" spans="1:9" ht="19.5" customHeight="1">
      <c r="A44" s="73"/>
      <c r="B44" s="577" t="s">
        <v>977</v>
      </c>
      <c r="C44" s="293" t="s">
        <v>502</v>
      </c>
      <c r="D44" s="182">
        <v>120</v>
      </c>
      <c r="E44" s="182">
        <v>60</v>
      </c>
      <c r="F44" s="115">
        <f>'СВОД Матрасы'!J197</f>
        <v>9873</v>
      </c>
      <c r="G44" s="47">
        <f>'СВОД Матрасы'!K197</f>
        <v>0.31</v>
      </c>
      <c r="H44" s="123">
        <f>'СВОД Матрасы'!L197</f>
        <v>6812.37</v>
      </c>
      <c r="I44" s="734">
        <v>4402.1191499999995</v>
      </c>
    </row>
    <row r="45" spans="1:9" ht="19.5" customHeight="1">
      <c r="A45" s="404"/>
      <c r="B45" s="578"/>
      <c r="C45" s="293" t="s">
        <v>504</v>
      </c>
      <c r="D45" s="184">
        <v>120</v>
      </c>
      <c r="E45" s="184">
        <v>65</v>
      </c>
      <c r="F45" s="116">
        <f>'СВОД Матрасы'!J198</f>
        <v>11312</v>
      </c>
      <c r="G45" s="47">
        <f>'СВОД Матрасы'!K198</f>
        <v>0.31</v>
      </c>
      <c r="H45" s="124">
        <f>'СВОД Матрасы'!L198</f>
        <v>7805.28</v>
      </c>
      <c r="I45" s="115">
        <v>5033.7936000000009</v>
      </c>
    </row>
    <row r="46" spans="1:9" ht="19.5" customHeight="1">
      <c r="A46" s="404"/>
      <c r="B46" s="578"/>
      <c r="C46" s="293" t="s">
        <v>506</v>
      </c>
      <c r="D46" s="184">
        <v>125</v>
      </c>
      <c r="E46" s="184">
        <v>65</v>
      </c>
      <c r="F46" s="116">
        <f>'СВОД Матрасы'!J199</f>
        <v>11312</v>
      </c>
      <c r="G46" s="47">
        <f>'СВОД Матрасы'!K199</f>
        <v>0.31</v>
      </c>
      <c r="H46" s="124">
        <f>'СВОД Матрасы'!L199</f>
        <v>7805.28</v>
      </c>
      <c r="I46" s="115">
        <v>5033.7936000000009</v>
      </c>
    </row>
    <row r="47" spans="1:9" ht="19.5" customHeight="1">
      <c r="A47" s="404"/>
      <c r="B47" s="578"/>
      <c r="C47" s="293" t="s">
        <v>508</v>
      </c>
      <c r="D47" s="184">
        <v>140</v>
      </c>
      <c r="E47" s="338">
        <v>70</v>
      </c>
      <c r="F47" s="116">
        <f>'СВОД Матрасы'!J200</f>
        <v>12486</v>
      </c>
      <c r="G47" s="47">
        <f>'СВОД Матрасы'!K200</f>
        <v>0.31</v>
      </c>
      <c r="H47" s="124">
        <f>'СВОД Матрасы'!L200</f>
        <v>8615.34</v>
      </c>
      <c r="I47" s="115">
        <v>5561.0874000000003</v>
      </c>
    </row>
    <row r="48" spans="1:9" ht="19.5" customHeight="1">
      <c r="A48" s="404"/>
      <c r="B48" s="578"/>
      <c r="C48" s="293" t="s">
        <v>510</v>
      </c>
      <c r="D48" s="184">
        <v>145</v>
      </c>
      <c r="E48" s="338">
        <v>60</v>
      </c>
      <c r="F48" s="116">
        <f>'СВОД Матрасы'!J201</f>
        <v>11427</v>
      </c>
      <c r="G48" s="47">
        <f>'СВОД Матрасы'!K201</f>
        <v>0.31</v>
      </c>
      <c r="H48" s="124">
        <f>'СВОД Матрасы'!L201</f>
        <v>7884.6299999999992</v>
      </c>
      <c r="I48" s="115">
        <v>5094.0697499999997</v>
      </c>
    </row>
    <row r="49" spans="1:10" ht="19.5" customHeight="1">
      <c r="A49" s="404"/>
      <c r="B49" s="578"/>
      <c r="C49" s="293" t="s">
        <v>512</v>
      </c>
      <c r="D49" s="184">
        <v>150</v>
      </c>
      <c r="E49" s="338">
        <v>60</v>
      </c>
      <c r="F49" s="116">
        <f>'СВОД Матрасы'!J202</f>
        <v>11427</v>
      </c>
      <c r="G49" s="47">
        <f>'СВОД Матрасы'!K202</f>
        <v>0.31</v>
      </c>
      <c r="H49" s="124">
        <f>'СВОД Матрасы'!L202</f>
        <v>7884.6299999999992</v>
      </c>
      <c r="I49" s="115">
        <v>5094.0697499999997</v>
      </c>
    </row>
    <row r="50" spans="1:10" ht="27.75" customHeight="1">
      <c r="A50" s="404"/>
      <c r="B50" s="578"/>
      <c r="C50" s="293" t="s">
        <v>514</v>
      </c>
      <c r="D50" s="184">
        <v>160</v>
      </c>
      <c r="E50" s="338">
        <v>70</v>
      </c>
      <c r="F50" s="116">
        <f>'СВОД Матрасы'!J203</f>
        <v>13462</v>
      </c>
      <c r="G50" s="47">
        <f>'СВОД Матрасы'!K203</f>
        <v>0.31</v>
      </c>
      <c r="H50" s="124">
        <f>'СВОД Матрасы'!L203</f>
        <v>9288.7799999999988</v>
      </c>
      <c r="I50" s="115">
        <v>5992.8214499999995</v>
      </c>
    </row>
    <row r="51" spans="1:10" ht="19.5" customHeight="1">
      <c r="A51" s="404"/>
      <c r="B51" s="578"/>
      <c r="C51" s="293" t="s">
        <v>518</v>
      </c>
      <c r="D51" s="184">
        <v>175</v>
      </c>
      <c r="E51" s="338">
        <v>75</v>
      </c>
      <c r="F51" s="116">
        <f>'СВОД Матрасы'!J204</f>
        <v>15330</v>
      </c>
      <c r="G51" s="47">
        <f>'СВОД Матрасы'!K204</f>
        <v>0.31</v>
      </c>
      <c r="H51" s="124">
        <f>'СВОД Матрасы'!L204</f>
        <v>10577.699999999999</v>
      </c>
      <c r="I51" s="115">
        <v>6830.8069500000001</v>
      </c>
    </row>
    <row r="52" spans="1:10" ht="31.5">
      <c r="A52" s="404"/>
      <c r="B52" s="578"/>
      <c r="C52" s="293" t="s">
        <v>978</v>
      </c>
      <c r="D52" s="184" t="s">
        <v>143</v>
      </c>
      <c r="E52" s="338">
        <v>80</v>
      </c>
      <c r="F52" s="116">
        <f>'СВОД Матрасы'!J205</f>
        <v>15925</v>
      </c>
      <c r="G52" s="47">
        <f>'СВОД Матрасы'!K205</f>
        <v>0.31</v>
      </c>
      <c r="H52" s="124">
        <f>'СВОД Матрасы'!L205</f>
        <v>10988.25</v>
      </c>
      <c r="I52" s="115">
        <v>7091.0234999999993</v>
      </c>
    </row>
    <row r="53" spans="1:10">
      <c r="A53" s="404"/>
      <c r="B53" s="578"/>
      <c r="C53" s="293" t="s">
        <v>522</v>
      </c>
      <c r="D53" s="184">
        <v>180</v>
      </c>
      <c r="E53" s="338">
        <v>90</v>
      </c>
      <c r="F53" s="116">
        <f>'СВОД Матрасы'!J206</f>
        <v>16934</v>
      </c>
      <c r="G53" s="47">
        <f>'СВОД Матрасы'!K206</f>
        <v>0.31</v>
      </c>
      <c r="H53" s="124">
        <f>'СВОД Матрасы'!L206</f>
        <v>11684.46</v>
      </c>
      <c r="I53" s="115">
        <v>7544.3197499999997</v>
      </c>
    </row>
    <row r="54" spans="1:10" ht="47.25">
      <c r="A54" s="404"/>
      <c r="B54" s="578"/>
      <c r="C54" s="293" t="s">
        <v>979</v>
      </c>
      <c r="D54" s="184" t="s">
        <v>144</v>
      </c>
      <c r="E54" s="338">
        <v>80</v>
      </c>
      <c r="F54" s="116">
        <f>'СВОД Матрасы'!J207</f>
        <v>15843</v>
      </c>
      <c r="G54" s="47">
        <f>'СВОД Матрасы'!K207</f>
        <v>0.31</v>
      </c>
      <c r="H54" s="124">
        <f>'СВОД Матрасы'!L207</f>
        <v>10931.669999999998</v>
      </c>
      <c r="I54" s="115">
        <v>7052.3095499999999</v>
      </c>
    </row>
    <row r="55" spans="1:10" ht="48" thickBot="1">
      <c r="A55" s="376"/>
      <c r="B55" s="579"/>
      <c r="C55" s="293" t="s">
        <v>980</v>
      </c>
      <c r="D55" s="345" t="s">
        <v>144</v>
      </c>
      <c r="E55" s="341">
        <v>90</v>
      </c>
      <c r="F55" s="117">
        <f>'СВОД Матрасы'!J208</f>
        <v>17547</v>
      </c>
      <c r="G55" s="47">
        <f>'СВОД Матрасы'!K208</f>
        <v>0.31</v>
      </c>
      <c r="H55" s="125">
        <f>'СВОД Матрасы'!L208</f>
        <v>12107.429999999998</v>
      </c>
      <c r="I55" s="737">
        <v>7816.7875499999991</v>
      </c>
    </row>
    <row r="56" spans="1:10">
      <c r="A56" s="10" t="s">
        <v>936</v>
      </c>
      <c r="B56" s="10"/>
      <c r="C56" s="413"/>
      <c r="D56" s="413"/>
      <c r="E56" s="413"/>
      <c r="F56" s="413"/>
      <c r="G56" s="413"/>
      <c r="H56" s="413"/>
      <c r="I56" s="413"/>
    </row>
    <row r="57" spans="1:10">
      <c r="A57" s="10" t="s">
        <v>937</v>
      </c>
      <c r="B57" s="10"/>
      <c r="C57" s="413"/>
      <c r="D57" s="413"/>
      <c r="E57" s="413"/>
      <c r="F57" s="413"/>
      <c r="G57" s="413"/>
      <c r="H57" s="413"/>
      <c r="I57" s="413"/>
    </row>
    <row r="58" spans="1:10">
      <c r="A58" s="10" t="s">
        <v>938</v>
      </c>
      <c r="B58" s="415" t="s">
        <v>939</v>
      </c>
      <c r="C58" s="413"/>
      <c r="D58" s="413"/>
      <c r="E58" s="413"/>
      <c r="F58" s="413"/>
      <c r="G58" s="413"/>
      <c r="H58" s="413"/>
      <c r="I58" s="413"/>
    </row>
    <row r="59" spans="1:10">
      <c r="A59" s="416" t="s">
        <v>1193</v>
      </c>
      <c r="B59" s="418"/>
      <c r="C59" s="81"/>
      <c r="D59" s="22"/>
      <c r="E59" s="10"/>
      <c r="G59" s="14"/>
      <c r="H59" s="10"/>
      <c r="I59" s="10"/>
      <c r="J59" s="13"/>
    </row>
    <row r="60" spans="1:10">
      <c r="A60" s="416" t="s">
        <v>1194</v>
      </c>
      <c r="B60" s="418"/>
      <c r="C60" s="81"/>
      <c r="D60" s="22"/>
      <c r="E60" s="10"/>
      <c r="G60" s="14"/>
      <c r="H60" s="10"/>
      <c r="I60" s="10"/>
      <c r="J60" s="13"/>
    </row>
    <row r="61" spans="1:10">
      <c r="A61" s="95" t="str">
        <f>Контакты!$B$10</f>
        <v>почта для приёма заказов</v>
      </c>
      <c r="B61" s="34" t="str">
        <f>Контакты!$C$10</f>
        <v>хххх@ххх.ru</v>
      </c>
      <c r="C61" s="34"/>
      <c r="D61" s="22"/>
      <c r="E61" s="10"/>
      <c r="F61" s="413"/>
      <c r="G61" s="14"/>
      <c r="H61" s="10"/>
      <c r="I61" s="10"/>
      <c r="J61" s="13"/>
    </row>
    <row r="62" spans="1:10">
      <c r="A62" s="95" t="str">
        <f>Контакты!$B$12</f>
        <v>номер телефона службы сервиса</v>
      </c>
      <c r="B62" s="34">
        <f>Контакты!$C$12</f>
        <v>8800</v>
      </c>
      <c r="C62" s="34"/>
      <c r="D62" s="22"/>
      <c r="E62" s="10"/>
      <c r="F62" s="413"/>
      <c r="G62" s="14"/>
      <c r="H62" s="10"/>
      <c r="I62" s="10"/>
      <c r="J62" s="13"/>
    </row>
    <row r="63" spans="1:10">
      <c r="A63" s="10"/>
      <c r="B63" s="10"/>
      <c r="C63" s="10"/>
      <c r="D63" s="22"/>
      <c r="E63" s="10"/>
      <c r="F63" s="413"/>
      <c r="G63" s="14"/>
      <c r="H63" s="10"/>
      <c r="I63" s="10"/>
      <c r="J63" s="13"/>
    </row>
  </sheetData>
  <mergeCells count="11">
    <mergeCell ref="J1:L1"/>
    <mergeCell ref="A2:I2"/>
    <mergeCell ref="D4:E4"/>
    <mergeCell ref="B5:B16"/>
    <mergeCell ref="B44:B55"/>
    <mergeCell ref="D17:E17"/>
    <mergeCell ref="B18:B29"/>
    <mergeCell ref="D30:E30"/>
    <mergeCell ref="B31:B42"/>
    <mergeCell ref="D43:E43"/>
    <mergeCell ref="B3:I3"/>
  </mergeCells>
  <hyperlinks>
    <hyperlink ref="B3" r:id="rId1" xr:uid="{00000000-0004-0000-0C00-000002000000}"/>
    <hyperlink ref="B58" r:id="rId2" xr:uid="{00000000-0004-0000-0C00-000003000000}"/>
  </hyperlinks>
  <pageMargins left="0.70866141732283472" right="0.70866141732283472" top="0.74803149606299213" bottom="0.74803149606299213" header="0.31496062992125984" footer="0.31496062992125984"/>
  <pageSetup paperSize="9" scale="37" fitToHeight="2" orientation="portrait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O60"/>
  <sheetViews>
    <sheetView view="pageBreakPreview" zoomScale="70" zoomScaleNormal="100" zoomScaleSheetLayoutView="70" workbookViewId="0">
      <selection activeCell="R6" sqref="R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3.710937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43" customWidth="1"/>
    <col min="8" max="8" width="18.140625" style="23" customWidth="1"/>
    <col min="9" max="9" width="20" style="23" customWidth="1"/>
    <col min="10" max="16384" width="9.140625" style="6"/>
  </cols>
  <sheetData>
    <row r="1" spans="1:15" ht="16.5" thickBot="1">
      <c r="A1" s="143" t="str">
        <f>'TREND - Viking (скрутка)'!A1</f>
        <v>c 11.06 по 23.06.2026 г.</v>
      </c>
      <c r="B1" s="10"/>
      <c r="C1" s="10"/>
      <c r="D1" s="10"/>
      <c r="E1" s="10"/>
      <c r="G1" s="27"/>
      <c r="H1" s="22"/>
      <c r="I1" s="170"/>
      <c r="J1" s="606"/>
      <c r="K1" s="606"/>
      <c r="L1" s="606"/>
    </row>
    <row r="2" spans="1:15" ht="81.599999999999994" customHeight="1" thickBot="1">
      <c r="A2" s="584" t="s">
        <v>1361</v>
      </c>
      <c r="B2" s="585"/>
      <c r="C2" s="585"/>
      <c r="D2" s="585"/>
      <c r="E2" s="585"/>
      <c r="F2" s="585"/>
      <c r="G2" s="585"/>
      <c r="H2" s="585"/>
      <c r="I2" s="585"/>
    </row>
    <row r="3" spans="1:15" ht="25.15" customHeight="1" thickBot="1">
      <c r="A3" s="412" t="s">
        <v>924</v>
      </c>
      <c r="B3" s="607" t="s">
        <v>981</v>
      </c>
      <c r="C3" s="608"/>
      <c r="D3" s="608"/>
      <c r="E3" s="608"/>
      <c r="F3" s="608"/>
      <c r="G3" s="608"/>
      <c r="H3" s="609"/>
      <c r="I3" s="565"/>
    </row>
    <row r="4" spans="1:15" ht="45.2" customHeight="1" thickBot="1">
      <c r="A4" s="80" t="s">
        <v>1362</v>
      </c>
      <c r="B4" s="145" t="s">
        <v>34</v>
      </c>
      <c r="C4" s="402" t="s">
        <v>154</v>
      </c>
      <c r="D4" s="601" t="s">
        <v>35</v>
      </c>
      <c r="E4" s="602"/>
      <c r="F4" s="155" t="s">
        <v>38</v>
      </c>
      <c r="G4" s="147" t="s">
        <v>39</v>
      </c>
      <c r="H4" s="148" t="s">
        <v>40</v>
      </c>
      <c r="I4" s="149" t="s">
        <v>36</v>
      </c>
    </row>
    <row r="5" spans="1:15" ht="32.1" customHeight="1">
      <c r="A5" s="342"/>
      <c r="B5" s="593" t="s">
        <v>982</v>
      </c>
      <c r="C5" s="294" t="s">
        <v>564</v>
      </c>
      <c r="D5" s="598" t="s">
        <v>43</v>
      </c>
      <c r="E5" s="182">
        <v>80</v>
      </c>
      <c r="F5" s="97">
        <f>'СВОД Матрасы'!J228</f>
        <v>26482</v>
      </c>
      <c r="G5" s="180">
        <f>'СВОД Матрасы'!K228</f>
        <v>0.49399999999999999</v>
      </c>
      <c r="H5" s="25">
        <f>'СВОД Матрасы'!L228</f>
        <v>13399.892</v>
      </c>
      <c r="I5" s="115">
        <v>8628.5430000000015</v>
      </c>
      <c r="O5" s="7"/>
    </row>
    <row r="6" spans="1:15" ht="32.1" customHeight="1">
      <c r="A6" s="342"/>
      <c r="B6" s="593"/>
      <c r="C6" s="294" t="s">
        <v>566</v>
      </c>
      <c r="D6" s="596"/>
      <c r="E6" s="184">
        <v>90</v>
      </c>
      <c r="F6" s="98">
        <f>'СВОД Матрасы'!J229</f>
        <v>28925</v>
      </c>
      <c r="G6" s="113">
        <f>'СВОД Матрасы'!K229</f>
        <v>0.49399999999999999</v>
      </c>
      <c r="H6" s="18">
        <f>'СВОД Матрасы'!L229</f>
        <v>14636.05</v>
      </c>
      <c r="I6" s="116">
        <v>9428.2649999999994</v>
      </c>
      <c r="O6" s="7"/>
    </row>
    <row r="7" spans="1:15" ht="32.1" customHeight="1">
      <c r="A7" s="404"/>
      <c r="B7" s="593"/>
      <c r="C7" s="294" t="s">
        <v>568</v>
      </c>
      <c r="D7" s="596"/>
      <c r="E7" s="184">
        <v>120</v>
      </c>
      <c r="F7" s="98">
        <f>'СВОД Матрасы'!J230</f>
        <v>35036</v>
      </c>
      <c r="G7" s="113">
        <f>'СВОД Матрасы'!K230</f>
        <v>0.49399999999999999</v>
      </c>
      <c r="H7" s="18">
        <f>'СВОД Матрасы'!L230</f>
        <v>17728.216</v>
      </c>
      <c r="I7" s="116">
        <v>11421.333000000001</v>
      </c>
      <c r="O7" s="7"/>
    </row>
    <row r="8" spans="1:15" ht="32.1" customHeight="1">
      <c r="A8" s="404"/>
      <c r="B8" s="593"/>
      <c r="C8" s="294" t="s">
        <v>570</v>
      </c>
      <c r="D8" s="596"/>
      <c r="E8" s="338">
        <v>140</v>
      </c>
      <c r="F8" s="98">
        <f>'СВОД Матрасы'!J231</f>
        <v>41404</v>
      </c>
      <c r="G8" s="113">
        <f>'СВОД Матрасы'!K231</f>
        <v>0.49399999999999999</v>
      </c>
      <c r="H8" s="18">
        <f>'СВОД Матрасы'!L231</f>
        <v>20950.423999999999</v>
      </c>
      <c r="I8" s="116">
        <v>13495.482</v>
      </c>
      <c r="O8" s="7"/>
    </row>
    <row r="9" spans="1:15" ht="32.1" customHeight="1">
      <c r="A9" s="404"/>
      <c r="B9" s="593"/>
      <c r="C9" s="294" t="s">
        <v>572</v>
      </c>
      <c r="D9" s="596"/>
      <c r="E9" s="339">
        <v>160</v>
      </c>
      <c r="F9" s="99">
        <f>'СВОД Матрасы'!J232</f>
        <v>46502</v>
      </c>
      <c r="G9" s="114">
        <f>'СВОД Матрасы'!K232</f>
        <v>0.49399999999999999</v>
      </c>
      <c r="H9" s="19">
        <f>'СВОД Матрасы'!L232</f>
        <v>23530.011999999999</v>
      </c>
      <c r="I9" s="733">
        <v>15171.849000000002</v>
      </c>
      <c r="O9" s="7"/>
    </row>
    <row r="10" spans="1:15" ht="32.1" customHeight="1">
      <c r="A10" s="404"/>
      <c r="B10" s="593"/>
      <c r="C10" s="294" t="s">
        <v>574</v>
      </c>
      <c r="D10" s="596"/>
      <c r="E10" s="338">
        <v>180</v>
      </c>
      <c r="F10" s="98">
        <f>'СВОД Матрасы'!J233</f>
        <v>51164</v>
      </c>
      <c r="G10" s="113">
        <f>'СВОД Матрасы'!K233</f>
        <v>0.49399999999999999</v>
      </c>
      <c r="H10" s="18">
        <f>'СВОД Матрасы'!L233</f>
        <v>25888.984</v>
      </c>
      <c r="I10" s="116">
        <v>16679.124</v>
      </c>
      <c r="O10" s="7"/>
    </row>
    <row r="11" spans="1:15" ht="32.1" customHeight="1" thickBot="1">
      <c r="A11" s="376"/>
      <c r="B11" s="594"/>
      <c r="C11" s="294" t="s">
        <v>576</v>
      </c>
      <c r="D11" s="597"/>
      <c r="E11" s="341">
        <v>200</v>
      </c>
      <c r="F11" s="100">
        <f>'СВОД Матрасы'!J234</f>
        <v>56565</v>
      </c>
      <c r="G11" s="113">
        <f>'СВОД Матрасы'!K234</f>
        <v>0.49399999999999999</v>
      </c>
      <c r="H11" s="21">
        <f>'СВОД Матрасы'!L234</f>
        <v>28621.89</v>
      </c>
      <c r="I11" s="117">
        <v>18439.344000000001</v>
      </c>
      <c r="O11" s="7"/>
    </row>
    <row r="12" spans="1:15" ht="51" customHeight="1" thickBot="1">
      <c r="A12" s="80" t="s">
        <v>1363</v>
      </c>
      <c r="B12" s="145" t="s">
        <v>34</v>
      </c>
      <c r="C12" s="402" t="s">
        <v>154</v>
      </c>
      <c r="D12" s="601" t="s">
        <v>35</v>
      </c>
      <c r="E12" s="602"/>
      <c r="F12" s="155" t="s">
        <v>38</v>
      </c>
      <c r="G12" s="147" t="s">
        <v>39</v>
      </c>
      <c r="H12" s="148" t="s">
        <v>40</v>
      </c>
      <c r="I12" s="149" t="s">
        <v>36</v>
      </c>
    </row>
    <row r="13" spans="1:15" ht="37.15" customHeight="1">
      <c r="A13" s="342"/>
      <c r="B13" s="593" t="s">
        <v>983</v>
      </c>
      <c r="C13" s="294" t="s">
        <v>984</v>
      </c>
      <c r="D13" s="598" t="s">
        <v>43</v>
      </c>
      <c r="E13" s="182">
        <v>80</v>
      </c>
      <c r="F13" s="97">
        <f>'СВОД Матрасы'!J235</f>
        <v>33450</v>
      </c>
      <c r="G13" s="180">
        <f>'СВОД Матрасы'!K235</f>
        <v>0.51600000000000001</v>
      </c>
      <c r="H13" s="25">
        <f>'СВОД Матрасы'!L235</f>
        <v>16189.8</v>
      </c>
      <c r="I13" s="115">
        <v>10427.111999999999</v>
      </c>
      <c r="O13" s="7"/>
    </row>
    <row r="14" spans="1:15" ht="37.15" customHeight="1">
      <c r="A14" s="404"/>
      <c r="B14" s="593"/>
      <c r="C14" s="294" t="s">
        <v>985</v>
      </c>
      <c r="D14" s="596"/>
      <c r="E14" s="184">
        <v>90</v>
      </c>
      <c r="F14" s="98">
        <f>'СВОД Матрасы'!J236</f>
        <v>36468</v>
      </c>
      <c r="G14" s="113">
        <f>'СВОД Матрасы'!K236</f>
        <v>0.51600000000000001</v>
      </c>
      <c r="H14" s="18">
        <f>'СВОД Матрасы'!L236</f>
        <v>17650.511999999999</v>
      </c>
      <c r="I14" s="116">
        <v>11370.824999999999</v>
      </c>
      <c r="O14" s="7"/>
    </row>
    <row r="15" spans="1:15" ht="37.15" customHeight="1">
      <c r="A15" s="404"/>
      <c r="B15" s="593"/>
      <c r="C15" s="294" t="s">
        <v>986</v>
      </c>
      <c r="D15" s="596"/>
      <c r="E15" s="184">
        <v>120</v>
      </c>
      <c r="F15" s="98">
        <f>'СВОД Матрасы'!J237</f>
        <v>48472</v>
      </c>
      <c r="G15" s="113">
        <f>'СВОД Матрасы'!K237</f>
        <v>0.51600000000000001</v>
      </c>
      <c r="H15" s="18">
        <f>'СВОД Матрасы'!L237</f>
        <v>23460.448</v>
      </c>
      <c r="I15" s="116">
        <v>15112.503000000001</v>
      </c>
      <c r="O15" s="7"/>
    </row>
    <row r="16" spans="1:15" ht="37.15" customHeight="1">
      <c r="A16" s="404"/>
      <c r="B16" s="593"/>
      <c r="C16" s="294" t="s">
        <v>987</v>
      </c>
      <c r="D16" s="596"/>
      <c r="E16" s="338">
        <v>140</v>
      </c>
      <c r="F16" s="98">
        <f>'СВОД Матрасы'!J238</f>
        <v>54346</v>
      </c>
      <c r="G16" s="113">
        <f>'СВОД Матрасы'!K238</f>
        <v>0.51600000000000001</v>
      </c>
      <c r="H16" s="18">
        <f>'СВОД Матрасы'!L238</f>
        <v>26303.464</v>
      </c>
      <c r="I16" s="116">
        <v>16943.184000000001</v>
      </c>
      <c r="O16" s="7"/>
    </row>
    <row r="17" spans="1:15" ht="37.15" customHeight="1">
      <c r="A17" s="404"/>
      <c r="B17" s="593"/>
      <c r="C17" s="294" t="s">
        <v>988</v>
      </c>
      <c r="D17" s="596"/>
      <c r="E17" s="339">
        <v>160</v>
      </c>
      <c r="F17" s="99">
        <f>'СВОД Матрасы'!J239</f>
        <v>60744</v>
      </c>
      <c r="G17" s="114">
        <f>'СВОД Матрасы'!K239</f>
        <v>0.51600000000000001</v>
      </c>
      <c r="H17" s="19">
        <f>'СВОД Матрасы'!L239</f>
        <v>29400.095999999998</v>
      </c>
      <c r="I17" s="733">
        <v>18941.481000000003</v>
      </c>
      <c r="O17" s="7"/>
    </row>
    <row r="18" spans="1:15" ht="37.15" customHeight="1">
      <c r="A18" s="404"/>
      <c r="B18" s="593"/>
      <c r="C18" s="294" t="s">
        <v>989</v>
      </c>
      <c r="D18" s="596"/>
      <c r="E18" s="338">
        <v>180</v>
      </c>
      <c r="F18" s="98">
        <f>'СВОД Матрасы'!J240</f>
        <v>68368</v>
      </c>
      <c r="G18" s="113">
        <f>'СВОД Матрасы'!K240</f>
        <v>0.51600000000000001</v>
      </c>
      <c r="H18" s="18">
        <f>'СВОД Матрасы'!L240</f>
        <v>33090.112000000001</v>
      </c>
      <c r="I18" s="116">
        <v>21316.041000000001</v>
      </c>
      <c r="O18" s="7"/>
    </row>
    <row r="19" spans="1:15" ht="37.15" customHeight="1" thickBot="1">
      <c r="A19" s="376"/>
      <c r="B19" s="594"/>
      <c r="C19" s="294" t="s">
        <v>990</v>
      </c>
      <c r="D19" s="597"/>
      <c r="E19" s="341">
        <v>200</v>
      </c>
      <c r="F19" s="100">
        <f>'СВОД Матрасы'!J241</f>
        <v>75719</v>
      </c>
      <c r="G19" s="113">
        <f>'СВОД Матрасы'!K241</f>
        <v>0.51600000000000001</v>
      </c>
      <c r="H19" s="21">
        <f>'СВОД Матрасы'!L241</f>
        <v>36647.995999999999</v>
      </c>
      <c r="I19" s="117">
        <v>23607.666000000001</v>
      </c>
      <c r="O19" s="7"/>
    </row>
    <row r="20" spans="1:15" ht="45.2" customHeight="1" thickBot="1">
      <c r="A20" s="80" t="s">
        <v>1364</v>
      </c>
      <c r="B20" s="145" t="s">
        <v>34</v>
      </c>
      <c r="C20" s="402" t="s">
        <v>154</v>
      </c>
      <c r="D20" s="601" t="s">
        <v>35</v>
      </c>
      <c r="E20" s="602"/>
      <c r="F20" s="155" t="s">
        <v>38</v>
      </c>
      <c r="G20" s="147" t="s">
        <v>39</v>
      </c>
      <c r="H20" s="148" t="s">
        <v>40</v>
      </c>
      <c r="I20" s="149" t="s">
        <v>36</v>
      </c>
    </row>
    <row r="21" spans="1:15" ht="33.6" customHeight="1">
      <c r="A21" s="342"/>
      <c r="B21" s="593" t="s">
        <v>991</v>
      </c>
      <c r="C21" s="294" t="s">
        <v>592</v>
      </c>
      <c r="D21" s="598" t="s">
        <v>43</v>
      </c>
      <c r="E21" s="182">
        <v>80</v>
      </c>
      <c r="F21" s="97">
        <f>'СВОД Матрасы'!J242</f>
        <v>33811</v>
      </c>
      <c r="G21" s="180">
        <f>'СВОД Матрасы'!K242</f>
        <v>0.47</v>
      </c>
      <c r="H21" s="25">
        <f>'СВОД Матрасы'!L242</f>
        <v>17919.830000000002</v>
      </c>
      <c r="I21" s="115">
        <v>11545.2945</v>
      </c>
      <c r="O21" s="7"/>
    </row>
    <row r="22" spans="1:15" ht="33.6" customHeight="1">
      <c r="A22" s="404"/>
      <c r="B22" s="593"/>
      <c r="C22" s="294" t="s">
        <v>594</v>
      </c>
      <c r="D22" s="596"/>
      <c r="E22" s="184">
        <v>90</v>
      </c>
      <c r="F22" s="98">
        <f>'СВОД Матрасы'!J243</f>
        <v>36436</v>
      </c>
      <c r="G22" s="113">
        <f>'СВОД Матрасы'!K243</f>
        <v>0.47</v>
      </c>
      <c r="H22" s="18">
        <f>'СВОД Матрасы'!L243</f>
        <v>19311.080000000002</v>
      </c>
      <c r="I22" s="116">
        <v>12444.84</v>
      </c>
      <c r="O22" s="7"/>
    </row>
    <row r="23" spans="1:15" ht="33.6" customHeight="1">
      <c r="A23" s="404"/>
      <c r="B23" s="593"/>
      <c r="C23" s="294" t="s">
        <v>596</v>
      </c>
      <c r="D23" s="596"/>
      <c r="E23" s="184">
        <v>120</v>
      </c>
      <c r="F23" s="98">
        <f>'СВОД Матрасы'!J244</f>
        <v>45605</v>
      </c>
      <c r="G23" s="113">
        <f>'СВОД Матрасы'!K244</f>
        <v>0.47</v>
      </c>
      <c r="H23" s="18">
        <f>'СВОД Матрасы'!L244</f>
        <v>24170.65</v>
      </c>
      <c r="I23" s="116">
        <v>15575.588999999998</v>
      </c>
      <c r="O23" s="7"/>
    </row>
    <row r="24" spans="1:15" ht="33.6" customHeight="1">
      <c r="A24" s="404"/>
      <c r="B24" s="593"/>
      <c r="C24" s="294" t="s">
        <v>598</v>
      </c>
      <c r="D24" s="596"/>
      <c r="E24" s="338">
        <v>140</v>
      </c>
      <c r="F24" s="98">
        <f>'СВОД Матрасы'!J245</f>
        <v>49922</v>
      </c>
      <c r="G24" s="113">
        <f>'СВОД Матрасы'!K245</f>
        <v>0.47</v>
      </c>
      <c r="H24" s="18">
        <f>'СВОД Матрасы'!L245</f>
        <v>26458.66</v>
      </c>
      <c r="I24" s="116">
        <v>17047.026000000002</v>
      </c>
      <c r="O24" s="7"/>
    </row>
    <row r="25" spans="1:15" ht="33.6" customHeight="1">
      <c r="A25" s="404"/>
      <c r="B25" s="593"/>
      <c r="C25" s="294" t="s">
        <v>600</v>
      </c>
      <c r="D25" s="596"/>
      <c r="E25" s="339">
        <v>160</v>
      </c>
      <c r="F25" s="99">
        <f>'СВОД Матрасы'!J246</f>
        <v>55377</v>
      </c>
      <c r="G25" s="114">
        <f>'СВОД Матрасы'!K246</f>
        <v>0.47</v>
      </c>
      <c r="H25" s="19">
        <f>'СВОД Матрасы'!L246</f>
        <v>29349.81</v>
      </c>
      <c r="I25" s="733">
        <v>18916.758000000002</v>
      </c>
      <c r="O25" s="7"/>
    </row>
    <row r="26" spans="1:15" ht="33.6" customHeight="1">
      <c r="A26" s="404"/>
      <c r="B26" s="593"/>
      <c r="C26" s="294" t="s">
        <v>602</v>
      </c>
      <c r="D26" s="596"/>
      <c r="E26" s="338">
        <v>180</v>
      </c>
      <c r="F26" s="98">
        <f>'СВОД Матрасы'!J247</f>
        <v>60431</v>
      </c>
      <c r="G26" s="113">
        <f>'СВОД Матрасы'!K247</f>
        <v>0.47</v>
      </c>
      <c r="H26" s="18">
        <f>'СВОД Матрасы'!L247</f>
        <v>32028.43</v>
      </c>
      <c r="I26" s="116">
        <v>20636.941500000001</v>
      </c>
      <c r="O26" s="7"/>
    </row>
    <row r="27" spans="1:15" ht="33.6" customHeight="1" thickBot="1">
      <c r="A27" s="376"/>
      <c r="B27" s="594"/>
      <c r="C27" s="294" t="s">
        <v>604</v>
      </c>
      <c r="D27" s="597"/>
      <c r="E27" s="341">
        <v>200</v>
      </c>
      <c r="F27" s="100">
        <f>'СВОД Матрасы'!J248</f>
        <v>66108</v>
      </c>
      <c r="G27" s="113">
        <f>'СВОД Матрасы'!K248</f>
        <v>0.47</v>
      </c>
      <c r="H27" s="21">
        <f>'СВОД Матрасы'!L248</f>
        <v>35037.240000000005</v>
      </c>
      <c r="I27" s="117">
        <v>22578.817499999997</v>
      </c>
      <c r="O27" s="7"/>
    </row>
    <row r="28" spans="1:15" ht="45.2" customHeight="1" thickBot="1">
      <c r="A28" s="80" t="s">
        <v>1365</v>
      </c>
      <c r="B28" s="145" t="s">
        <v>34</v>
      </c>
      <c r="C28" s="402" t="s">
        <v>154</v>
      </c>
      <c r="D28" s="601" t="s">
        <v>35</v>
      </c>
      <c r="E28" s="602"/>
      <c r="F28" s="155" t="s">
        <v>38</v>
      </c>
      <c r="G28" s="147" t="s">
        <v>39</v>
      </c>
      <c r="H28" s="148" t="s">
        <v>40</v>
      </c>
      <c r="I28" s="149" t="s">
        <v>36</v>
      </c>
    </row>
    <row r="29" spans="1:15" ht="34.700000000000003" customHeight="1">
      <c r="A29" s="342"/>
      <c r="B29" s="593" t="s">
        <v>994</v>
      </c>
      <c r="C29" s="294" t="s">
        <v>606</v>
      </c>
      <c r="D29" s="598" t="s">
        <v>43</v>
      </c>
      <c r="E29" s="182">
        <v>80</v>
      </c>
      <c r="F29" s="97">
        <f>'СВОД Матрасы'!J249</f>
        <v>32710</v>
      </c>
      <c r="G29" s="180">
        <f>'СВОД Матрасы'!K249</f>
        <v>0.41699999999999998</v>
      </c>
      <c r="H29" s="25">
        <f>'СВОД Матрасы'!L249</f>
        <v>19069.93</v>
      </c>
      <c r="I29" s="115">
        <v>12241.206</v>
      </c>
      <c r="O29" s="7"/>
    </row>
    <row r="30" spans="1:15" ht="34.700000000000003" customHeight="1">
      <c r="A30" s="404"/>
      <c r="B30" s="593"/>
      <c r="C30" s="294" t="s">
        <v>608</v>
      </c>
      <c r="D30" s="596"/>
      <c r="E30" s="184">
        <v>90</v>
      </c>
      <c r="F30" s="98">
        <f>'СВОД Матрасы'!J250</f>
        <v>36344</v>
      </c>
      <c r="G30" s="113">
        <f>'СВОД Матрасы'!K250</f>
        <v>0.41699999999999998</v>
      </c>
      <c r="H30" s="18">
        <f>'СВОД Матрасы'!L250</f>
        <v>21188.552</v>
      </c>
      <c r="I30" s="116">
        <v>13597.848</v>
      </c>
      <c r="O30" s="7"/>
    </row>
    <row r="31" spans="1:15" ht="34.700000000000003" customHeight="1">
      <c r="A31" s="404"/>
      <c r="B31" s="593"/>
      <c r="C31" s="294" t="s">
        <v>610</v>
      </c>
      <c r="D31" s="596"/>
      <c r="E31" s="184">
        <v>120</v>
      </c>
      <c r="F31" s="98">
        <f>'СВОД Матрасы'!J251</f>
        <v>47324</v>
      </c>
      <c r="G31" s="113">
        <f>'СВОД Матрасы'!K251</f>
        <v>0.41699999999999998</v>
      </c>
      <c r="H31" s="18">
        <f>'СВОД Матрасы'!L251</f>
        <v>27589.892</v>
      </c>
      <c r="I31" s="116">
        <v>17706.186000000002</v>
      </c>
      <c r="O31" s="7"/>
    </row>
    <row r="32" spans="1:15" ht="34.700000000000003" customHeight="1">
      <c r="A32" s="404"/>
      <c r="B32" s="593"/>
      <c r="C32" s="294" t="s">
        <v>612</v>
      </c>
      <c r="D32" s="596"/>
      <c r="E32" s="338">
        <v>140</v>
      </c>
      <c r="F32" s="98">
        <f>'СВОД Матрасы'!J252</f>
        <v>53483</v>
      </c>
      <c r="G32" s="113">
        <f>'СВОД Матрасы'!K252</f>
        <v>0.41699999999999998</v>
      </c>
      <c r="H32" s="18">
        <f>'СВОД Матрасы'!L252</f>
        <v>31180.588999999996</v>
      </c>
      <c r="I32" s="116">
        <v>20013.524999999998</v>
      </c>
      <c r="O32" s="7"/>
    </row>
    <row r="33" spans="1:15" ht="34.700000000000003" customHeight="1">
      <c r="A33" s="404"/>
      <c r="B33" s="593"/>
      <c r="C33" s="294" t="s">
        <v>614</v>
      </c>
      <c r="D33" s="596"/>
      <c r="E33" s="339">
        <v>160</v>
      </c>
      <c r="F33" s="99">
        <f>'СВОД Матрасы'!J253</f>
        <v>60755</v>
      </c>
      <c r="G33" s="114">
        <f>'СВОД Матрасы'!K253</f>
        <v>0.41699999999999998</v>
      </c>
      <c r="H33" s="19">
        <f>'СВОД Матрасы'!L253</f>
        <v>35420.165000000001</v>
      </c>
      <c r="I33" s="733">
        <v>22731.174000000003</v>
      </c>
      <c r="O33" s="7"/>
    </row>
    <row r="34" spans="1:15" ht="34.700000000000003" customHeight="1">
      <c r="A34" s="404"/>
      <c r="B34" s="593"/>
      <c r="C34" s="294" t="s">
        <v>616</v>
      </c>
      <c r="D34" s="596"/>
      <c r="E34" s="338">
        <v>180</v>
      </c>
      <c r="F34" s="98">
        <f>'СВОД Матрасы'!J254</f>
        <v>66873</v>
      </c>
      <c r="G34" s="113">
        <f>'СВОД Матрасы'!K254</f>
        <v>0.41699999999999998</v>
      </c>
      <c r="H34" s="18">
        <f>'СВОД Матрасы'!L254</f>
        <v>38986.958999999995</v>
      </c>
      <c r="I34" s="116">
        <v>25020.18</v>
      </c>
      <c r="O34" s="7"/>
    </row>
    <row r="35" spans="1:15" ht="34.700000000000003" customHeight="1" thickBot="1">
      <c r="A35" s="376"/>
      <c r="B35" s="594"/>
      <c r="C35" s="294" t="s">
        <v>618</v>
      </c>
      <c r="D35" s="597"/>
      <c r="E35" s="341">
        <v>200</v>
      </c>
      <c r="F35" s="100">
        <f>'СВОД Матрасы'!J255</f>
        <v>73964</v>
      </c>
      <c r="G35" s="113">
        <f>'СВОД Матрасы'!K255</f>
        <v>0.41699999999999998</v>
      </c>
      <c r="H35" s="21">
        <f>'СВОД Матрасы'!L255</f>
        <v>43121.011999999995</v>
      </c>
      <c r="I35" s="117">
        <v>27675.846000000001</v>
      </c>
      <c r="O35" s="7"/>
    </row>
    <row r="36" spans="1:15" ht="45.2" customHeight="1" thickBot="1">
      <c r="A36" s="80" t="s">
        <v>1366</v>
      </c>
      <c r="B36" s="145" t="s">
        <v>34</v>
      </c>
      <c r="C36" s="402" t="s">
        <v>154</v>
      </c>
      <c r="D36" s="601" t="s">
        <v>35</v>
      </c>
      <c r="E36" s="602"/>
      <c r="F36" s="155" t="s">
        <v>38</v>
      </c>
      <c r="G36" s="147" t="s">
        <v>39</v>
      </c>
      <c r="H36" s="148" t="s">
        <v>40</v>
      </c>
      <c r="I36" s="149" t="s">
        <v>36</v>
      </c>
    </row>
    <row r="37" spans="1:15" ht="36" customHeight="1">
      <c r="A37" s="286"/>
      <c r="B37" s="592" t="s">
        <v>992</v>
      </c>
      <c r="C37" s="294" t="s">
        <v>620</v>
      </c>
      <c r="D37" s="595" t="s">
        <v>43</v>
      </c>
      <c r="E37" s="347">
        <v>80</v>
      </c>
      <c r="F37" s="101">
        <f>'СВОД Матрасы'!J256</f>
        <v>44868</v>
      </c>
      <c r="G37" s="353">
        <f>'СВОД Матрасы'!K256</f>
        <v>0.47</v>
      </c>
      <c r="H37" s="41">
        <f>'СВОД Матрасы'!L256</f>
        <v>23780.04</v>
      </c>
      <c r="I37" s="734">
        <v>15240.96</v>
      </c>
      <c r="O37" s="7"/>
    </row>
    <row r="38" spans="1:15" ht="36" customHeight="1">
      <c r="A38" s="404"/>
      <c r="B38" s="593"/>
      <c r="C38" s="294" t="s">
        <v>622</v>
      </c>
      <c r="D38" s="596"/>
      <c r="E38" s="184">
        <v>90</v>
      </c>
      <c r="F38" s="98">
        <f>'СВОД Матрасы'!J257</f>
        <v>48896</v>
      </c>
      <c r="G38" s="113">
        <f>'СВОД Матрасы'!K257</f>
        <v>0.47</v>
      </c>
      <c r="H38" s="18">
        <f>'СВОД Матрасы'!L257</f>
        <v>25914.880000000001</v>
      </c>
      <c r="I38" s="116">
        <v>16607.052</v>
      </c>
      <c r="O38" s="7"/>
    </row>
    <row r="39" spans="1:15" ht="36" customHeight="1">
      <c r="A39" s="404"/>
      <c r="B39" s="593"/>
      <c r="C39" s="294" t="s">
        <v>624</v>
      </c>
      <c r="D39" s="596"/>
      <c r="E39" s="184">
        <v>120</v>
      </c>
      <c r="F39" s="98">
        <f>'СВОД Матрасы'!J258</f>
        <v>63486</v>
      </c>
      <c r="G39" s="113">
        <f>'СВОД Матрасы'!K258</f>
        <v>0.47</v>
      </c>
      <c r="H39" s="18">
        <f>'СВОД Матрасы'!L258</f>
        <v>33647.58</v>
      </c>
      <c r="I39" s="116">
        <v>21563.388000000003</v>
      </c>
      <c r="O39" s="7"/>
    </row>
    <row r="40" spans="1:15" ht="36" customHeight="1">
      <c r="A40" s="404"/>
      <c r="B40" s="593"/>
      <c r="C40" s="294" t="s">
        <v>626</v>
      </c>
      <c r="D40" s="596"/>
      <c r="E40" s="338">
        <v>140</v>
      </c>
      <c r="F40" s="98">
        <f>'СВОД Матрасы'!J259</f>
        <v>69857</v>
      </c>
      <c r="G40" s="113">
        <f>'СВОД Матрасы'!K259</f>
        <v>0.47</v>
      </c>
      <c r="H40" s="18">
        <f>'СВОД Матрасы'!L259</f>
        <v>37024.21</v>
      </c>
      <c r="I40" s="116">
        <v>23728.572000000004</v>
      </c>
      <c r="O40" s="7"/>
    </row>
    <row r="41" spans="1:15" ht="36" customHeight="1">
      <c r="A41" s="404"/>
      <c r="B41" s="593"/>
      <c r="C41" s="294" t="s">
        <v>628</v>
      </c>
      <c r="D41" s="596"/>
      <c r="E41" s="339">
        <v>160</v>
      </c>
      <c r="F41" s="99">
        <f>'СВОД Матрасы'!J260</f>
        <v>77528</v>
      </c>
      <c r="G41" s="114">
        <f>'СВОД Матрасы'!K260</f>
        <v>0.47</v>
      </c>
      <c r="H41" s="19">
        <f>'СВОД Матрасы'!L260</f>
        <v>41089.840000000004</v>
      </c>
      <c r="I41" s="733">
        <v>26341.307999999997</v>
      </c>
      <c r="O41" s="7"/>
    </row>
    <row r="42" spans="1:15" ht="36" customHeight="1">
      <c r="A42" s="404"/>
      <c r="B42" s="593"/>
      <c r="C42" s="294" t="s">
        <v>630</v>
      </c>
      <c r="D42" s="596"/>
      <c r="E42" s="338">
        <v>180</v>
      </c>
      <c r="F42" s="98">
        <f>'СВОД Матрасы'!J261</f>
        <v>85115</v>
      </c>
      <c r="G42" s="113">
        <f>'СВОД Матрасы'!K261</f>
        <v>0.47</v>
      </c>
      <c r="H42" s="18">
        <f>'СВОД Матрасы'!L261</f>
        <v>45110.950000000004</v>
      </c>
      <c r="I42" s="116">
        <v>28910.952000000001</v>
      </c>
      <c r="O42" s="7"/>
    </row>
    <row r="43" spans="1:15" ht="36" customHeight="1" thickBot="1">
      <c r="A43" s="376"/>
      <c r="B43" s="594"/>
      <c r="C43" s="294" t="s">
        <v>632</v>
      </c>
      <c r="D43" s="597"/>
      <c r="E43" s="341">
        <v>200</v>
      </c>
      <c r="F43" s="100">
        <f>'СВОД Матрасы'!J262</f>
        <v>93219</v>
      </c>
      <c r="G43" s="354">
        <f>'СВОД Матрасы'!K262</f>
        <v>0.47</v>
      </c>
      <c r="H43" s="21">
        <f>'СВОД Матрасы'!L262</f>
        <v>49406.07</v>
      </c>
      <c r="I43" s="117">
        <v>31668.839999999997</v>
      </c>
      <c r="O43" s="7"/>
    </row>
    <row r="44" spans="1:15" ht="45.2" customHeight="1" thickBot="1">
      <c r="A44" s="80" t="s">
        <v>1367</v>
      </c>
      <c r="B44" s="145" t="s">
        <v>34</v>
      </c>
      <c r="C44" s="402" t="s">
        <v>154</v>
      </c>
      <c r="D44" s="601" t="s">
        <v>35</v>
      </c>
      <c r="E44" s="602"/>
      <c r="F44" s="155" t="s">
        <v>38</v>
      </c>
      <c r="G44" s="147" t="s">
        <v>39</v>
      </c>
      <c r="H44" s="148" t="s">
        <v>40</v>
      </c>
      <c r="I44" s="149" t="s">
        <v>36</v>
      </c>
    </row>
    <row r="45" spans="1:15" ht="35.1" customHeight="1">
      <c r="A45" s="286"/>
      <c r="B45" s="592" t="s">
        <v>993</v>
      </c>
      <c r="C45" s="419" t="s">
        <v>634</v>
      </c>
      <c r="D45" s="595" t="s">
        <v>43</v>
      </c>
      <c r="E45" s="347">
        <v>80</v>
      </c>
      <c r="F45" s="101">
        <f>'СВОД Матрасы'!J263</f>
        <v>43551</v>
      </c>
      <c r="G45" s="353">
        <f>'СВОД Матрасы'!K263</f>
        <v>0.41699999999999998</v>
      </c>
      <c r="H45" s="41">
        <f>'СВОД Матрасы'!L263</f>
        <v>25390.233</v>
      </c>
      <c r="I45" s="734">
        <v>16295.418000000001</v>
      </c>
      <c r="O45" s="7"/>
    </row>
    <row r="46" spans="1:15" ht="35.1" customHeight="1">
      <c r="A46" s="404"/>
      <c r="B46" s="593"/>
      <c r="C46" s="294" t="s">
        <v>636</v>
      </c>
      <c r="D46" s="596"/>
      <c r="E46" s="184">
        <v>90</v>
      </c>
      <c r="F46" s="98">
        <f>'СВОД Матрасы'!J264</f>
        <v>48439</v>
      </c>
      <c r="G46" s="113">
        <f>'СВОД Матрасы'!K264</f>
        <v>0.41699999999999998</v>
      </c>
      <c r="H46" s="18">
        <f>'СВОД Матрасы'!L264</f>
        <v>28239.936999999998</v>
      </c>
      <c r="I46" s="116">
        <v>18122.607</v>
      </c>
      <c r="O46" s="7"/>
    </row>
    <row r="47" spans="1:15" ht="35.1" customHeight="1">
      <c r="A47" s="404"/>
      <c r="B47" s="593"/>
      <c r="C47" s="294" t="s">
        <v>638</v>
      </c>
      <c r="D47" s="596"/>
      <c r="E47" s="184">
        <v>120</v>
      </c>
      <c r="F47" s="98">
        <f>'СВОД Матрасы'!J265</f>
        <v>64969</v>
      </c>
      <c r="G47" s="113">
        <f>'СВОД Матрасы'!K265</f>
        <v>0.41699999999999998</v>
      </c>
      <c r="H47" s="18">
        <f>'СВОД Матрасы'!L265</f>
        <v>37876.926999999996</v>
      </c>
      <c r="I47" s="116">
        <v>24308.685000000001</v>
      </c>
      <c r="O47" s="7"/>
    </row>
    <row r="48" spans="1:15" ht="35.1" customHeight="1">
      <c r="A48" s="404"/>
      <c r="B48" s="593"/>
      <c r="C48" s="294" t="s">
        <v>640</v>
      </c>
      <c r="D48" s="596"/>
      <c r="E48" s="338">
        <v>140</v>
      </c>
      <c r="F48" s="98">
        <f>'СВОД Матрасы'!J266</f>
        <v>71796</v>
      </c>
      <c r="G48" s="113">
        <f>'СВОД Матрасы'!K266</f>
        <v>0.41699999999999998</v>
      </c>
      <c r="H48" s="18">
        <f>'СВОД Матрасы'!L266</f>
        <v>41857.067999999999</v>
      </c>
      <c r="I48" s="116">
        <v>26863.955999999998</v>
      </c>
      <c r="O48" s="7"/>
    </row>
    <row r="49" spans="1:15" ht="35.1" customHeight="1">
      <c r="A49" s="404"/>
      <c r="B49" s="593"/>
      <c r="C49" s="294" t="s">
        <v>642</v>
      </c>
      <c r="D49" s="596"/>
      <c r="E49" s="339">
        <v>160</v>
      </c>
      <c r="F49" s="99">
        <f>'СВОД Матрасы'!J267</f>
        <v>81012</v>
      </c>
      <c r="G49" s="114">
        <f>'СВОД Матрасы'!K267</f>
        <v>0.41699999999999998</v>
      </c>
      <c r="H49" s="19">
        <f>'СВОД Матрасы'!L267</f>
        <v>47229.995999999999</v>
      </c>
      <c r="I49" s="733">
        <v>30312.306</v>
      </c>
      <c r="O49" s="7"/>
    </row>
    <row r="50" spans="1:15" ht="35.1" customHeight="1">
      <c r="A50" s="404"/>
      <c r="B50" s="593"/>
      <c r="C50" s="294" t="s">
        <v>644</v>
      </c>
      <c r="D50" s="596"/>
      <c r="E50" s="338">
        <v>180</v>
      </c>
      <c r="F50" s="98">
        <f>'СВОД Матрасы'!J268</f>
        <v>90131</v>
      </c>
      <c r="G50" s="113">
        <f>'СВОД Матрасы'!K268</f>
        <v>0.41699999999999998</v>
      </c>
      <c r="H50" s="18">
        <f>'СВОД Матрасы'!L268</f>
        <v>52546.373</v>
      </c>
      <c r="I50" s="116">
        <v>33721.370999999999</v>
      </c>
      <c r="O50" s="7"/>
    </row>
    <row r="51" spans="1:15" ht="35.1" customHeight="1" thickBot="1">
      <c r="A51" s="376"/>
      <c r="B51" s="594"/>
      <c r="C51" s="420" t="s">
        <v>646</v>
      </c>
      <c r="D51" s="597"/>
      <c r="E51" s="341">
        <v>200</v>
      </c>
      <c r="F51" s="100">
        <f>'СВОД Матрасы'!J269</f>
        <v>99733</v>
      </c>
      <c r="G51" s="354">
        <f>'СВОД Матрасы'!K269</f>
        <v>0.41699999999999998</v>
      </c>
      <c r="H51" s="21">
        <f>'СВОД Матрасы'!L269</f>
        <v>58144.338999999993</v>
      </c>
      <c r="I51" s="117">
        <v>37312.893000000004</v>
      </c>
      <c r="O51" s="7"/>
    </row>
    <row r="52" spans="1:15" s="375" customFormat="1" ht="20.100000000000001" customHeight="1">
      <c r="A52" s="10" t="s">
        <v>936</v>
      </c>
      <c r="B52" s="10"/>
      <c r="C52" s="413"/>
      <c r="D52" s="413"/>
      <c r="E52" s="413"/>
      <c r="F52" s="413"/>
      <c r="G52" s="413"/>
      <c r="H52" s="413"/>
      <c r="I52" s="413"/>
      <c r="O52" s="417"/>
    </row>
    <row r="53" spans="1:15" s="375" customFormat="1" ht="20.100000000000001" customHeight="1">
      <c r="A53" s="10" t="s">
        <v>937</v>
      </c>
      <c r="B53" s="10"/>
      <c r="C53" s="413"/>
      <c r="D53" s="413"/>
      <c r="E53" s="413"/>
      <c r="F53" s="413"/>
      <c r="G53" s="413"/>
      <c r="H53" s="413"/>
      <c r="I53" s="413"/>
      <c r="O53" s="417"/>
    </row>
    <row r="54" spans="1:15" s="375" customFormat="1" ht="20.100000000000001" customHeight="1">
      <c r="A54" s="10" t="s">
        <v>938</v>
      </c>
      <c r="B54" s="415" t="s">
        <v>939</v>
      </c>
      <c r="C54" s="413"/>
      <c r="D54" s="413"/>
      <c r="E54" s="413"/>
      <c r="F54" s="413"/>
      <c r="G54" s="413"/>
      <c r="H54" s="413"/>
      <c r="I54" s="413"/>
      <c r="O54" s="417"/>
    </row>
    <row r="55" spans="1:15">
      <c r="A55" s="416" t="s">
        <v>1193</v>
      </c>
      <c r="B55" s="418"/>
      <c r="C55" s="81"/>
      <c r="D55" s="22"/>
      <c r="E55" s="10"/>
      <c r="G55" s="14"/>
      <c r="H55" s="10"/>
      <c r="I55" s="10"/>
      <c r="J55" s="13"/>
    </row>
    <row r="56" spans="1:15">
      <c r="A56" s="416" t="s">
        <v>1194</v>
      </c>
      <c r="B56" s="418"/>
      <c r="C56" s="81"/>
      <c r="D56" s="22"/>
      <c r="E56" s="10"/>
      <c r="G56" s="14"/>
      <c r="H56" s="10"/>
      <c r="I56" s="10"/>
      <c r="J56" s="13"/>
    </row>
    <row r="57" spans="1:15">
      <c r="A57" s="95" t="str">
        <f>Контакты!$B$10</f>
        <v>почта для приёма заказов</v>
      </c>
      <c r="B57" s="34" t="str">
        <f>Контакты!$C$10</f>
        <v>хххх@ххх.ru</v>
      </c>
      <c r="C57" s="34"/>
      <c r="D57" s="10"/>
      <c r="E57" s="413"/>
      <c r="F57" s="413"/>
      <c r="G57" s="413"/>
      <c r="H57" s="413"/>
      <c r="I57" s="413"/>
    </row>
    <row r="58" spans="1:15">
      <c r="A58" s="95" t="str">
        <f>Контакты!$B$12</f>
        <v>номер телефона службы сервиса</v>
      </c>
      <c r="B58" s="34">
        <f>Контакты!$C$12</f>
        <v>8800</v>
      </c>
      <c r="C58" s="34"/>
      <c r="D58" s="10"/>
      <c r="E58" s="413"/>
      <c r="F58" s="413"/>
      <c r="G58" s="413"/>
      <c r="H58" s="413"/>
      <c r="I58" s="413"/>
    </row>
    <row r="59" spans="1:15">
      <c r="A59" s="10"/>
      <c r="B59" s="10"/>
      <c r="C59" s="10"/>
      <c r="D59" s="10"/>
      <c r="E59" s="413"/>
      <c r="F59" s="413"/>
      <c r="G59" s="413"/>
      <c r="H59" s="413"/>
      <c r="I59" s="413"/>
    </row>
    <row r="60" spans="1:15">
      <c r="G60" s="42"/>
    </row>
  </sheetData>
  <mergeCells count="21">
    <mergeCell ref="J1:L1"/>
    <mergeCell ref="A2:I2"/>
    <mergeCell ref="B29:B35"/>
    <mergeCell ref="D29:D35"/>
    <mergeCell ref="B3:H3"/>
    <mergeCell ref="D44:E44"/>
    <mergeCell ref="B45:B51"/>
    <mergeCell ref="D45:D51"/>
    <mergeCell ref="D4:E4"/>
    <mergeCell ref="B5:B11"/>
    <mergeCell ref="D5:D11"/>
    <mergeCell ref="D36:E36"/>
    <mergeCell ref="B37:B43"/>
    <mergeCell ref="D37:D43"/>
    <mergeCell ref="D20:E20"/>
    <mergeCell ref="B21:B27"/>
    <mergeCell ref="D21:D27"/>
    <mergeCell ref="D12:E12"/>
    <mergeCell ref="B13:B19"/>
    <mergeCell ref="D13:D19"/>
    <mergeCell ref="D28:E28"/>
  </mergeCells>
  <hyperlinks>
    <hyperlink ref="I1" location="Содержание!A1" display="К СОДЕРЖАНИЮ &gt;&gt;&gt;" xr:uid="{00000000-0004-0000-0D00-000000000000}"/>
    <hyperlink ref="B3" r:id="rId1" xr:uid="{00000000-0004-0000-0D00-000001000000}"/>
    <hyperlink ref="B54" r:id="rId2" xr:uid="{00000000-0004-0000-0D00-000002000000}"/>
  </hyperlinks>
  <pageMargins left="0.70866141732283472" right="0.70866141732283472" top="0.74803149606299213" bottom="0.74803149606299213" header="0.31496062992125984" footer="0.31496062992125984"/>
  <pageSetup paperSize="9" scale="42" fitToHeight="2" orientation="landscape" r:id="rId3"/>
  <rowBreaks count="2" manualBreakCount="2">
    <brk id="35" max="12" man="1"/>
    <brk id="59" max="9" man="1"/>
  </rowBreak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</sheetPr>
  <dimension ref="A1:I66"/>
  <sheetViews>
    <sheetView view="pageBreakPreview" zoomScale="70" zoomScaleNormal="100" zoomScaleSheetLayoutView="70" workbookViewId="0">
      <selection activeCell="Q6" sqref="Q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7.425781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43" customWidth="1"/>
    <col min="8" max="8" width="18.140625" style="23" customWidth="1"/>
    <col min="9" max="9" width="20" style="23" customWidth="1"/>
    <col min="10" max="16384" width="9.140625" style="6"/>
  </cols>
  <sheetData>
    <row r="1" spans="1:9" ht="16.5" thickBot="1">
      <c r="A1" s="143" t="str">
        <f>'TREND - Viking (скрутка)'!A1</f>
        <v>c 11.06 по 23.06.2026 г.</v>
      </c>
      <c r="B1" s="10"/>
      <c r="C1" s="10"/>
      <c r="D1" s="10"/>
      <c r="E1" s="10"/>
      <c r="G1" s="27"/>
      <c r="H1" s="22"/>
      <c r="I1" s="170"/>
    </row>
    <row r="2" spans="1:9" ht="55.5" customHeight="1" thickBot="1">
      <c r="A2" s="584" t="s">
        <v>1368</v>
      </c>
      <c r="B2" s="585"/>
      <c r="C2" s="585"/>
      <c r="D2" s="585"/>
      <c r="E2" s="585"/>
      <c r="F2" s="585"/>
      <c r="G2" s="585"/>
      <c r="H2" s="585"/>
      <c r="I2" s="585"/>
    </row>
    <row r="3" spans="1:9" ht="29.25" customHeight="1" thickBot="1">
      <c r="A3" s="412" t="s">
        <v>924</v>
      </c>
      <c r="B3" s="599" t="s">
        <v>995</v>
      </c>
      <c r="C3" s="600"/>
      <c r="D3" s="600"/>
      <c r="E3" s="600"/>
      <c r="F3" s="600"/>
      <c r="G3" s="600"/>
      <c r="H3" s="600"/>
      <c r="I3" s="565"/>
    </row>
    <row r="4" spans="1:9" ht="35.25" customHeight="1" thickBot="1">
      <c r="A4" s="80" t="s">
        <v>115</v>
      </c>
      <c r="B4" s="145" t="s">
        <v>34</v>
      </c>
      <c r="C4" s="402" t="s">
        <v>154</v>
      </c>
      <c r="D4" s="601" t="s">
        <v>35</v>
      </c>
      <c r="E4" s="602"/>
      <c r="F4" s="155" t="s">
        <v>38</v>
      </c>
      <c r="G4" s="147" t="s">
        <v>39</v>
      </c>
      <c r="H4" s="148" t="s">
        <v>40</v>
      </c>
      <c r="I4" s="348" t="s">
        <v>36</v>
      </c>
    </row>
    <row r="5" spans="1:9" ht="35.65" customHeight="1">
      <c r="A5" s="404"/>
      <c r="B5" s="592" t="s">
        <v>1278</v>
      </c>
      <c r="C5" s="294" t="s">
        <v>996</v>
      </c>
      <c r="D5" s="598" t="s">
        <v>43</v>
      </c>
      <c r="E5" s="182">
        <v>80</v>
      </c>
      <c r="F5" s="107">
        <f>'СВОД Матрасы'!J106</f>
        <v>46133</v>
      </c>
      <c r="G5" s="126">
        <f>'СВОД Матрасы'!K106</f>
        <v>0.52300000000000002</v>
      </c>
      <c r="H5" s="25">
        <f>'СВОД Матрасы'!L106</f>
        <v>22005.440999999999</v>
      </c>
      <c r="I5" s="115">
        <v>13864.000499999998</v>
      </c>
    </row>
    <row r="6" spans="1:9" ht="35.65" customHeight="1">
      <c r="A6" s="404"/>
      <c r="B6" s="593"/>
      <c r="C6" s="294" t="s">
        <v>997</v>
      </c>
      <c r="D6" s="596"/>
      <c r="E6" s="184">
        <v>90</v>
      </c>
      <c r="F6" s="53">
        <f>'СВОД Матрасы'!J107</f>
        <v>50324</v>
      </c>
      <c r="G6" s="126">
        <f>'СВОД Матрасы'!K107</f>
        <v>0.52300000000000002</v>
      </c>
      <c r="H6" s="18">
        <f>'СВОД Матрасы'!L107</f>
        <v>24004.547999999999</v>
      </c>
      <c r="I6" s="116">
        <v>15123.307500000001</v>
      </c>
    </row>
    <row r="7" spans="1:9" ht="35.65" customHeight="1">
      <c r="A7" s="404"/>
      <c r="B7" s="593"/>
      <c r="C7" s="294" t="s">
        <v>998</v>
      </c>
      <c r="D7" s="596"/>
      <c r="E7" s="184">
        <v>120</v>
      </c>
      <c r="F7" s="53">
        <f>'СВОД Матрасы'!J108</f>
        <v>64285</v>
      </c>
      <c r="G7" s="126">
        <f>'СВОД Матрасы'!K108</f>
        <v>0.52300000000000002</v>
      </c>
      <c r="H7" s="18">
        <f>'СВОД Матрасы'!L108</f>
        <v>30663.945</v>
      </c>
      <c r="I7" s="116">
        <v>19318.824000000001</v>
      </c>
    </row>
    <row r="8" spans="1:9" ht="35.65" customHeight="1">
      <c r="A8" s="404"/>
      <c r="B8" s="593"/>
      <c r="C8" s="294" t="s">
        <v>999</v>
      </c>
      <c r="D8" s="596"/>
      <c r="E8" s="338">
        <v>140</v>
      </c>
      <c r="F8" s="53">
        <f>'СВОД Матрасы'!J109</f>
        <v>71919</v>
      </c>
      <c r="G8" s="126">
        <f>'СВОД Матрасы'!K109</f>
        <v>0.52300000000000002</v>
      </c>
      <c r="H8" s="18">
        <f>'СВОД Матрасы'!L109</f>
        <v>34305.362999999998</v>
      </c>
      <c r="I8" s="116">
        <v>21612.905999999999</v>
      </c>
    </row>
    <row r="9" spans="1:9" ht="35.65" customHeight="1">
      <c r="A9" s="610"/>
      <c r="B9" s="593"/>
      <c r="C9" s="294" t="s">
        <v>1000</v>
      </c>
      <c r="D9" s="596"/>
      <c r="E9" s="339">
        <v>160</v>
      </c>
      <c r="F9" s="108">
        <f>'СВОД Матрасы'!J110</f>
        <v>81014</v>
      </c>
      <c r="G9" s="287">
        <f>'СВОД Матрасы'!K110</f>
        <v>0.52300000000000002</v>
      </c>
      <c r="H9" s="19">
        <f>'СВОД Матрасы'!L110</f>
        <v>38643.678</v>
      </c>
      <c r="I9" s="733">
        <v>24349.248</v>
      </c>
    </row>
    <row r="10" spans="1:9" ht="35.65" customHeight="1">
      <c r="A10" s="610"/>
      <c r="B10" s="593"/>
      <c r="C10" s="294" t="s">
        <v>1001</v>
      </c>
      <c r="D10" s="596"/>
      <c r="E10" s="338">
        <v>180</v>
      </c>
      <c r="F10" s="53">
        <f>'СВОД Матрасы'!J111</f>
        <v>90109</v>
      </c>
      <c r="G10" s="126">
        <f>'СВОД Матрасы'!K111</f>
        <v>0.52300000000000002</v>
      </c>
      <c r="H10" s="18">
        <f>'СВОД Матрасы'!L111</f>
        <v>42981.992999999995</v>
      </c>
      <c r="I10" s="116">
        <v>27079.636499999997</v>
      </c>
    </row>
    <row r="11" spans="1:9" ht="35.65" customHeight="1">
      <c r="A11" s="404"/>
      <c r="B11" s="593"/>
      <c r="C11" s="294" t="s">
        <v>1002</v>
      </c>
      <c r="D11" s="603"/>
      <c r="E11" s="340">
        <v>200</v>
      </c>
      <c r="F11" s="53">
        <f>'СВОД Матрасы'!J112</f>
        <v>98415</v>
      </c>
      <c r="G11" s="128">
        <f>'СВОД Матрасы'!K112</f>
        <v>0.52300000000000002</v>
      </c>
      <c r="H11" s="18">
        <f>'СВОД Матрасы'!L112</f>
        <v>46943.954999999994</v>
      </c>
      <c r="I11" s="116">
        <v>29575.853999999996</v>
      </c>
    </row>
    <row r="12" spans="1:9" ht="35.65" customHeight="1">
      <c r="A12" s="404"/>
      <c r="B12" s="593"/>
      <c r="C12" s="294" t="s">
        <v>1264</v>
      </c>
      <c r="D12" s="611" t="s">
        <v>103</v>
      </c>
      <c r="E12" s="611"/>
      <c r="F12" s="53">
        <f>'СВОД Матрасы'!J113</f>
        <v>114823</v>
      </c>
      <c r="G12" s="128">
        <f>'СВОД Матрасы'!K113</f>
        <v>0.52300000000000002</v>
      </c>
      <c r="H12" s="18">
        <f>'СВОД Матрасы'!L113</f>
        <v>54770.570999999996</v>
      </c>
      <c r="I12" s="116">
        <v>34563.752999999997</v>
      </c>
    </row>
    <row r="13" spans="1:9" ht="35.65" customHeight="1">
      <c r="A13" s="404"/>
      <c r="B13" s="593"/>
      <c r="C13" s="294" t="s">
        <v>1265</v>
      </c>
      <c r="D13" s="611" t="s">
        <v>1253</v>
      </c>
      <c r="E13" s="611"/>
      <c r="F13" s="53">
        <f>'СВОД Матрасы'!J114</f>
        <v>151323</v>
      </c>
      <c r="G13" s="128">
        <f>'СВОД Матрасы'!K114</f>
        <v>0.52300000000000002</v>
      </c>
      <c r="H13" s="18">
        <f>'СВОД Матрасы'!L114</f>
        <v>72181.070999999996</v>
      </c>
      <c r="I13" s="116">
        <v>45551.078999999998</v>
      </c>
    </row>
    <row r="14" spans="1:9" ht="35.65" customHeight="1" thickBot="1">
      <c r="A14" s="404"/>
      <c r="B14" s="594"/>
      <c r="C14" s="294" t="s">
        <v>1266</v>
      </c>
      <c r="D14" s="611" t="s">
        <v>1254</v>
      </c>
      <c r="E14" s="611"/>
      <c r="F14" s="53">
        <f>'СВОД Матрасы'!J115</f>
        <v>158268</v>
      </c>
      <c r="G14" s="128">
        <f>'СВОД Матрасы'!K115</f>
        <v>0.52300000000000002</v>
      </c>
      <c r="H14" s="18">
        <f>'СВОД Матрасы'!L115</f>
        <v>75493.835999999996</v>
      </c>
      <c r="I14" s="116">
        <v>47641.608</v>
      </c>
    </row>
    <row r="15" spans="1:9" ht="35.25" customHeight="1" thickBot="1">
      <c r="A15" s="80" t="s">
        <v>86</v>
      </c>
      <c r="B15" s="145" t="s">
        <v>34</v>
      </c>
      <c r="C15" s="445"/>
      <c r="D15" s="601" t="s">
        <v>35</v>
      </c>
      <c r="E15" s="602"/>
      <c r="F15" s="155" t="s">
        <v>38</v>
      </c>
      <c r="G15" s="147" t="s">
        <v>39</v>
      </c>
      <c r="H15" s="148" t="s">
        <v>40</v>
      </c>
      <c r="I15" s="348" t="s">
        <v>36</v>
      </c>
    </row>
    <row r="16" spans="1:9" ht="39" customHeight="1">
      <c r="A16" s="404"/>
      <c r="B16" s="592" t="s">
        <v>1279</v>
      </c>
      <c r="C16" s="294" t="s">
        <v>1003</v>
      </c>
      <c r="D16" s="598" t="s">
        <v>43</v>
      </c>
      <c r="E16" s="182">
        <v>80</v>
      </c>
      <c r="F16" s="107">
        <f>'СВОД Матрасы'!J96</f>
        <v>46528</v>
      </c>
      <c r="G16" s="126">
        <f>'СВОД Матрасы'!K96</f>
        <v>0.55200000000000005</v>
      </c>
      <c r="H16" s="25">
        <f>'СВОД Матрасы'!L96</f>
        <v>20844.543999999998</v>
      </c>
      <c r="I16" s="115">
        <v>13343.4054</v>
      </c>
    </row>
    <row r="17" spans="1:9" ht="39" customHeight="1">
      <c r="A17" s="404"/>
      <c r="B17" s="593"/>
      <c r="C17" s="294" t="s">
        <v>1004</v>
      </c>
      <c r="D17" s="596"/>
      <c r="E17" s="184">
        <v>90</v>
      </c>
      <c r="F17" s="53">
        <f>'СВОД Матрасы'!J97</f>
        <v>50672</v>
      </c>
      <c r="G17" s="126">
        <f>'СВОД Матрасы'!K97</f>
        <v>0.55200000000000005</v>
      </c>
      <c r="H17" s="18">
        <f>'СВОД Матрасы'!L97</f>
        <v>22701.055999999997</v>
      </c>
      <c r="I17" s="116">
        <v>14532.858</v>
      </c>
    </row>
    <row r="18" spans="1:9" ht="39" customHeight="1">
      <c r="A18" s="404"/>
      <c r="B18" s="593"/>
      <c r="C18" s="294" t="s">
        <v>1005</v>
      </c>
      <c r="D18" s="596"/>
      <c r="E18" s="184">
        <v>120</v>
      </c>
      <c r="F18" s="53">
        <f>'СВОД Матрасы'!J98</f>
        <v>63589</v>
      </c>
      <c r="G18" s="126">
        <f>'СВОД Матрасы'!K98</f>
        <v>0.55200000000000005</v>
      </c>
      <c r="H18" s="18">
        <f>'СВОД Матрасы'!L98</f>
        <v>28487.871999999996</v>
      </c>
      <c r="I18" s="116">
        <v>18236.712599999999</v>
      </c>
    </row>
    <row r="19" spans="1:9" ht="39" customHeight="1">
      <c r="A19" s="404"/>
      <c r="B19" s="593"/>
      <c r="C19" s="294" t="s">
        <v>1006</v>
      </c>
      <c r="D19" s="596"/>
      <c r="E19" s="338">
        <v>140</v>
      </c>
      <c r="F19" s="53">
        <f>'СВОД Матрасы'!J99</f>
        <v>70625</v>
      </c>
      <c r="G19" s="126">
        <f>'СВОД Матрасы'!K99</f>
        <v>0.55200000000000005</v>
      </c>
      <c r="H19" s="18">
        <f>'СВОД Матрасы'!L99</f>
        <v>31639.999999999996</v>
      </c>
      <c r="I19" s="116">
        <v>20258.699399999998</v>
      </c>
    </row>
    <row r="20" spans="1:9" ht="39" customHeight="1">
      <c r="A20" s="610"/>
      <c r="B20" s="593"/>
      <c r="C20" s="294" t="s">
        <v>1007</v>
      </c>
      <c r="D20" s="596"/>
      <c r="E20" s="339">
        <v>160</v>
      </c>
      <c r="F20" s="108">
        <f>'СВОД Матрасы'!J100</f>
        <v>78933</v>
      </c>
      <c r="G20" s="287">
        <f>'СВОД Матрасы'!K100</f>
        <v>0.55200000000000005</v>
      </c>
      <c r="H20" s="19">
        <f>'СВОД Матрасы'!L100</f>
        <v>35361.983999999997</v>
      </c>
      <c r="I20" s="733">
        <v>22643.938799999996</v>
      </c>
    </row>
    <row r="21" spans="1:9" ht="39" customHeight="1">
      <c r="A21" s="610"/>
      <c r="B21" s="593"/>
      <c r="C21" s="294" t="s">
        <v>1008</v>
      </c>
      <c r="D21" s="596"/>
      <c r="E21" s="338">
        <v>180</v>
      </c>
      <c r="F21" s="53">
        <f>'СВОД Матрасы'!J101</f>
        <v>86449</v>
      </c>
      <c r="G21" s="126">
        <f>'СВОД Матрасы'!K101</f>
        <v>0.55200000000000005</v>
      </c>
      <c r="H21" s="18">
        <f>'СВОД Матрасы'!L101</f>
        <v>38729.151999999995</v>
      </c>
      <c r="I21" s="116">
        <v>24795.638999999996</v>
      </c>
    </row>
    <row r="22" spans="1:9" ht="39" customHeight="1">
      <c r="A22" s="404"/>
      <c r="B22" s="593"/>
      <c r="C22" s="523" t="s">
        <v>1009</v>
      </c>
      <c r="D22" s="603"/>
      <c r="E22" s="340">
        <v>200</v>
      </c>
      <c r="F22" s="53">
        <f>'СВОД Матрасы'!J102</f>
        <v>94690</v>
      </c>
      <c r="G22" s="128">
        <f>'СВОД Матрасы'!K102</f>
        <v>0.55200000000000005</v>
      </c>
      <c r="H22" s="18">
        <f>'СВОД Матрасы'!L102</f>
        <v>42421.119999999995</v>
      </c>
      <c r="I22" s="116">
        <v>27163.528199999997</v>
      </c>
    </row>
    <row r="23" spans="1:9" ht="39" customHeight="1">
      <c r="A23" s="404"/>
      <c r="B23" s="612"/>
      <c r="C23" s="294" t="s">
        <v>1261</v>
      </c>
      <c r="D23" s="614" t="s">
        <v>103</v>
      </c>
      <c r="E23" s="611"/>
      <c r="F23" s="53">
        <f>'СВОД Матрасы'!J103</f>
        <v>114319</v>
      </c>
      <c r="G23" s="128">
        <f>'СВОД Матрасы'!K103</f>
        <v>0.55200000000000005</v>
      </c>
      <c r="H23" s="18">
        <f>'СВОД Матрасы'!L103</f>
        <v>51214.911999999997</v>
      </c>
      <c r="I23" s="116">
        <v>32815.011599999991</v>
      </c>
    </row>
    <row r="24" spans="1:9" ht="39" customHeight="1">
      <c r="A24" s="404"/>
      <c r="B24" s="612"/>
      <c r="C24" s="294" t="s">
        <v>1262</v>
      </c>
      <c r="D24" s="614" t="s">
        <v>1253</v>
      </c>
      <c r="E24" s="611"/>
      <c r="F24" s="53">
        <f>'СВОД Матрасы'!J104</f>
        <v>149354</v>
      </c>
      <c r="G24" s="128">
        <f>'СВОД Матрасы'!K104</f>
        <v>0.55200000000000005</v>
      </c>
      <c r="H24" s="18">
        <f>'СВОД Матрасы'!L104</f>
        <v>66910.59199999999</v>
      </c>
      <c r="I24" s="116">
        <v>42871.793399999995</v>
      </c>
    </row>
    <row r="25" spans="1:9" ht="39" customHeight="1" thickBot="1">
      <c r="A25" s="404"/>
      <c r="B25" s="613"/>
      <c r="C25" s="294" t="s">
        <v>1263</v>
      </c>
      <c r="D25" s="614" t="s">
        <v>1254</v>
      </c>
      <c r="E25" s="611"/>
      <c r="F25" s="53">
        <f>'СВОД Матрасы'!J105</f>
        <v>157504</v>
      </c>
      <c r="G25" s="128">
        <f>'СВОД Матрасы'!K105</f>
        <v>0.55200000000000005</v>
      </c>
      <c r="H25" s="18">
        <f>'СВОД Матрасы'!L105</f>
        <v>70561.791999999987</v>
      </c>
      <c r="I25" s="116">
        <v>45211.316399999989</v>
      </c>
    </row>
    <row r="26" spans="1:9" ht="53.25" thickBot="1">
      <c r="A26" s="80" t="s">
        <v>87</v>
      </c>
      <c r="B26" s="145" t="s">
        <v>34</v>
      </c>
      <c r="C26" s="445"/>
      <c r="D26" s="601" t="s">
        <v>35</v>
      </c>
      <c r="E26" s="602"/>
      <c r="F26" s="155" t="s">
        <v>38</v>
      </c>
      <c r="G26" s="147" t="s">
        <v>39</v>
      </c>
      <c r="H26" s="148" t="s">
        <v>40</v>
      </c>
      <c r="I26" s="348" t="s">
        <v>36</v>
      </c>
    </row>
    <row r="27" spans="1:9" ht="42.6" customHeight="1">
      <c r="A27" s="404"/>
      <c r="B27" s="592" t="s">
        <v>1280</v>
      </c>
      <c r="C27" s="294" t="s">
        <v>1010</v>
      </c>
      <c r="D27" s="598" t="s">
        <v>43</v>
      </c>
      <c r="E27" s="182">
        <v>80</v>
      </c>
      <c r="F27" s="107">
        <f>'СВОД Матрасы'!J126</f>
        <v>64251</v>
      </c>
      <c r="G27" s="126">
        <f>'СВОД Матрасы'!K126</f>
        <v>0.59</v>
      </c>
      <c r="H27" s="25">
        <f>'СВОД Матрасы'!L126</f>
        <v>26342.910000000003</v>
      </c>
      <c r="I27" s="115">
        <v>16532.338949999998</v>
      </c>
    </row>
    <row r="28" spans="1:9" ht="42.6" customHeight="1">
      <c r="A28" s="404"/>
      <c r="B28" s="593"/>
      <c r="C28" s="294" t="s">
        <v>1011</v>
      </c>
      <c r="D28" s="596"/>
      <c r="E28" s="184">
        <v>90</v>
      </c>
      <c r="F28" s="53">
        <f>'СВОД Матрасы'!J127</f>
        <v>70643</v>
      </c>
      <c r="G28" s="126">
        <f>'СВОД Матрасы'!K127</f>
        <v>0.59</v>
      </c>
      <c r="H28" s="18">
        <f>'СВОД Матрасы'!L127</f>
        <v>28963.63</v>
      </c>
      <c r="I28" s="116">
        <v>18175.468499999999</v>
      </c>
    </row>
    <row r="29" spans="1:9" ht="42.6" customHeight="1">
      <c r="A29" s="404"/>
      <c r="B29" s="593"/>
      <c r="C29" s="294" t="s">
        <v>1012</v>
      </c>
      <c r="D29" s="596"/>
      <c r="E29" s="184">
        <v>120</v>
      </c>
      <c r="F29" s="53">
        <f>'СВОД Матрасы'!J128</f>
        <v>90776</v>
      </c>
      <c r="G29" s="126">
        <f>'СВОД Матрасы'!K128</f>
        <v>0.59</v>
      </c>
      <c r="H29" s="18">
        <f>'СВОД Матрасы'!L128</f>
        <v>37218.160000000003</v>
      </c>
      <c r="I29" s="116">
        <v>23356.107</v>
      </c>
    </row>
    <row r="30" spans="1:9" ht="42.6" customHeight="1">
      <c r="A30" s="404"/>
      <c r="B30" s="593"/>
      <c r="C30" s="294" t="s">
        <v>1013</v>
      </c>
      <c r="D30" s="596"/>
      <c r="E30" s="338">
        <v>140</v>
      </c>
      <c r="F30" s="53">
        <f>'СВОД Матрасы'!J129</f>
        <v>99379</v>
      </c>
      <c r="G30" s="126">
        <f>'СВОД Матрасы'!K129</f>
        <v>0.59</v>
      </c>
      <c r="H30" s="18">
        <f>'СВОД Матрасы'!L129</f>
        <v>40745.390000000007</v>
      </c>
      <c r="I30" s="116">
        <v>25568.933849999998</v>
      </c>
    </row>
    <row r="31" spans="1:9" ht="42.6" customHeight="1">
      <c r="A31" s="610"/>
      <c r="B31" s="593"/>
      <c r="C31" s="294" t="s">
        <v>1014</v>
      </c>
      <c r="D31" s="596"/>
      <c r="E31" s="339">
        <v>160</v>
      </c>
      <c r="F31" s="108">
        <f>'СВОД Матрасы'!J130</f>
        <v>110860</v>
      </c>
      <c r="G31" s="287">
        <f>'СВОД Матрасы'!K130</f>
        <v>0.59</v>
      </c>
      <c r="H31" s="19">
        <f>'СВОД Матрасы'!L130</f>
        <v>45452.600000000006</v>
      </c>
      <c r="I31" s="733">
        <v>28523.157749999998</v>
      </c>
    </row>
    <row r="32" spans="1:9" ht="42.6" customHeight="1">
      <c r="A32" s="610"/>
      <c r="B32" s="593"/>
      <c r="C32" s="294" t="s">
        <v>1015</v>
      </c>
      <c r="D32" s="596"/>
      <c r="E32" s="338">
        <v>180</v>
      </c>
      <c r="F32" s="53">
        <f>'СВОД Матрасы'!J131</f>
        <v>122702</v>
      </c>
      <c r="G32" s="126">
        <f>'СВОД Матрасы'!K131</f>
        <v>0.59</v>
      </c>
      <c r="H32" s="18">
        <f>'СВОД Матрасы'!L131</f>
        <v>50307.820000000007</v>
      </c>
      <c r="I32" s="116">
        <v>31571.260649999997</v>
      </c>
    </row>
    <row r="33" spans="1:9" ht="42.6" customHeight="1">
      <c r="A33" s="404"/>
      <c r="B33" s="593"/>
      <c r="C33" s="294" t="s">
        <v>1016</v>
      </c>
      <c r="D33" s="603"/>
      <c r="E33" s="340">
        <v>200</v>
      </c>
      <c r="F33" s="53">
        <f>'СВОД Матрасы'!J132</f>
        <v>133306</v>
      </c>
      <c r="G33" s="128">
        <f>'СВОД Матрасы'!K132</f>
        <v>0.59</v>
      </c>
      <c r="H33" s="18">
        <f>'СВОД Матрасы'!L132</f>
        <v>54655.460000000006</v>
      </c>
      <c r="I33" s="116">
        <v>34306.351199999997</v>
      </c>
    </row>
    <row r="34" spans="1:9" ht="42.6" customHeight="1">
      <c r="A34" s="404"/>
      <c r="B34" s="593"/>
      <c r="C34" s="294" t="s">
        <v>1270</v>
      </c>
      <c r="D34" s="611" t="s">
        <v>103</v>
      </c>
      <c r="E34" s="611"/>
      <c r="F34" s="53">
        <f>'СВОД Матрасы'!J133</f>
        <v>156980</v>
      </c>
      <c r="G34" s="128">
        <f>'СВОД Матрасы'!K133</f>
        <v>0.59</v>
      </c>
      <c r="H34" s="18">
        <f>'СВОД Матрасы'!L133</f>
        <v>64361.8</v>
      </c>
      <c r="I34" s="116">
        <v>40367.475899999998</v>
      </c>
    </row>
    <row r="35" spans="1:9" ht="42.6" customHeight="1">
      <c r="A35" s="404"/>
      <c r="B35" s="593"/>
      <c r="C35" s="294" t="s">
        <v>1271</v>
      </c>
      <c r="D35" s="611" t="s">
        <v>1253</v>
      </c>
      <c r="E35" s="611"/>
      <c r="F35" s="53">
        <f>'СВОД Матрасы'!J134</f>
        <v>203410</v>
      </c>
      <c r="G35" s="128">
        <f>'СВОД Матрасы'!K134</f>
        <v>0.59</v>
      </c>
      <c r="H35" s="18">
        <f>'СВОД Матрасы'!L134</f>
        <v>83398.100000000006</v>
      </c>
      <c r="I35" s="116">
        <v>52306.908300000003</v>
      </c>
    </row>
    <row r="36" spans="1:9" ht="42.6" customHeight="1" thickBot="1">
      <c r="A36" s="404"/>
      <c r="B36" s="594"/>
      <c r="C36" s="294" t="s">
        <v>1272</v>
      </c>
      <c r="D36" s="611" t="s">
        <v>1254</v>
      </c>
      <c r="E36" s="611"/>
      <c r="F36" s="53">
        <f>'СВОД Матрасы'!J135</f>
        <v>211559</v>
      </c>
      <c r="G36" s="128">
        <f>'СВОД Матрасы'!K135</f>
        <v>0.59</v>
      </c>
      <c r="H36" s="18">
        <f>'СВОД Матрасы'!L135</f>
        <v>86739.19</v>
      </c>
      <c r="I36" s="116">
        <v>54402.633449999987</v>
      </c>
    </row>
    <row r="37" spans="1:9" ht="48.95" customHeight="1" thickBot="1">
      <c r="A37" s="80" t="s">
        <v>1376</v>
      </c>
      <c r="B37" s="145" t="s">
        <v>34</v>
      </c>
      <c r="C37" s="445"/>
      <c r="D37" s="601" t="s">
        <v>35</v>
      </c>
      <c r="E37" s="602"/>
      <c r="F37" s="155" t="s">
        <v>38</v>
      </c>
      <c r="G37" s="147" t="s">
        <v>39</v>
      </c>
      <c r="H37" s="148" t="s">
        <v>40</v>
      </c>
      <c r="I37" s="348" t="s">
        <v>36</v>
      </c>
    </row>
    <row r="38" spans="1:9" ht="43.15" customHeight="1">
      <c r="A38" s="404"/>
      <c r="B38" s="592" t="s">
        <v>1281</v>
      </c>
      <c r="C38" s="294" t="s">
        <v>1017</v>
      </c>
      <c r="D38" s="598" t="s">
        <v>43</v>
      </c>
      <c r="E38" s="182">
        <v>80</v>
      </c>
      <c r="F38" s="107">
        <f>'СВОД Матрасы'!J116</f>
        <v>60535</v>
      </c>
      <c r="G38" s="126">
        <f>'СВОД Матрасы'!K116</f>
        <v>0.59</v>
      </c>
      <c r="H38" s="25">
        <f>'СВОД Матрасы'!L116</f>
        <v>24819.350000000002</v>
      </c>
      <c r="I38" s="115">
        <v>15472.888919999999</v>
      </c>
    </row>
    <row r="39" spans="1:9" ht="43.15" customHeight="1">
      <c r="A39" s="404"/>
      <c r="B39" s="593"/>
      <c r="C39" s="294" t="s">
        <v>1018</v>
      </c>
      <c r="D39" s="596"/>
      <c r="E39" s="184">
        <v>90</v>
      </c>
      <c r="F39" s="107">
        <f>'СВОД Матрасы'!J117</f>
        <v>66150</v>
      </c>
      <c r="G39" s="126">
        <f>'СВОД Матрасы'!K117</f>
        <v>0.59</v>
      </c>
      <c r="H39" s="25">
        <f>'СВОД Матрасы'!L117</f>
        <v>27121.500000000004</v>
      </c>
      <c r="I39" s="115">
        <v>16901.291519999999</v>
      </c>
    </row>
    <row r="40" spans="1:9" ht="43.15" customHeight="1">
      <c r="A40" s="404"/>
      <c r="B40" s="593"/>
      <c r="C40" s="294" t="s">
        <v>1019</v>
      </c>
      <c r="D40" s="596"/>
      <c r="E40" s="184">
        <v>120</v>
      </c>
      <c r="F40" s="107">
        <f>'СВОД Матрасы'!J118</f>
        <v>84828</v>
      </c>
      <c r="G40" s="126">
        <f>'СВОД Матрасы'!K118</f>
        <v>0.59</v>
      </c>
      <c r="H40" s="25">
        <f>'СВОД Матрасы'!L118</f>
        <v>34779.480000000003</v>
      </c>
      <c r="I40" s="115">
        <v>21679.813620000001</v>
      </c>
    </row>
    <row r="41" spans="1:9" ht="43.15" customHeight="1">
      <c r="A41" s="404"/>
      <c r="B41" s="593"/>
      <c r="C41" s="294" t="s">
        <v>1020</v>
      </c>
      <c r="D41" s="596"/>
      <c r="E41" s="338">
        <v>140</v>
      </c>
      <c r="F41" s="107">
        <f>'СВОД Матрасы'!J119</f>
        <v>92921</v>
      </c>
      <c r="G41" s="126">
        <f>'СВОД Матрасы'!K119</f>
        <v>0.59</v>
      </c>
      <c r="H41" s="25">
        <f>'СВОД Матрасы'!L119</f>
        <v>38097.61</v>
      </c>
      <c r="I41" s="115">
        <v>23754.433409999998</v>
      </c>
    </row>
    <row r="42" spans="1:9" ht="43.15" customHeight="1">
      <c r="A42" s="610"/>
      <c r="B42" s="593"/>
      <c r="C42" s="294" t="s">
        <v>1021</v>
      </c>
      <c r="D42" s="596"/>
      <c r="E42" s="339">
        <v>160</v>
      </c>
      <c r="F42" s="399">
        <f>'СВОД Матрасы'!J120</f>
        <v>104418</v>
      </c>
      <c r="G42" s="287">
        <f>'СВОД Матрасы'!K120</f>
        <v>0.59</v>
      </c>
      <c r="H42" s="44">
        <f>'СВОД Матрасы'!L120</f>
        <v>42811.380000000005</v>
      </c>
      <c r="I42" s="738">
        <v>26688.303630000002</v>
      </c>
    </row>
    <row r="43" spans="1:9" ht="43.15" customHeight="1">
      <c r="A43" s="610"/>
      <c r="B43" s="593"/>
      <c r="C43" s="294" t="s">
        <v>1022</v>
      </c>
      <c r="D43" s="596"/>
      <c r="E43" s="338">
        <v>180</v>
      </c>
      <c r="F43" s="107">
        <f>'СВОД Матрасы'!J121</f>
        <v>114690</v>
      </c>
      <c r="G43" s="126">
        <f>'СВОД Матрасы'!K121</f>
        <v>0.59</v>
      </c>
      <c r="H43" s="25">
        <f>'СВОД Матрасы'!L121</f>
        <v>47022.9</v>
      </c>
      <c r="I43" s="115">
        <v>29319.558659999999</v>
      </c>
    </row>
    <row r="44" spans="1:9" ht="43.15" customHeight="1" thickBot="1">
      <c r="A44" s="404"/>
      <c r="B44" s="593"/>
      <c r="C44" s="294" t="s">
        <v>1023</v>
      </c>
      <c r="D44" s="597"/>
      <c r="E44" s="341">
        <v>200</v>
      </c>
      <c r="F44" s="53">
        <f>'СВОД Матрасы'!J122</f>
        <v>125857</v>
      </c>
      <c r="G44" s="128">
        <f>'СВОД Матрасы'!K122</f>
        <v>0.59</v>
      </c>
      <c r="H44" s="18">
        <f>'СВОД Матрасы'!L122</f>
        <v>51601.37</v>
      </c>
      <c r="I44" s="116">
        <v>32169.000959999998</v>
      </c>
    </row>
    <row r="45" spans="1:9" ht="43.15" customHeight="1">
      <c r="A45" s="404"/>
      <c r="B45" s="593"/>
      <c r="C45" s="294" t="s">
        <v>1267</v>
      </c>
      <c r="D45" s="611" t="s">
        <v>103</v>
      </c>
      <c r="E45" s="611"/>
      <c r="F45" s="53">
        <f>'СВОД Матрасы'!J123</f>
        <v>140473</v>
      </c>
      <c r="G45" s="128">
        <f>'СВОД Матрасы'!K123</f>
        <v>0.59</v>
      </c>
      <c r="H45" s="18">
        <f>'СВОД Матрасы'!L123</f>
        <v>57593.930000000008</v>
      </c>
      <c r="I45" s="116">
        <v>35841.124619999995</v>
      </c>
    </row>
    <row r="46" spans="1:9" ht="43.15" customHeight="1">
      <c r="A46" s="404"/>
      <c r="B46" s="593"/>
      <c r="C46" s="294" t="s">
        <v>1268</v>
      </c>
      <c r="D46" s="611" t="s">
        <v>1253</v>
      </c>
      <c r="E46" s="611"/>
      <c r="F46" s="53">
        <f>'СВОД Матрасы'!J124</f>
        <v>182806</v>
      </c>
      <c r="G46" s="128">
        <f>'СВОД Матрасы'!K124</f>
        <v>0.59</v>
      </c>
      <c r="H46" s="18">
        <f>'СВОД Матрасы'!L124</f>
        <v>74950.460000000006</v>
      </c>
      <c r="I46" s="116">
        <v>46642.253489999996</v>
      </c>
    </row>
    <row r="47" spans="1:9" ht="43.15" customHeight="1" thickBot="1">
      <c r="A47" s="404"/>
      <c r="B47" s="594"/>
      <c r="C47" s="294" t="s">
        <v>1269</v>
      </c>
      <c r="D47" s="611" t="s">
        <v>1254</v>
      </c>
      <c r="E47" s="611"/>
      <c r="F47" s="53">
        <f>'СВОД Матрасы'!J125</f>
        <v>190523</v>
      </c>
      <c r="G47" s="128">
        <f>'СВОД Матрасы'!K125</f>
        <v>0.59</v>
      </c>
      <c r="H47" s="18">
        <f>'СВОД Матрасы'!L125</f>
        <v>78114.430000000008</v>
      </c>
      <c r="I47" s="116">
        <v>48611.092949999998</v>
      </c>
    </row>
    <row r="48" spans="1:9" ht="48.6" customHeight="1" thickBot="1">
      <c r="A48" s="76" t="s">
        <v>145</v>
      </c>
      <c r="B48" s="421" t="s">
        <v>34</v>
      </c>
      <c r="C48" s="450"/>
      <c r="D48" s="615" t="s">
        <v>35</v>
      </c>
      <c r="E48" s="616"/>
      <c r="F48" s="524" t="s">
        <v>38</v>
      </c>
      <c r="G48" s="525" t="s">
        <v>39</v>
      </c>
      <c r="H48" s="285" t="s">
        <v>40</v>
      </c>
      <c r="I48" s="348" t="s">
        <v>36</v>
      </c>
    </row>
    <row r="49" spans="1:9" ht="43.5" customHeight="1">
      <c r="A49" s="620"/>
      <c r="B49" s="617" t="s">
        <v>1282</v>
      </c>
      <c r="C49" s="419" t="s">
        <v>1024</v>
      </c>
      <c r="D49" s="595" t="s">
        <v>43</v>
      </c>
      <c r="E49" s="347">
        <v>80</v>
      </c>
      <c r="F49" s="318">
        <f>'СВОД Матрасы'!J136</f>
        <v>96606</v>
      </c>
      <c r="G49" s="353">
        <f>'СВОД Матрасы'!K136</f>
        <v>0.64</v>
      </c>
      <c r="H49" s="188">
        <f>'СВОД Матрасы'!L136</f>
        <v>34778.159999999996</v>
      </c>
      <c r="I49" s="318">
        <v>22167.937439999998</v>
      </c>
    </row>
    <row r="50" spans="1:9" ht="43.5" customHeight="1">
      <c r="A50" s="610"/>
      <c r="B50" s="618"/>
      <c r="C50" s="294" t="s">
        <v>1025</v>
      </c>
      <c r="D50" s="596"/>
      <c r="E50" s="184">
        <v>90</v>
      </c>
      <c r="F50" s="74">
        <f>'СВОД Матрасы'!J137</f>
        <v>99001</v>
      </c>
      <c r="G50" s="113">
        <f>'СВОД Матрасы'!K137</f>
        <v>0.64</v>
      </c>
      <c r="H50" s="189">
        <f>'СВОД Матрасы'!L137</f>
        <v>35640.36</v>
      </c>
      <c r="I50" s="74">
        <v>22713.009120000002</v>
      </c>
    </row>
    <row r="51" spans="1:9" ht="43.5" customHeight="1">
      <c r="A51" s="610"/>
      <c r="B51" s="618"/>
      <c r="C51" s="294" t="s">
        <v>1026</v>
      </c>
      <c r="D51" s="596"/>
      <c r="E51" s="184">
        <v>120</v>
      </c>
      <c r="F51" s="74">
        <f>'СВОД Матрасы'!J138</f>
        <v>131556</v>
      </c>
      <c r="G51" s="113">
        <f>'СВОД Матрасы'!K138</f>
        <v>0.64</v>
      </c>
      <c r="H51" s="189">
        <f>'СВОД Матрасы'!L138</f>
        <v>47360.159999999996</v>
      </c>
      <c r="I51" s="74">
        <v>30186.483840000001</v>
      </c>
    </row>
    <row r="52" spans="1:9" ht="43.5" customHeight="1">
      <c r="A52" s="610"/>
      <c r="B52" s="618"/>
      <c r="C52" s="294" t="s">
        <v>1027</v>
      </c>
      <c r="D52" s="596"/>
      <c r="E52" s="338">
        <v>140</v>
      </c>
      <c r="F52" s="74">
        <f>'СВОД Матрасы'!J139</f>
        <v>139021</v>
      </c>
      <c r="G52" s="113">
        <f>'СВОД Матрасы'!K139</f>
        <v>0.64</v>
      </c>
      <c r="H52" s="189">
        <f>'СВОД Матрасы'!L139</f>
        <v>50047.56</v>
      </c>
      <c r="I52" s="74">
        <v>31901.234400000001</v>
      </c>
    </row>
    <row r="53" spans="1:9" ht="43.5" customHeight="1">
      <c r="A53" s="610"/>
      <c r="B53" s="618"/>
      <c r="C53" s="294" t="s">
        <v>1028</v>
      </c>
      <c r="D53" s="596"/>
      <c r="E53" s="339">
        <v>160</v>
      </c>
      <c r="F53" s="78">
        <f>'СВОД Матрасы'!J140</f>
        <v>147478</v>
      </c>
      <c r="G53" s="114">
        <f>'СВОД Матрасы'!K140</f>
        <v>0.64</v>
      </c>
      <c r="H53" s="195">
        <f>'СВОД Матрасы'!L140</f>
        <v>53092.079999999994</v>
      </c>
      <c r="I53" s="78">
        <v>33838.067519999997</v>
      </c>
    </row>
    <row r="54" spans="1:9" ht="43.5" customHeight="1">
      <c r="A54" s="610"/>
      <c r="B54" s="618"/>
      <c r="C54" s="294" t="s">
        <v>1029</v>
      </c>
      <c r="D54" s="596"/>
      <c r="E54" s="338">
        <v>180</v>
      </c>
      <c r="F54" s="74">
        <f>'СВОД Матрасы'!J141</f>
        <v>167198</v>
      </c>
      <c r="G54" s="113">
        <f>'СВОД Матрасы'!K141</f>
        <v>0.64</v>
      </c>
      <c r="H54" s="189">
        <f>'СВОД Матрасы'!L141</f>
        <v>60191.28</v>
      </c>
      <c r="I54" s="74">
        <v>38368.067040000002</v>
      </c>
    </row>
    <row r="55" spans="1:9" ht="43.5" customHeight="1">
      <c r="A55" s="610"/>
      <c r="B55" s="618"/>
      <c r="C55" s="294" t="s">
        <v>1030</v>
      </c>
      <c r="D55" s="596"/>
      <c r="E55" s="338">
        <v>200</v>
      </c>
      <c r="F55" s="74">
        <f>'СВОД Матрасы'!J142</f>
        <v>177520</v>
      </c>
      <c r="G55" s="113">
        <f>'СВОД Матрасы'!K142</f>
        <v>0.64</v>
      </c>
      <c r="H55" s="189">
        <f>'СВОД Матрасы'!L142</f>
        <v>63907.199999999997</v>
      </c>
      <c r="I55" s="74">
        <v>40736.727360000004</v>
      </c>
    </row>
    <row r="56" spans="1:9" ht="43.5" customHeight="1">
      <c r="A56" s="610"/>
      <c r="B56" s="618"/>
      <c r="C56" s="294" t="s">
        <v>1273</v>
      </c>
      <c r="D56" s="611" t="s">
        <v>103</v>
      </c>
      <c r="E56" s="611"/>
      <c r="F56" s="74">
        <f>'СВОД Матрасы'!J143</f>
        <v>193707</v>
      </c>
      <c r="G56" s="113">
        <f>'СВОД Матрасы'!K143</f>
        <v>0.64</v>
      </c>
      <c r="H56" s="189">
        <f>'СВОД Матрасы'!L143</f>
        <v>69734.52</v>
      </c>
      <c r="I56" s="74">
        <v>44415.851040000001</v>
      </c>
    </row>
    <row r="57" spans="1:9" ht="43.5" customHeight="1">
      <c r="A57" s="610"/>
      <c r="B57" s="618"/>
      <c r="C57" s="294" t="s">
        <v>1274</v>
      </c>
      <c r="D57" s="611" t="s">
        <v>1253</v>
      </c>
      <c r="E57" s="611"/>
      <c r="F57" s="74">
        <f>'СВОД Матрасы'!J144</f>
        <v>252844</v>
      </c>
      <c r="G57" s="113">
        <f>'СВОД Матрасы'!K144</f>
        <v>0.64</v>
      </c>
      <c r="H57" s="189">
        <f>'СВОД Матрасы'!L144</f>
        <v>91023.84</v>
      </c>
      <c r="I57" s="74">
        <v>57975.665760000004</v>
      </c>
    </row>
    <row r="58" spans="1:9" ht="43.5" customHeight="1" thickBot="1">
      <c r="A58" s="621"/>
      <c r="B58" s="619"/>
      <c r="C58" s="420" t="s">
        <v>1275</v>
      </c>
      <c r="D58" s="622" t="s">
        <v>1254</v>
      </c>
      <c r="E58" s="622"/>
      <c r="F58" s="74">
        <f>'СВОД Матрасы'!J145</f>
        <v>262899</v>
      </c>
      <c r="G58" s="113">
        <f>'СВОД Матрасы'!K145</f>
        <v>0.64</v>
      </c>
      <c r="H58" s="189">
        <f>'СВОД Матрасы'!L145</f>
        <v>94643.64</v>
      </c>
      <c r="I58" s="74">
        <v>60281.094239999991</v>
      </c>
    </row>
    <row r="59" spans="1:9" s="375" customFormat="1" ht="22.15" customHeight="1">
      <c r="A59" s="416" t="s">
        <v>936</v>
      </c>
      <c r="B59" s="416"/>
      <c r="C59" s="413"/>
      <c r="D59" s="413"/>
      <c r="E59" s="413"/>
      <c r="F59" s="413"/>
      <c r="G59" s="413"/>
      <c r="H59" s="413"/>
      <c r="I59" s="413"/>
    </row>
    <row r="60" spans="1:9" s="375" customFormat="1" ht="22.15" customHeight="1">
      <c r="A60" s="416" t="s">
        <v>937</v>
      </c>
      <c r="B60" s="416"/>
      <c r="C60" s="413"/>
      <c r="D60" s="413"/>
      <c r="E60" s="413"/>
      <c r="F60" s="413"/>
      <c r="G60" s="413"/>
      <c r="H60" s="413"/>
      <c r="I60" s="413"/>
    </row>
    <row r="61" spans="1:9" s="375" customFormat="1" ht="22.15" customHeight="1">
      <c r="A61" s="416" t="s">
        <v>938</v>
      </c>
      <c r="B61" s="418" t="s">
        <v>939</v>
      </c>
      <c r="C61" s="413"/>
      <c r="D61" s="413"/>
      <c r="E61" s="413"/>
      <c r="F61" s="413"/>
      <c r="G61" s="413"/>
      <c r="H61" s="413"/>
      <c r="I61" s="413"/>
    </row>
    <row r="62" spans="1:9">
      <c r="A62" s="416" t="s">
        <v>1193</v>
      </c>
      <c r="B62" s="418"/>
      <c r="C62" s="81"/>
      <c r="D62" s="22"/>
      <c r="E62" s="10"/>
      <c r="G62" s="14"/>
      <c r="H62" s="10"/>
      <c r="I62" s="10"/>
    </row>
    <row r="63" spans="1:9">
      <c r="A63" s="416" t="s">
        <v>1194</v>
      </c>
      <c r="B63" s="418"/>
      <c r="C63" s="81"/>
      <c r="D63" s="22"/>
      <c r="E63" s="10"/>
      <c r="G63" s="14"/>
      <c r="H63" s="10"/>
      <c r="I63" s="10"/>
    </row>
    <row r="64" spans="1:9">
      <c r="A64" s="95" t="str">
        <f>Контакты!$B$10</f>
        <v>почта для приёма заказов</v>
      </c>
      <c r="B64" s="34" t="str">
        <f>Контакты!$C$10</f>
        <v>хххх@ххх.ru</v>
      </c>
      <c r="C64" s="34"/>
      <c r="D64" s="10"/>
      <c r="E64" s="413"/>
      <c r="F64" s="413"/>
      <c r="G64" s="413"/>
      <c r="H64" s="413"/>
      <c r="I64" s="413"/>
    </row>
    <row r="65" spans="1:9">
      <c r="A65" s="95" t="str">
        <f>Контакты!$B$12</f>
        <v>номер телефона службы сервиса</v>
      </c>
      <c r="B65" s="34">
        <f>Контакты!$C$12</f>
        <v>8800</v>
      </c>
      <c r="C65" s="34"/>
      <c r="D65" s="10"/>
      <c r="E65" s="413"/>
      <c r="F65" s="413"/>
      <c r="G65" s="413"/>
      <c r="H65" s="413"/>
      <c r="I65" s="413"/>
    </row>
    <row r="66" spans="1:9">
      <c r="A66" s="10"/>
      <c r="B66" s="10"/>
      <c r="C66" s="10"/>
      <c r="D66" s="10"/>
      <c r="E66" s="413"/>
      <c r="F66" s="413"/>
      <c r="G66" s="413"/>
      <c r="H66" s="413"/>
      <c r="I66" s="413"/>
    </row>
  </sheetData>
  <mergeCells count="37">
    <mergeCell ref="D38:D44"/>
    <mergeCell ref="D48:E48"/>
    <mergeCell ref="B38:B47"/>
    <mergeCell ref="B49:B58"/>
    <mergeCell ref="A49:A58"/>
    <mergeCell ref="A42:A43"/>
    <mergeCell ref="D57:E57"/>
    <mergeCell ref="D58:E58"/>
    <mergeCell ref="D45:E45"/>
    <mergeCell ref="D46:E46"/>
    <mergeCell ref="D47:E47"/>
    <mergeCell ref="D56:E56"/>
    <mergeCell ref="D49:D55"/>
    <mergeCell ref="D37:E37"/>
    <mergeCell ref="D23:E23"/>
    <mergeCell ref="D24:E24"/>
    <mergeCell ref="D25:E25"/>
    <mergeCell ref="D34:E34"/>
    <mergeCell ref="D35:E35"/>
    <mergeCell ref="D15:E15"/>
    <mergeCell ref="D16:D22"/>
    <mergeCell ref="A20:A21"/>
    <mergeCell ref="D26:E26"/>
    <mergeCell ref="D27:D33"/>
    <mergeCell ref="A31:A32"/>
    <mergeCell ref="B16:B25"/>
    <mergeCell ref="B27:B36"/>
    <mergeCell ref="D36:E36"/>
    <mergeCell ref="A9:A10"/>
    <mergeCell ref="B3:H3"/>
    <mergeCell ref="D4:E4"/>
    <mergeCell ref="D5:D11"/>
    <mergeCell ref="A2:I2"/>
    <mergeCell ref="B5:B14"/>
    <mergeCell ref="D12:E12"/>
    <mergeCell ref="D13:E13"/>
    <mergeCell ref="D14:E14"/>
  </mergeCells>
  <hyperlinks>
    <hyperlink ref="I1" location="Содержание!A1" display="К СОДЕРЖАНИЮ &gt;&gt;&gt;" xr:uid="{00000000-0004-0000-0E00-000000000000}"/>
    <hyperlink ref="B3" r:id="rId1" xr:uid="{00000000-0004-0000-0E00-000001000000}"/>
    <hyperlink ref="B61" r:id="rId2" xr:uid="{00000000-0004-0000-0E00-000002000000}"/>
  </hyperlinks>
  <pageMargins left="0.70866141732283472" right="0.70866141732283472" top="0.74803149606299213" bottom="0.74803149606299213" header="0.31496062992125984" footer="0.31496062992125984"/>
  <pageSetup paperSize="9" scale="36" fitToHeight="2" orientation="landscape" r:id="rId3"/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25">
    <tabColor rgb="FF00CC99"/>
  </sheetPr>
  <dimension ref="A1:M36"/>
  <sheetViews>
    <sheetView view="pageBreakPreview" zoomScale="70" zoomScaleNormal="100" zoomScaleSheetLayoutView="70" workbookViewId="0">
      <selection activeCell="Q6" sqref="Q6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42.1406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7" customWidth="1"/>
    <col min="8" max="8" width="18.140625" style="23" customWidth="1"/>
    <col min="9" max="9" width="20" style="23" customWidth="1"/>
    <col min="10" max="16384" width="9.140625" style="6"/>
  </cols>
  <sheetData>
    <row r="1" spans="1:13" ht="16.5" thickBot="1">
      <c r="A1" s="143" t="str">
        <f>'TREND - Viking (скрутка)'!A1</f>
        <v>c 11.06 по 23.06.2026 г.</v>
      </c>
      <c r="B1" s="10"/>
      <c r="C1" s="10"/>
      <c r="D1" s="10"/>
      <c r="E1" s="10"/>
      <c r="G1" s="11"/>
      <c r="H1" s="22"/>
      <c r="I1" s="170"/>
    </row>
    <row r="2" spans="1:13" ht="51.95" customHeight="1" thickBot="1">
      <c r="A2" s="584" t="s">
        <v>1369</v>
      </c>
      <c r="B2" s="585"/>
      <c r="C2" s="585"/>
      <c r="D2" s="585"/>
      <c r="E2" s="585"/>
      <c r="F2" s="585"/>
      <c r="G2" s="585"/>
      <c r="H2" s="585"/>
      <c r="I2" s="585"/>
    </row>
    <row r="3" spans="1:13" ht="30" customHeight="1" thickBot="1">
      <c r="A3" s="412" t="s">
        <v>924</v>
      </c>
      <c r="B3" s="607" t="s">
        <v>1031</v>
      </c>
      <c r="C3" s="608"/>
      <c r="D3" s="608"/>
      <c r="E3" s="608"/>
      <c r="F3" s="608"/>
      <c r="G3" s="608"/>
      <c r="H3" s="608"/>
      <c r="I3" s="565"/>
    </row>
    <row r="4" spans="1:13" ht="35.25" customHeight="1" thickBot="1">
      <c r="A4" s="80" t="s">
        <v>37</v>
      </c>
      <c r="B4" s="145" t="s">
        <v>34</v>
      </c>
      <c r="C4" s="402" t="s">
        <v>154</v>
      </c>
      <c r="D4" s="601" t="s">
        <v>35</v>
      </c>
      <c r="E4" s="602"/>
      <c r="F4" s="155" t="s">
        <v>38</v>
      </c>
      <c r="G4" s="343" t="s">
        <v>39</v>
      </c>
      <c r="H4" s="148" t="s">
        <v>40</v>
      </c>
      <c r="I4" s="348" t="s">
        <v>36</v>
      </c>
    </row>
    <row r="5" spans="1:13" ht="33" customHeight="1">
      <c r="A5" s="342"/>
      <c r="B5" s="593" t="s">
        <v>1032</v>
      </c>
      <c r="C5" s="294" t="s">
        <v>1033</v>
      </c>
      <c r="D5" s="598" t="s">
        <v>43</v>
      </c>
      <c r="E5" s="182">
        <v>80</v>
      </c>
      <c r="F5" s="97">
        <f>'СВОД Матрасы'!J61</f>
        <v>26847</v>
      </c>
      <c r="G5" s="126">
        <f>'СВОД Матрасы'!K61</f>
        <v>0.48299999999999998</v>
      </c>
      <c r="H5" s="25">
        <f>'СВОД Матрасы'!L61</f>
        <v>13879.899000000001</v>
      </c>
      <c r="I5" s="115">
        <v>10101.944160000001</v>
      </c>
      <c r="M5" s="7"/>
    </row>
    <row r="6" spans="1:13" ht="33" customHeight="1">
      <c r="A6" s="404"/>
      <c r="B6" s="593"/>
      <c r="C6" s="294" t="s">
        <v>1034</v>
      </c>
      <c r="D6" s="596"/>
      <c r="E6" s="184">
        <v>90</v>
      </c>
      <c r="F6" s="98">
        <f>'СВОД Матрасы'!J62</f>
        <v>29951</v>
      </c>
      <c r="G6" s="126">
        <f>'СВОД Матрасы'!K62</f>
        <v>0.48299999999999998</v>
      </c>
      <c r="H6" s="18">
        <f>'СВОД Матрасы'!L62</f>
        <v>15484.667000000001</v>
      </c>
      <c r="I6" s="116">
        <v>11236.051728000002</v>
      </c>
      <c r="M6" s="7"/>
    </row>
    <row r="7" spans="1:13" ht="33" customHeight="1">
      <c r="A7" s="404"/>
      <c r="B7" s="593"/>
      <c r="C7" s="294" t="s">
        <v>1035</v>
      </c>
      <c r="D7" s="596"/>
      <c r="E7" s="184">
        <v>120</v>
      </c>
      <c r="F7" s="98">
        <f>'СВОД Матрасы'!J63</f>
        <v>38007</v>
      </c>
      <c r="G7" s="126">
        <f>'СВОД Матрасы'!K63</f>
        <v>0.48299999999999998</v>
      </c>
      <c r="H7" s="18">
        <f>'СВОД Матрасы'!L63</f>
        <v>19649.618999999999</v>
      </c>
      <c r="I7" s="116">
        <v>14282.501904000002</v>
      </c>
      <c r="M7" s="7"/>
    </row>
    <row r="8" spans="1:13" ht="33" customHeight="1">
      <c r="A8" s="404"/>
      <c r="B8" s="593"/>
      <c r="C8" s="294" t="s">
        <v>1036</v>
      </c>
      <c r="D8" s="596"/>
      <c r="E8" s="338">
        <v>140</v>
      </c>
      <c r="F8" s="98">
        <f>'СВОД Матрасы'!J64</f>
        <v>41836</v>
      </c>
      <c r="G8" s="126">
        <f>'СВОД Матрасы'!K64</f>
        <v>0.48299999999999998</v>
      </c>
      <c r="H8" s="18">
        <f>'СВОД Матрасы'!L64</f>
        <v>21629.212</v>
      </c>
      <c r="I8" s="116">
        <v>15721.103376000005</v>
      </c>
      <c r="M8" s="7"/>
    </row>
    <row r="9" spans="1:13" ht="33" customHeight="1">
      <c r="A9" s="404"/>
      <c r="B9" s="593"/>
      <c r="C9" s="294" t="s">
        <v>1037</v>
      </c>
      <c r="D9" s="596"/>
      <c r="E9" s="339">
        <v>160</v>
      </c>
      <c r="F9" s="99">
        <f>'СВОД Матрасы'!J65</f>
        <v>46925</v>
      </c>
      <c r="G9" s="287">
        <f>'СВОД Матрасы'!K65</f>
        <v>0.48299999999999998</v>
      </c>
      <c r="H9" s="19">
        <f>'СВОД Матрасы'!L65</f>
        <v>24260.225000000002</v>
      </c>
      <c r="I9" s="733">
        <v>17659.135296000004</v>
      </c>
      <c r="M9" s="7"/>
    </row>
    <row r="10" spans="1:13" ht="33" customHeight="1">
      <c r="A10" s="404"/>
      <c r="B10" s="593"/>
      <c r="C10" s="294" t="s">
        <v>1038</v>
      </c>
      <c r="D10" s="596"/>
      <c r="E10" s="338">
        <v>180</v>
      </c>
      <c r="F10" s="98">
        <f>'СВОД Матрасы'!J66</f>
        <v>53159</v>
      </c>
      <c r="G10" s="126">
        <f>'СВОД Матрасы'!K66</f>
        <v>0.48299999999999998</v>
      </c>
      <c r="H10" s="18">
        <f>'СВОД Матрасы'!L66</f>
        <v>27483.203000000001</v>
      </c>
      <c r="I10" s="116">
        <v>19992.329280000002</v>
      </c>
      <c r="M10" s="7"/>
    </row>
    <row r="11" spans="1:13" ht="33" customHeight="1" thickBot="1">
      <c r="A11" s="404"/>
      <c r="B11" s="593"/>
      <c r="C11" s="294" t="s">
        <v>1039</v>
      </c>
      <c r="D11" s="603"/>
      <c r="E11" s="340">
        <v>200</v>
      </c>
      <c r="F11" s="104">
        <f>'СВОД Матрасы'!J67</f>
        <v>56802</v>
      </c>
      <c r="G11" s="127">
        <f>'СВОД Матрасы'!K67</f>
        <v>0.48299999999999998</v>
      </c>
      <c r="H11" s="20">
        <f>'СВОД Матрасы'!L67</f>
        <v>29366.634000000002</v>
      </c>
      <c r="I11" s="735">
        <v>21428.286264000002</v>
      </c>
      <c r="M11" s="7"/>
    </row>
    <row r="12" spans="1:13" ht="32.25" thickBot="1">
      <c r="A12" s="80" t="s">
        <v>44</v>
      </c>
      <c r="B12" s="145" t="s">
        <v>34</v>
      </c>
      <c r="C12" s="402"/>
      <c r="D12" s="601" t="s">
        <v>35</v>
      </c>
      <c r="E12" s="602"/>
      <c r="F12" s="155" t="s">
        <v>38</v>
      </c>
      <c r="G12" s="343" t="s">
        <v>39</v>
      </c>
      <c r="H12" s="148" t="s">
        <v>40</v>
      </c>
      <c r="I12" s="348" t="s">
        <v>36</v>
      </c>
      <c r="M12" s="7"/>
    </row>
    <row r="13" spans="1:13" ht="27.95" customHeight="1">
      <c r="A13" s="404"/>
      <c r="B13" s="623" t="s">
        <v>1277</v>
      </c>
      <c r="C13" s="294" t="s">
        <v>1040</v>
      </c>
      <c r="D13" s="598" t="s">
        <v>43</v>
      </c>
      <c r="E13" s="182">
        <v>80</v>
      </c>
      <c r="F13" s="97">
        <f>'СВОД Матрасы'!J68</f>
        <v>33114</v>
      </c>
      <c r="G13" s="102">
        <f>'СВОД Матрасы'!K68</f>
        <v>0.48299999999999998</v>
      </c>
      <c r="H13" s="25">
        <f>'СВОД Матрасы'!L68</f>
        <v>17119.938000000002</v>
      </c>
      <c r="I13" s="115">
        <v>11711.115108000002</v>
      </c>
      <c r="M13" s="7"/>
    </row>
    <row r="14" spans="1:13" ht="27.95" customHeight="1">
      <c r="A14" s="404"/>
      <c r="B14" s="618"/>
      <c r="C14" s="294" t="s">
        <v>1041</v>
      </c>
      <c r="D14" s="596"/>
      <c r="E14" s="184">
        <v>90</v>
      </c>
      <c r="F14" s="98">
        <f>'СВОД Матрасы'!J69</f>
        <v>35031</v>
      </c>
      <c r="G14" s="105">
        <f>'СВОД Матрасы'!K69</f>
        <v>0.48299999999999998</v>
      </c>
      <c r="H14" s="18">
        <f>'СВОД Матрасы'!L69</f>
        <v>18111.027000000002</v>
      </c>
      <c r="I14" s="116">
        <v>12401.515368000002</v>
      </c>
      <c r="M14" s="7"/>
    </row>
    <row r="15" spans="1:13" ht="27.95" customHeight="1">
      <c r="A15" s="404"/>
      <c r="B15" s="618"/>
      <c r="C15" s="294" t="s">
        <v>1042</v>
      </c>
      <c r="D15" s="596"/>
      <c r="E15" s="184">
        <v>120</v>
      </c>
      <c r="F15" s="98">
        <f>'СВОД Матрасы'!J70</f>
        <v>45347</v>
      </c>
      <c r="G15" s="105">
        <f>'СВОД Матрасы'!K70</f>
        <v>0.48299999999999998</v>
      </c>
      <c r="H15" s="18">
        <f>'СВОД Матрасы'!L70</f>
        <v>23444.399000000001</v>
      </c>
      <c r="I15" s="116">
        <v>16107.198624000001</v>
      </c>
      <c r="M15" s="7"/>
    </row>
    <row r="16" spans="1:13" ht="27.95" customHeight="1">
      <c r="A16" s="404"/>
      <c r="B16" s="618"/>
      <c r="C16" s="294" t="s">
        <v>1043</v>
      </c>
      <c r="D16" s="596"/>
      <c r="E16" s="338">
        <v>140</v>
      </c>
      <c r="F16" s="98">
        <f>'СВОД Матрасы'!J71</f>
        <v>52215</v>
      </c>
      <c r="G16" s="105">
        <f>'СВОД Матрасы'!K71</f>
        <v>0.48299999999999998</v>
      </c>
      <c r="H16" s="18">
        <f>'СВОД Матрасы'!L71</f>
        <v>26995.155000000002</v>
      </c>
      <c r="I16" s="116">
        <v>18593.709948000003</v>
      </c>
      <c r="M16" s="7"/>
    </row>
    <row r="17" spans="1:13" ht="27.95" customHeight="1">
      <c r="A17" s="404"/>
      <c r="B17" s="618"/>
      <c r="C17" s="294" t="s">
        <v>1044</v>
      </c>
      <c r="D17" s="596"/>
      <c r="E17" s="339">
        <v>160</v>
      </c>
      <c r="F17" s="99">
        <f>'СВОД Матрасы'!J72</f>
        <v>58143</v>
      </c>
      <c r="G17" s="111">
        <f>'СВОД Матрасы'!K72</f>
        <v>0.48299999999999998</v>
      </c>
      <c r="H17" s="19">
        <f>'СВОД Матрасы'!L72</f>
        <v>30059.931</v>
      </c>
      <c r="I17" s="733">
        <v>20641.718988000004</v>
      </c>
      <c r="M17" s="7"/>
    </row>
    <row r="18" spans="1:13" ht="27.95" customHeight="1">
      <c r="A18" s="404"/>
      <c r="B18" s="618"/>
      <c r="C18" s="294" t="s">
        <v>1045</v>
      </c>
      <c r="D18" s="596"/>
      <c r="E18" s="338">
        <v>180</v>
      </c>
      <c r="F18" s="98">
        <f>'СВОД Матрасы'!J73</f>
        <v>63332</v>
      </c>
      <c r="G18" s="105">
        <f>'СВОД Матрасы'!K73</f>
        <v>0.48299999999999998</v>
      </c>
      <c r="H18" s="18">
        <f>'СВОД Матрасы'!L73</f>
        <v>32742.644</v>
      </c>
      <c r="I18" s="116">
        <v>22543.441668000007</v>
      </c>
      <c r="M18" s="7"/>
    </row>
    <row r="19" spans="1:13" ht="27.95" customHeight="1" thickBot="1">
      <c r="A19" s="376"/>
      <c r="B19" s="619"/>
      <c r="C19" s="294" t="s">
        <v>1046</v>
      </c>
      <c r="D19" s="597"/>
      <c r="E19" s="341">
        <v>200</v>
      </c>
      <c r="F19" s="100">
        <f>'СВОД Матрасы'!J74</f>
        <v>68860</v>
      </c>
      <c r="G19" s="129">
        <f>'СВОД Матрасы'!K74</f>
        <v>0.48299999999999998</v>
      </c>
      <c r="H19" s="21">
        <f>'СВОД Матрасы'!L74</f>
        <v>35600.620000000003</v>
      </c>
      <c r="I19" s="117">
        <v>24452.657064000003</v>
      </c>
      <c r="M19" s="7"/>
    </row>
    <row r="20" spans="1:13" ht="32.25" thickBot="1">
      <c r="A20" s="80" t="s">
        <v>45</v>
      </c>
      <c r="B20" s="145" t="s">
        <v>34</v>
      </c>
      <c r="C20" s="402"/>
      <c r="D20" s="601" t="s">
        <v>35</v>
      </c>
      <c r="E20" s="602"/>
      <c r="F20" s="155" t="s">
        <v>38</v>
      </c>
      <c r="G20" s="343" t="s">
        <v>39</v>
      </c>
      <c r="H20" s="148" t="s">
        <v>40</v>
      </c>
      <c r="I20" s="348" t="s">
        <v>36</v>
      </c>
      <c r="M20" s="7"/>
    </row>
    <row r="21" spans="1:13" ht="28.9" customHeight="1">
      <c r="A21" s="73"/>
      <c r="B21" s="592" t="s">
        <v>1047</v>
      </c>
      <c r="C21" s="419" t="s">
        <v>1048</v>
      </c>
      <c r="D21" s="595" t="s">
        <v>43</v>
      </c>
      <c r="E21" s="347">
        <v>80</v>
      </c>
      <c r="F21" s="101">
        <f>'СВОД Матрасы'!J75</f>
        <v>50200</v>
      </c>
      <c r="G21" s="350">
        <f>'СВОД Матрасы'!K75</f>
        <v>0.7</v>
      </c>
      <c r="H21" s="41">
        <f>'СВОД Матрасы'!L75</f>
        <v>15060.000000000002</v>
      </c>
      <c r="I21" s="734">
        <v>10546.901095499999</v>
      </c>
      <c r="M21" s="7"/>
    </row>
    <row r="22" spans="1:13" ht="28.9" customHeight="1">
      <c r="A22" s="404"/>
      <c r="B22" s="593"/>
      <c r="C22" s="294" t="s">
        <v>1049</v>
      </c>
      <c r="D22" s="596"/>
      <c r="E22" s="184">
        <v>90</v>
      </c>
      <c r="F22" s="98">
        <f>'СВОД Матрасы'!J76</f>
        <v>53990</v>
      </c>
      <c r="G22" s="128">
        <f>'СВОД Матрасы'!K76</f>
        <v>0.7</v>
      </c>
      <c r="H22" s="18">
        <f>'СВОД Матрасы'!L76</f>
        <v>16197.000000000002</v>
      </c>
      <c r="I22" s="116">
        <v>11323.567678500001</v>
      </c>
      <c r="M22" s="7"/>
    </row>
    <row r="23" spans="1:13" ht="28.9" customHeight="1">
      <c r="A23" s="404"/>
      <c r="B23" s="593"/>
      <c r="C23" s="294" t="s">
        <v>1050</v>
      </c>
      <c r="D23" s="596"/>
      <c r="E23" s="184">
        <v>120</v>
      </c>
      <c r="F23" s="98">
        <f>'СВОД Матрасы'!J77</f>
        <v>70362</v>
      </c>
      <c r="G23" s="128">
        <f>'СВОД Матрасы'!K77</f>
        <v>0.7</v>
      </c>
      <c r="H23" s="18">
        <f>'СВОД Матрасы'!L77</f>
        <v>21108.600000000002</v>
      </c>
      <c r="I23" s="116">
        <v>14767.394796</v>
      </c>
      <c r="M23" s="7"/>
    </row>
    <row r="24" spans="1:13" ht="28.9" customHeight="1">
      <c r="A24" s="404"/>
      <c r="B24" s="593"/>
      <c r="C24" s="294" t="s">
        <v>1051</v>
      </c>
      <c r="D24" s="596"/>
      <c r="E24" s="338">
        <v>140</v>
      </c>
      <c r="F24" s="98">
        <f>'СВОД Матрасы'!J78</f>
        <v>78805</v>
      </c>
      <c r="G24" s="128">
        <f>'СВОД Матрасы'!K78</f>
        <v>0.7</v>
      </c>
      <c r="H24" s="18">
        <f>'СВОД Матрасы'!L78</f>
        <v>23641.500000000004</v>
      </c>
      <c r="I24" s="116">
        <v>16557.400802250002</v>
      </c>
      <c r="M24" s="7"/>
    </row>
    <row r="25" spans="1:13" ht="28.9" customHeight="1">
      <c r="A25" s="404"/>
      <c r="B25" s="593"/>
      <c r="C25" s="294" t="s">
        <v>1052</v>
      </c>
      <c r="D25" s="596"/>
      <c r="E25" s="339">
        <v>160</v>
      </c>
      <c r="F25" s="99">
        <f>'СВОД Матрасы'!J79</f>
        <v>94233</v>
      </c>
      <c r="G25" s="288">
        <f>'СВОД Матрасы'!K79</f>
        <v>0.7</v>
      </c>
      <c r="H25" s="19">
        <f>'СВОД Матрасы'!L79</f>
        <v>28269.900000000005</v>
      </c>
      <c r="I25" s="733">
        <v>19773.634072500001</v>
      </c>
      <c r="M25" s="7"/>
    </row>
    <row r="26" spans="1:13" ht="28.9" customHeight="1">
      <c r="A26" s="404"/>
      <c r="B26" s="593"/>
      <c r="C26" s="294" t="s">
        <v>1053</v>
      </c>
      <c r="D26" s="596"/>
      <c r="E26" s="338">
        <v>180</v>
      </c>
      <c r="F26" s="98">
        <f>'СВОД Матрасы'!J80</f>
        <v>98183</v>
      </c>
      <c r="G26" s="128">
        <f>'СВОД Матрасы'!K80</f>
        <v>0.7</v>
      </c>
      <c r="H26" s="18">
        <f>'СВОД Матрасы'!L80</f>
        <v>29454.900000000005</v>
      </c>
      <c r="I26" s="116">
        <v>20636.757429749996</v>
      </c>
      <c r="M26" s="7"/>
    </row>
    <row r="27" spans="1:13" ht="28.9" customHeight="1" thickBot="1">
      <c r="A27" s="376"/>
      <c r="B27" s="594"/>
      <c r="C27" s="420" t="s">
        <v>1054</v>
      </c>
      <c r="D27" s="597"/>
      <c r="E27" s="341">
        <v>200</v>
      </c>
      <c r="F27" s="100">
        <f>'СВОД Матрасы'!J81</f>
        <v>106625</v>
      </c>
      <c r="G27" s="352">
        <f>'СВОД Матрасы'!K81</f>
        <v>0.7</v>
      </c>
      <c r="H27" s="21">
        <f>'СВОД Матрасы'!L81</f>
        <v>31987.500000000004</v>
      </c>
      <c r="I27" s="117">
        <v>22416.652739249999</v>
      </c>
      <c r="M27" s="7"/>
    </row>
    <row r="28" spans="1:13" ht="21" customHeight="1">
      <c r="A28" s="416" t="s">
        <v>936</v>
      </c>
      <c r="B28" s="416"/>
      <c r="C28" s="413"/>
      <c r="D28" s="413"/>
      <c r="E28" s="413"/>
      <c r="F28" s="413"/>
      <c r="G28" s="413"/>
      <c r="H28" s="413"/>
      <c r="I28" s="413"/>
      <c r="M28" s="7"/>
    </row>
    <row r="29" spans="1:13" ht="21" customHeight="1">
      <c r="A29" s="416" t="s">
        <v>937</v>
      </c>
      <c r="B29" s="416"/>
      <c r="C29" s="413"/>
      <c r="D29" s="413"/>
      <c r="E29" s="413"/>
      <c r="F29" s="413"/>
      <c r="G29" s="413"/>
      <c r="H29" s="413"/>
      <c r="I29" s="413"/>
      <c r="M29" s="7"/>
    </row>
    <row r="30" spans="1:13" ht="21" customHeight="1">
      <c r="A30" s="416" t="s">
        <v>938</v>
      </c>
      <c r="B30" s="418" t="s">
        <v>939</v>
      </c>
      <c r="C30" s="413"/>
      <c r="D30" s="413"/>
      <c r="E30" s="413"/>
      <c r="F30" s="413"/>
      <c r="G30" s="413"/>
      <c r="H30" s="413"/>
      <c r="I30" s="413"/>
      <c r="M30" s="7"/>
    </row>
    <row r="31" spans="1:13">
      <c r="A31" s="416" t="s">
        <v>1193</v>
      </c>
      <c r="B31" s="418"/>
      <c r="C31" s="81"/>
      <c r="D31" s="22"/>
      <c r="E31" s="10"/>
      <c r="G31" s="14"/>
      <c r="H31" s="10"/>
      <c r="I31" s="10"/>
    </row>
    <row r="32" spans="1:13">
      <c r="A32" s="416" t="s">
        <v>1194</v>
      </c>
      <c r="B32" s="418"/>
      <c r="C32" s="81"/>
      <c r="D32" s="22"/>
      <c r="E32" s="10"/>
      <c r="G32" s="14"/>
      <c r="H32" s="10"/>
      <c r="I32" s="10"/>
    </row>
    <row r="33" spans="1:9">
      <c r="A33" s="95" t="str">
        <f>Контакты!$B$10</f>
        <v>почта для приёма заказов</v>
      </c>
      <c r="B33" s="34" t="str">
        <f>Контакты!$C$10</f>
        <v>хххх@ххх.ru</v>
      </c>
      <c r="C33" s="34"/>
      <c r="D33" s="10"/>
      <c r="E33" s="10"/>
      <c r="F33" s="413"/>
      <c r="G33" s="14"/>
      <c r="H33" s="22"/>
      <c r="I33" s="22"/>
    </row>
    <row r="34" spans="1:9">
      <c r="A34" s="95" t="str">
        <f>Контакты!$B$12</f>
        <v>номер телефона службы сервиса</v>
      </c>
      <c r="B34" s="34">
        <f>Контакты!$C$12</f>
        <v>8800</v>
      </c>
      <c r="C34" s="34"/>
      <c r="D34" s="10"/>
      <c r="E34" s="10"/>
      <c r="F34" s="413"/>
      <c r="G34" s="14"/>
      <c r="H34" s="22"/>
      <c r="I34" s="22"/>
    </row>
    <row r="35" spans="1:9">
      <c r="A35" s="10"/>
      <c r="B35" s="10"/>
      <c r="C35" s="10"/>
      <c r="D35" s="10"/>
      <c r="E35" s="10"/>
      <c r="F35" s="413"/>
      <c r="G35" s="14"/>
      <c r="H35" s="22"/>
      <c r="I35" s="22"/>
    </row>
    <row r="36" spans="1:9">
      <c r="G36" s="13"/>
    </row>
  </sheetData>
  <mergeCells count="11">
    <mergeCell ref="D12:E12"/>
    <mergeCell ref="B13:B19"/>
    <mergeCell ref="D13:D19"/>
    <mergeCell ref="D20:E20"/>
    <mergeCell ref="B21:B27"/>
    <mergeCell ref="D21:D27"/>
    <mergeCell ref="D4:E4"/>
    <mergeCell ref="B5:B11"/>
    <mergeCell ref="D5:D11"/>
    <mergeCell ref="A2:I2"/>
    <mergeCell ref="B3:H3"/>
  </mergeCells>
  <hyperlinks>
    <hyperlink ref="I1" location="Содержание!A1" display="К СОДЕРЖАНИЮ &gt;&gt;&gt;" xr:uid="{00000000-0004-0000-0F00-000000000000}"/>
    <hyperlink ref="B3" r:id="rId1" xr:uid="{00000000-0004-0000-0F00-000001000000}"/>
    <hyperlink ref="B30" r:id="rId2" xr:uid="{00000000-0004-0000-0F00-000002000000}"/>
  </hyperlinks>
  <pageMargins left="0.70866141732283472" right="0.70866141732283472" top="0.74803149606299213" bottom="0.74803149606299213" header="0.31496062992125984" footer="0.31496062992125984"/>
  <pageSetup paperSize="9" scale="53" fitToHeight="2" orientation="landscape" r:id="rId3"/>
  <rowBreaks count="1" manualBreakCount="1">
    <brk id="35" max="9" man="1"/>
  </rowBreaks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28">
    <tabColor rgb="FFFF9966"/>
  </sheetPr>
  <dimension ref="A1:I52"/>
  <sheetViews>
    <sheetView view="pageBreakPreview" zoomScale="70" zoomScaleNormal="100" zoomScaleSheetLayoutView="70" workbookViewId="0">
      <selection activeCell="P13" sqref="P13"/>
    </sheetView>
  </sheetViews>
  <sheetFormatPr defaultColWidth="9.140625" defaultRowHeight="15.75"/>
  <cols>
    <col min="1" max="1" width="37.42578125" style="6" customWidth="1"/>
    <col min="2" max="2" width="46.5703125" style="6" customWidth="1"/>
    <col min="3" max="3" width="37.140625" style="6" customWidth="1"/>
    <col min="4" max="4" width="5.5703125" style="6" customWidth="1"/>
    <col min="5" max="5" width="10" style="6" customWidth="1"/>
    <col min="6" max="6" width="16.42578125" style="23" customWidth="1"/>
    <col min="7" max="7" width="10" style="43" customWidth="1"/>
    <col min="8" max="8" width="18.140625" style="23" customWidth="1"/>
    <col min="9" max="9" width="20" style="23" customWidth="1"/>
  </cols>
  <sheetData>
    <row r="1" spans="1:9" ht="19.5" thickBot="1">
      <c r="A1" s="143" t="str">
        <f>'TREND - Viking (скрутка)'!A1</f>
        <v>c 11.06 по 23.06.2026 г.</v>
      </c>
      <c r="B1" s="10"/>
      <c r="C1" s="10"/>
      <c r="D1" s="10"/>
      <c r="E1" s="10"/>
      <c r="G1" s="27"/>
      <c r="H1" s="22"/>
      <c r="I1" s="564"/>
    </row>
    <row r="2" spans="1:9" ht="71.45" customHeight="1" thickBot="1">
      <c r="A2" s="584" t="s">
        <v>1370</v>
      </c>
      <c r="B2" s="585"/>
      <c r="C2" s="585"/>
      <c r="D2" s="585"/>
      <c r="E2" s="585"/>
      <c r="F2" s="585"/>
      <c r="G2" s="585"/>
      <c r="H2" s="585"/>
      <c r="I2" s="585"/>
    </row>
    <row r="3" spans="1:9" ht="29.25" customHeight="1" thickBot="1">
      <c r="A3" s="412" t="s">
        <v>924</v>
      </c>
      <c r="B3" s="627" t="s">
        <v>1055</v>
      </c>
      <c r="C3" s="628"/>
      <c r="D3" s="628"/>
      <c r="E3" s="628"/>
      <c r="F3" s="628"/>
      <c r="G3" s="628"/>
      <c r="H3" s="628"/>
      <c r="I3" s="565"/>
    </row>
    <row r="4" spans="1:9" ht="35.25" customHeight="1" thickBot="1">
      <c r="A4" s="80" t="s">
        <v>48</v>
      </c>
      <c r="B4" s="145" t="s">
        <v>34</v>
      </c>
      <c r="C4" s="402" t="s">
        <v>154</v>
      </c>
      <c r="D4" s="601" t="s">
        <v>35</v>
      </c>
      <c r="E4" s="602"/>
      <c r="F4" s="336" t="s">
        <v>38</v>
      </c>
      <c r="G4" s="346" t="s">
        <v>39</v>
      </c>
      <c r="H4" s="148" t="s">
        <v>40</v>
      </c>
      <c r="I4" s="348" t="s">
        <v>36</v>
      </c>
    </row>
    <row r="5" spans="1:9" ht="26.45" customHeight="1">
      <c r="A5" s="349"/>
      <c r="B5" s="592" t="s">
        <v>1056</v>
      </c>
      <c r="C5" s="294" t="s">
        <v>160</v>
      </c>
      <c r="D5" s="624" t="s">
        <v>43</v>
      </c>
      <c r="E5" s="182">
        <v>80</v>
      </c>
      <c r="F5" s="97">
        <f>'СВОД Матрасы'!J3</f>
        <v>55312</v>
      </c>
      <c r="G5" s="102">
        <f>'СВОД Матрасы'!K3</f>
        <v>0.66300000000000003</v>
      </c>
      <c r="H5" s="25">
        <f>'СВОД Матрасы'!L3</f>
        <v>18640.143999999997</v>
      </c>
      <c r="I5" s="739">
        <v>11330.868262499998</v>
      </c>
    </row>
    <row r="6" spans="1:9" ht="26.45" customHeight="1">
      <c r="A6" s="17"/>
      <c r="B6" s="593"/>
      <c r="C6" s="294" t="s">
        <v>162</v>
      </c>
      <c r="D6" s="625"/>
      <c r="E6" s="184">
        <v>90</v>
      </c>
      <c r="F6" s="98">
        <f>'СВОД Матрасы'!J4</f>
        <v>59307</v>
      </c>
      <c r="G6" s="102">
        <f>'СВОД Матрасы'!K4</f>
        <v>0.66300000000000003</v>
      </c>
      <c r="H6" s="18">
        <f>'СВОД Матрасы'!L4</f>
        <v>19986.458999999999</v>
      </c>
      <c r="I6" s="740">
        <v>12169.130782499999</v>
      </c>
    </row>
    <row r="7" spans="1:9" ht="26.45" customHeight="1">
      <c r="A7" s="17"/>
      <c r="B7" s="593"/>
      <c r="C7" s="294" t="s">
        <v>164</v>
      </c>
      <c r="D7" s="625"/>
      <c r="E7" s="184">
        <v>120</v>
      </c>
      <c r="F7" s="98">
        <f>'СВОД Матрасы'!J5</f>
        <v>75950</v>
      </c>
      <c r="G7" s="102">
        <f>'СВОД Матрасы'!K5</f>
        <v>0.66300000000000003</v>
      </c>
      <c r="H7" s="18">
        <f>'СВОД Матрасы'!L5</f>
        <v>25595.149999999998</v>
      </c>
      <c r="I7" s="740">
        <v>15591.839849999998</v>
      </c>
    </row>
    <row r="8" spans="1:9" ht="26.45" customHeight="1">
      <c r="A8" s="17"/>
      <c r="B8" s="593"/>
      <c r="C8" s="294" t="s">
        <v>166</v>
      </c>
      <c r="D8" s="625"/>
      <c r="E8" s="338">
        <v>140</v>
      </c>
      <c r="F8" s="98">
        <f>'СВОД Матрасы'!J6</f>
        <v>84933</v>
      </c>
      <c r="G8" s="102">
        <f>'СВОД Матрасы'!K6</f>
        <v>0.66300000000000003</v>
      </c>
      <c r="H8" s="18">
        <f>'СВОД Матрасы'!L6</f>
        <v>28622.420999999998</v>
      </c>
      <c r="I8" s="740">
        <v>17455.561154999999</v>
      </c>
    </row>
    <row r="9" spans="1:9" ht="26.45" customHeight="1">
      <c r="A9" s="17"/>
      <c r="B9" s="593"/>
      <c r="C9" s="294" t="s">
        <v>168</v>
      </c>
      <c r="D9" s="625"/>
      <c r="E9" s="339">
        <v>160</v>
      </c>
      <c r="F9" s="99">
        <f>'СВОД Матрасы'!J7</f>
        <v>104837</v>
      </c>
      <c r="G9" s="103">
        <f>'СВОД Матрасы'!K7</f>
        <v>0.66300000000000003</v>
      </c>
      <c r="H9" s="19">
        <f>'СВОД Матрасы'!L7</f>
        <v>35330.068999999996</v>
      </c>
      <c r="I9" s="741">
        <v>21601.938802500001</v>
      </c>
    </row>
    <row r="10" spans="1:9" ht="26.45" customHeight="1">
      <c r="A10" s="17"/>
      <c r="B10" s="593"/>
      <c r="C10" s="294" t="s">
        <v>170</v>
      </c>
      <c r="D10" s="625"/>
      <c r="E10" s="338">
        <v>180</v>
      </c>
      <c r="F10" s="98">
        <f>'СВОД Матрасы'!J8</f>
        <v>108879</v>
      </c>
      <c r="G10" s="102">
        <f>'СВОД Матрасы'!K8</f>
        <v>0.66300000000000003</v>
      </c>
      <c r="H10" s="18">
        <f>'СВОД Матрасы'!L8</f>
        <v>36692.222999999998</v>
      </c>
      <c r="I10" s="740">
        <v>22346.603189999998</v>
      </c>
    </row>
    <row r="11" spans="1:9" ht="26.45" customHeight="1">
      <c r="A11" s="17"/>
      <c r="B11" s="593"/>
      <c r="C11" s="294" t="s">
        <v>172</v>
      </c>
      <c r="D11" s="626"/>
      <c r="E11" s="340">
        <v>200</v>
      </c>
      <c r="F11" s="104">
        <f>'СВОД Матрасы'!J9</f>
        <v>113265</v>
      </c>
      <c r="G11" s="130">
        <f>'СВОД Матрасы'!K9</f>
        <v>0.66300000000000003</v>
      </c>
      <c r="H11" s="20">
        <f>'СВОД Матрасы'!L9</f>
        <v>38170.304999999993</v>
      </c>
      <c r="I11" s="742">
        <v>23273.950725000002</v>
      </c>
    </row>
    <row r="12" spans="1:9" ht="26.45" customHeight="1">
      <c r="A12" s="17"/>
      <c r="B12" s="593"/>
      <c r="C12" s="444" t="s">
        <v>1057</v>
      </c>
      <c r="D12" s="611" t="s">
        <v>103</v>
      </c>
      <c r="E12" s="611"/>
      <c r="F12" s="104">
        <f>'СВОД Матрасы'!J10</f>
        <v>129416</v>
      </c>
      <c r="G12" s="130">
        <f>'СВОД Матрасы'!K10</f>
        <v>0.66300000000000003</v>
      </c>
      <c r="H12" s="20">
        <f>'СВОД Матрасы'!L10</f>
        <v>43613.191999999995</v>
      </c>
      <c r="I12" s="742">
        <v>26570.684947500002</v>
      </c>
    </row>
    <row r="13" spans="1:9" ht="26.45" customHeight="1">
      <c r="A13" s="17"/>
      <c r="B13" s="593"/>
      <c r="C13" s="444" t="s">
        <v>1251</v>
      </c>
      <c r="D13" s="611" t="s">
        <v>1253</v>
      </c>
      <c r="E13" s="611"/>
      <c r="F13" s="104">
        <f>'СВОД Матрасы'!J11</f>
        <v>202473</v>
      </c>
      <c r="G13" s="130">
        <f>'СВОД Матрасы'!K11</f>
        <v>0.66300000000000003</v>
      </c>
      <c r="H13" s="20">
        <f>'СВОД Матрасы'!L11</f>
        <v>68233.400999999998</v>
      </c>
      <c r="I13" s="742">
        <v>41523.035669999997</v>
      </c>
    </row>
    <row r="14" spans="1:9" ht="26.45" customHeight="1" thickBot="1">
      <c r="A14" s="17"/>
      <c r="B14" s="594"/>
      <c r="C14" s="444" t="s">
        <v>1252</v>
      </c>
      <c r="D14" s="611" t="s">
        <v>1254</v>
      </c>
      <c r="E14" s="611"/>
      <c r="F14" s="104">
        <f>'СВОД Матрасы'!J12</f>
        <v>232022</v>
      </c>
      <c r="G14" s="130">
        <f>'СВОД Матрасы'!K12</f>
        <v>0.66300000000000003</v>
      </c>
      <c r="H14" s="20">
        <f>'СВОД Матрасы'!L12</f>
        <v>78191.41399999999</v>
      </c>
      <c r="I14" s="742">
        <v>47582.778914999995</v>
      </c>
    </row>
    <row r="15" spans="1:9" ht="35.25" customHeight="1" thickBot="1">
      <c r="A15" s="80" t="s">
        <v>49</v>
      </c>
      <c r="B15" s="145" t="s">
        <v>34</v>
      </c>
      <c r="C15" s="445" t="s">
        <v>154</v>
      </c>
      <c r="D15" s="629" t="s">
        <v>35</v>
      </c>
      <c r="E15" s="630"/>
      <c r="F15" s="336" t="s">
        <v>38</v>
      </c>
      <c r="G15" s="346" t="s">
        <v>39</v>
      </c>
      <c r="H15" s="148" t="s">
        <v>40</v>
      </c>
      <c r="I15" s="348" t="s">
        <v>36</v>
      </c>
    </row>
    <row r="16" spans="1:9" ht="32.1" customHeight="1">
      <c r="A16" s="144"/>
      <c r="B16" s="592" t="s">
        <v>1058</v>
      </c>
      <c r="C16" s="294" t="s">
        <v>176</v>
      </c>
      <c r="D16" s="598" t="s">
        <v>43</v>
      </c>
      <c r="E16" s="182">
        <v>80</v>
      </c>
      <c r="F16" s="97">
        <f>'СВОД Матрасы'!J13</f>
        <v>64526</v>
      </c>
      <c r="G16" s="102">
        <f>'СВОД Матрасы'!K13</f>
        <v>0.71499999999999997</v>
      </c>
      <c r="H16" s="25">
        <f>'СВОД Матрасы'!L13</f>
        <v>18389.910000000003</v>
      </c>
      <c r="I16" s="739">
        <v>11163.3403545</v>
      </c>
    </row>
    <row r="17" spans="1:9" ht="32.1" customHeight="1">
      <c r="A17" s="404"/>
      <c r="B17" s="593"/>
      <c r="C17" s="294" t="s">
        <v>178</v>
      </c>
      <c r="D17" s="596"/>
      <c r="E17" s="184">
        <v>90</v>
      </c>
      <c r="F17" s="98">
        <f>'СВОД Матрасы'!J14</f>
        <v>71041</v>
      </c>
      <c r="G17" s="102">
        <f>'СВОД Матрасы'!K14</f>
        <v>0.71499999999999997</v>
      </c>
      <c r="H17" s="18">
        <f>'СВОД Матрасы'!L14</f>
        <v>20246.685000000001</v>
      </c>
      <c r="I17" s="740">
        <v>12313.7854155</v>
      </c>
    </row>
    <row r="18" spans="1:9" ht="32.1" customHeight="1">
      <c r="A18" s="404"/>
      <c r="B18" s="593"/>
      <c r="C18" s="294" t="s">
        <v>180</v>
      </c>
      <c r="D18" s="596"/>
      <c r="E18" s="184">
        <v>120</v>
      </c>
      <c r="F18" s="98">
        <f>'СВОД Матрасы'!J15</f>
        <v>90710</v>
      </c>
      <c r="G18" s="102">
        <f>'СВОД Матрасы'!K15</f>
        <v>0.71499999999999997</v>
      </c>
      <c r="H18" s="18">
        <f>'СВОД Матрасы'!L15</f>
        <v>25852.350000000002</v>
      </c>
      <c r="I18" s="740">
        <v>15713.269065</v>
      </c>
    </row>
    <row r="19" spans="1:9" ht="32.1" customHeight="1">
      <c r="A19" s="404"/>
      <c r="B19" s="593"/>
      <c r="C19" s="294" t="s">
        <v>182</v>
      </c>
      <c r="D19" s="596"/>
      <c r="E19" s="338">
        <v>140</v>
      </c>
      <c r="F19" s="98">
        <f>'СВОД Матрасы'!J16</f>
        <v>101295</v>
      </c>
      <c r="G19" s="102">
        <f>'СВОД Матрасы'!K16</f>
        <v>0.71499999999999997</v>
      </c>
      <c r="H19" s="18">
        <f>'СВОД Матрасы'!L16</f>
        <v>28869.075000000004</v>
      </c>
      <c r="I19" s="740">
        <v>17554.432045500002</v>
      </c>
    </row>
    <row r="20" spans="1:9" ht="32.1" customHeight="1">
      <c r="A20" s="404"/>
      <c r="B20" s="593"/>
      <c r="C20" s="294" t="s">
        <v>184</v>
      </c>
      <c r="D20" s="596"/>
      <c r="E20" s="339">
        <v>160</v>
      </c>
      <c r="F20" s="99">
        <f>'СВОД Матрасы'!J17</f>
        <v>116421</v>
      </c>
      <c r="G20" s="103">
        <f>'СВОД Матрасы'!K17</f>
        <v>0.71499999999999997</v>
      </c>
      <c r="H20" s="19">
        <f>'СВОД Матрасы'!L17</f>
        <v>33179.985000000001</v>
      </c>
      <c r="I20" s="741">
        <v>20141.806225500004</v>
      </c>
    </row>
    <row r="21" spans="1:9" ht="32.1" customHeight="1">
      <c r="A21" s="404"/>
      <c r="B21" s="593"/>
      <c r="C21" s="294" t="s">
        <v>186</v>
      </c>
      <c r="D21" s="596"/>
      <c r="E21" s="338">
        <v>180</v>
      </c>
      <c r="F21" s="98">
        <f>'СВОД Матрасы'!J18</f>
        <v>131730</v>
      </c>
      <c r="G21" s="102">
        <f>'СВОД Матрасы'!K18</f>
        <v>0.71499999999999997</v>
      </c>
      <c r="H21" s="18">
        <f>'СВОД Матрасы'!L18</f>
        <v>37543.050000000003</v>
      </c>
      <c r="I21" s="740">
        <v>22814.154490500001</v>
      </c>
    </row>
    <row r="22" spans="1:9" ht="32.1" customHeight="1">
      <c r="A22" s="404"/>
      <c r="B22" s="593"/>
      <c r="C22" s="294" t="s">
        <v>188</v>
      </c>
      <c r="D22" s="603"/>
      <c r="E22" s="340">
        <v>200</v>
      </c>
      <c r="F22" s="104">
        <f>'СВОД Матрасы'!J19</f>
        <v>144303</v>
      </c>
      <c r="G22" s="102">
        <f>'СВОД Матрасы'!K19</f>
        <v>0.71499999999999997</v>
      </c>
      <c r="H22" s="20">
        <f>'СВОД Матрасы'!L19</f>
        <v>41126.355000000003</v>
      </c>
      <c r="I22" s="742">
        <v>24999.72264</v>
      </c>
    </row>
    <row r="23" spans="1:9" ht="32.1" customHeight="1">
      <c r="A23" s="404"/>
      <c r="B23" s="593"/>
      <c r="C23" s="294" t="s">
        <v>1255</v>
      </c>
      <c r="D23" s="611" t="s">
        <v>103</v>
      </c>
      <c r="E23" s="611"/>
      <c r="F23" s="104">
        <f>'СВОД Матрасы'!J20</f>
        <v>163072</v>
      </c>
      <c r="G23" s="102">
        <f>'СВОД Матрасы'!K20</f>
        <v>0.71499999999999997</v>
      </c>
      <c r="H23" s="20">
        <f>'СВОД Матрасы'!L20</f>
        <v>46475.520000000004</v>
      </c>
      <c r="I23" s="742">
        <v>28160.585185500004</v>
      </c>
    </row>
    <row r="24" spans="1:9" ht="32.1" customHeight="1">
      <c r="A24" s="404"/>
      <c r="B24" s="593"/>
      <c r="C24" s="294" t="s">
        <v>1256</v>
      </c>
      <c r="D24" s="611" t="s">
        <v>1253</v>
      </c>
      <c r="E24" s="611"/>
      <c r="F24" s="104">
        <f>'СВОД Матрасы'!J21</f>
        <v>218748</v>
      </c>
      <c r="G24" s="102">
        <f>'СВОД Матрасы'!K21</f>
        <v>0.71499999999999997</v>
      </c>
      <c r="H24" s="20">
        <f>'СВОД Матрасы'!L21</f>
        <v>62343.180000000008</v>
      </c>
      <c r="I24" s="742">
        <v>37774.969362000003</v>
      </c>
    </row>
    <row r="25" spans="1:9" ht="32.1" customHeight="1" thickBot="1">
      <c r="A25" s="404"/>
      <c r="B25" s="594"/>
      <c r="C25" s="294" t="s">
        <v>1257</v>
      </c>
      <c r="D25" s="611" t="s">
        <v>1254</v>
      </c>
      <c r="E25" s="611"/>
      <c r="F25" s="104">
        <f>'СВОД Матрасы'!J22</f>
        <v>252150</v>
      </c>
      <c r="G25" s="102">
        <f>'СВОД Матрасы'!K22</f>
        <v>0.71499999999999997</v>
      </c>
      <c r="H25" s="20">
        <f>'СВОД Матрасы'!L22</f>
        <v>71862.750000000015</v>
      </c>
      <c r="I25" s="742">
        <v>43543.148985000007</v>
      </c>
    </row>
    <row r="26" spans="1:9" ht="35.25" customHeight="1" thickBot="1">
      <c r="A26" s="80" t="s">
        <v>1204</v>
      </c>
      <c r="B26" s="145" t="s">
        <v>34</v>
      </c>
      <c r="C26" s="445" t="s">
        <v>154</v>
      </c>
      <c r="D26" s="601" t="s">
        <v>35</v>
      </c>
      <c r="E26" s="602"/>
      <c r="F26" s="336" t="s">
        <v>38</v>
      </c>
      <c r="G26" s="346" t="s">
        <v>39</v>
      </c>
      <c r="H26" s="148" t="s">
        <v>40</v>
      </c>
      <c r="I26" s="348" t="s">
        <v>36</v>
      </c>
    </row>
    <row r="27" spans="1:9" ht="32.1" customHeight="1">
      <c r="A27" s="36"/>
      <c r="B27" s="593" t="s">
        <v>1205</v>
      </c>
      <c r="C27" s="419" t="s">
        <v>1197</v>
      </c>
      <c r="D27" s="595" t="s">
        <v>43</v>
      </c>
      <c r="E27" s="347">
        <v>80</v>
      </c>
      <c r="F27" s="101">
        <f>'СВОД Матрасы'!J270</f>
        <v>32045</v>
      </c>
      <c r="G27" s="350">
        <f>'СВОД Матрасы'!K270</f>
        <v>0.34</v>
      </c>
      <c r="H27" s="41">
        <f>'СВОД Матрасы'!L270</f>
        <v>21149.699999999997</v>
      </c>
      <c r="I27" s="743">
        <v>13454.212590000001</v>
      </c>
    </row>
    <row r="28" spans="1:9" ht="32.1" customHeight="1">
      <c r="A28" s="404"/>
      <c r="B28" s="593"/>
      <c r="C28" s="294" t="s">
        <v>1198</v>
      </c>
      <c r="D28" s="596"/>
      <c r="E28" s="184">
        <v>90</v>
      </c>
      <c r="F28" s="98">
        <f>'СВОД Матрасы'!J271</f>
        <v>35835</v>
      </c>
      <c r="G28" s="126">
        <f>'СВОД Матрасы'!K271</f>
        <v>0.34</v>
      </c>
      <c r="H28" s="18">
        <f>'СВОД Матрасы'!L271</f>
        <v>23651.1</v>
      </c>
      <c r="I28" s="740">
        <v>15047.1778275</v>
      </c>
    </row>
    <row r="29" spans="1:9" ht="32.1" customHeight="1">
      <c r="A29" s="404"/>
      <c r="B29" s="593"/>
      <c r="C29" s="294" t="s">
        <v>1199</v>
      </c>
      <c r="D29" s="596"/>
      <c r="E29" s="184">
        <v>120</v>
      </c>
      <c r="F29" s="98">
        <f>'СВОД Матрасы'!J272</f>
        <v>49664</v>
      </c>
      <c r="G29" s="126">
        <f>'СВОД Матрасы'!K272</f>
        <v>0.34</v>
      </c>
      <c r="H29" s="18">
        <f>'СВОД Матрасы'!L272</f>
        <v>32778.239999999998</v>
      </c>
      <c r="I29" s="740">
        <v>20853.277672499997</v>
      </c>
    </row>
    <row r="30" spans="1:9" ht="32.1" customHeight="1">
      <c r="A30" s="404"/>
      <c r="B30" s="593"/>
      <c r="C30" s="294" t="s">
        <v>1200</v>
      </c>
      <c r="D30" s="596"/>
      <c r="E30" s="338">
        <v>140</v>
      </c>
      <c r="F30" s="98">
        <f>'СВОД Матрасы'!J273</f>
        <v>54880</v>
      </c>
      <c r="G30" s="126">
        <f>'СВОД Матрасы'!K273</f>
        <v>0.34</v>
      </c>
      <c r="H30" s="18">
        <f>'СВОД Матрасы'!L273</f>
        <v>36220.799999999996</v>
      </c>
      <c r="I30" s="740">
        <v>23043.957299999998</v>
      </c>
    </row>
    <row r="31" spans="1:9" ht="32.1" customHeight="1">
      <c r="A31" s="404"/>
      <c r="B31" s="593"/>
      <c r="C31" s="294" t="s">
        <v>1201</v>
      </c>
      <c r="D31" s="596"/>
      <c r="E31" s="339">
        <v>160</v>
      </c>
      <c r="F31" s="99">
        <f>'СВОД Матрасы'!J274</f>
        <v>62848</v>
      </c>
      <c r="G31" s="287">
        <f>'СВОД Матрасы'!K274</f>
        <v>0.34</v>
      </c>
      <c r="H31" s="19">
        <f>'СВОД Матрасы'!L274</f>
        <v>41479.679999999993</v>
      </c>
      <c r="I31" s="741">
        <v>26363.339729999996</v>
      </c>
    </row>
    <row r="32" spans="1:9" ht="32.1" customHeight="1">
      <c r="A32" s="404"/>
      <c r="B32" s="593"/>
      <c r="C32" s="294" t="s">
        <v>1202</v>
      </c>
      <c r="D32" s="596"/>
      <c r="E32" s="338">
        <v>180</v>
      </c>
      <c r="F32" s="98">
        <f>'СВОД Матрасы'!J275</f>
        <v>70101</v>
      </c>
      <c r="G32" s="126">
        <f>'СВОД Матрасы'!K275</f>
        <v>0.34</v>
      </c>
      <c r="H32" s="18">
        <f>'СВОД Матрасы'!L275</f>
        <v>46266.659999999996</v>
      </c>
      <c r="I32" s="740">
        <v>29435.08420125</v>
      </c>
    </row>
    <row r="33" spans="1:9" ht="32.1" customHeight="1" thickBot="1">
      <c r="A33" s="376"/>
      <c r="B33" s="594"/>
      <c r="C33" s="420" t="s">
        <v>1203</v>
      </c>
      <c r="D33" s="597"/>
      <c r="E33" s="341">
        <v>200</v>
      </c>
      <c r="F33" s="100">
        <f>'СВОД Матрасы'!J276</f>
        <v>77686</v>
      </c>
      <c r="G33" s="351">
        <f>'СВОД Матрасы'!K276</f>
        <v>0.34</v>
      </c>
      <c r="H33" s="21">
        <f>'СВОД Матрасы'!L276</f>
        <v>51272.759999999995</v>
      </c>
      <c r="I33" s="744">
        <v>32620.544774999998</v>
      </c>
    </row>
    <row r="34" spans="1:9" ht="35.25" customHeight="1" thickBot="1">
      <c r="A34" s="76" t="s">
        <v>50</v>
      </c>
      <c r="B34" s="145" t="s">
        <v>34</v>
      </c>
      <c r="C34" s="402" t="s">
        <v>154</v>
      </c>
      <c r="D34" s="601" t="s">
        <v>35</v>
      </c>
      <c r="E34" s="602"/>
      <c r="F34" s="336" t="s">
        <v>38</v>
      </c>
      <c r="G34" s="346" t="s">
        <v>39</v>
      </c>
      <c r="H34" s="148" t="s">
        <v>40</v>
      </c>
      <c r="I34" s="348" t="s">
        <v>36</v>
      </c>
    </row>
    <row r="35" spans="1:9" ht="32.1" customHeight="1">
      <c r="A35" s="520"/>
      <c r="B35" s="631" t="s">
        <v>1059</v>
      </c>
      <c r="C35" s="419" t="s">
        <v>190</v>
      </c>
      <c r="D35" s="595" t="s">
        <v>43</v>
      </c>
      <c r="E35" s="347">
        <v>80</v>
      </c>
      <c r="F35" s="101">
        <f>'СВОД Матрасы'!J23</f>
        <v>75417</v>
      </c>
      <c r="G35" s="350">
        <f>'СВОД Матрасы'!K23</f>
        <v>0.71199999999999997</v>
      </c>
      <c r="H35" s="41">
        <f>'СВОД Матрасы'!L23</f>
        <v>21720.096000000001</v>
      </c>
      <c r="I35" s="743">
        <v>14375.132793000002</v>
      </c>
    </row>
    <row r="36" spans="1:9" ht="32.1" customHeight="1">
      <c r="A36" s="521"/>
      <c r="B36" s="632"/>
      <c r="C36" s="294" t="s">
        <v>192</v>
      </c>
      <c r="D36" s="596"/>
      <c r="E36" s="184">
        <v>90</v>
      </c>
      <c r="F36" s="98">
        <f>'СВОД Матрасы'!J24</f>
        <v>80148</v>
      </c>
      <c r="G36" s="126">
        <f>'СВОД Матрасы'!K24</f>
        <v>0.71199999999999997</v>
      </c>
      <c r="H36" s="18">
        <f>'СВОД Матрасы'!L24</f>
        <v>23082.624000000003</v>
      </c>
      <c r="I36" s="740">
        <v>15298.199595000004</v>
      </c>
    </row>
    <row r="37" spans="1:9" ht="32.1" customHeight="1">
      <c r="A37" s="521"/>
      <c r="B37" s="632"/>
      <c r="C37" s="294" t="s">
        <v>194</v>
      </c>
      <c r="D37" s="596"/>
      <c r="E37" s="184">
        <v>120</v>
      </c>
      <c r="F37" s="98">
        <f>'СВОД Матрасы'!J25</f>
        <v>94568</v>
      </c>
      <c r="G37" s="126">
        <f>'СВОД Матрасы'!K25</f>
        <v>0.71199999999999997</v>
      </c>
      <c r="H37" s="18">
        <f>'СВОД Матрасы'!L25</f>
        <v>27235.584000000003</v>
      </c>
      <c r="I37" s="740">
        <v>18032.646555000003</v>
      </c>
    </row>
    <row r="38" spans="1:9" ht="32.1" customHeight="1">
      <c r="A38" s="521"/>
      <c r="B38" s="632"/>
      <c r="C38" s="294" t="s">
        <v>196</v>
      </c>
      <c r="D38" s="596"/>
      <c r="E38" s="338">
        <v>140</v>
      </c>
      <c r="F38" s="98">
        <f>'СВОД Матрасы'!J26</f>
        <v>118257</v>
      </c>
      <c r="G38" s="126">
        <f>'СВОД Матрасы'!K26</f>
        <v>0.71199999999999997</v>
      </c>
      <c r="H38" s="18">
        <f>'СВОД Матрасы'!L26</f>
        <v>34058.016000000003</v>
      </c>
      <c r="I38" s="740">
        <v>22556.705031000005</v>
      </c>
    </row>
    <row r="39" spans="1:9" ht="32.1" customHeight="1">
      <c r="A39" s="521"/>
      <c r="B39" s="632"/>
      <c r="C39" s="294" t="s">
        <v>198</v>
      </c>
      <c r="D39" s="596"/>
      <c r="E39" s="339">
        <v>160</v>
      </c>
      <c r="F39" s="99">
        <f>'СВОД Матрасы'!J27</f>
        <v>134792</v>
      </c>
      <c r="G39" s="287">
        <f>'СВОД Матрасы'!K27</f>
        <v>0.71199999999999997</v>
      </c>
      <c r="H39" s="19">
        <f>'СВОД Матрасы'!L27</f>
        <v>38820.096000000005</v>
      </c>
      <c r="I39" s="741">
        <v>25665.610824000003</v>
      </c>
    </row>
    <row r="40" spans="1:9" ht="32.1" customHeight="1">
      <c r="A40" s="521"/>
      <c r="B40" s="632"/>
      <c r="C40" s="294" t="s">
        <v>200</v>
      </c>
      <c r="D40" s="596"/>
      <c r="E40" s="338">
        <v>180</v>
      </c>
      <c r="F40" s="98">
        <f>'СВОД Матрасы'!J28</f>
        <v>151072</v>
      </c>
      <c r="G40" s="126">
        <f>'СВОД Матрасы'!K28</f>
        <v>0.71199999999999997</v>
      </c>
      <c r="H40" s="18">
        <f>'СВОД Матрасы'!L28</f>
        <v>43508.736000000004</v>
      </c>
      <c r="I40" s="740">
        <v>28836.958248000003</v>
      </c>
    </row>
    <row r="41" spans="1:9" ht="32.1" customHeight="1">
      <c r="A41" s="521"/>
      <c r="B41" s="632"/>
      <c r="C41" s="523" t="s">
        <v>202</v>
      </c>
      <c r="D41" s="603"/>
      <c r="E41" s="340">
        <v>200</v>
      </c>
      <c r="F41" s="104">
        <f>'СВОД Матрасы'!J29</f>
        <v>167090</v>
      </c>
      <c r="G41" s="127">
        <f>'СВОД Матрасы'!K29</f>
        <v>0.71199999999999997</v>
      </c>
      <c r="H41" s="20">
        <f>'СВОД Матрасы'!L29</f>
        <v>48121.920000000006</v>
      </c>
      <c r="I41" s="742">
        <v>31874.447619000006</v>
      </c>
    </row>
    <row r="42" spans="1:9" ht="32.1" customHeight="1">
      <c r="A42" s="521"/>
      <c r="B42" s="632"/>
      <c r="C42" s="294" t="s">
        <v>1258</v>
      </c>
      <c r="D42" s="611" t="s">
        <v>103</v>
      </c>
      <c r="E42" s="611"/>
      <c r="F42" s="119">
        <f>'СВОД Матрасы'!J30</f>
        <v>196970</v>
      </c>
      <c r="G42" s="113">
        <f>'СВОД Матрасы'!K30</f>
        <v>0.71199999999999997</v>
      </c>
      <c r="H42" s="189">
        <f>'СВОД Матрасы'!L30</f>
        <v>56727.360000000008</v>
      </c>
      <c r="I42" s="74">
        <v>37667.388780000008</v>
      </c>
    </row>
    <row r="43" spans="1:9" ht="32.1" customHeight="1">
      <c r="A43" s="521"/>
      <c r="B43" s="632"/>
      <c r="C43" s="294" t="s">
        <v>1259</v>
      </c>
      <c r="D43" s="611" t="s">
        <v>1253</v>
      </c>
      <c r="E43" s="611"/>
      <c r="F43" s="119">
        <f>'СВОД Матрасы'!J31</f>
        <v>259907</v>
      </c>
      <c r="G43" s="113">
        <f>'СВОД Матрасы'!K31</f>
        <v>0.71199999999999997</v>
      </c>
      <c r="H43" s="189">
        <f>'СВОД Матрасы'!L31</f>
        <v>74853.216000000015</v>
      </c>
      <c r="I43" s="74">
        <v>49703.156370000004</v>
      </c>
    </row>
    <row r="44" spans="1:9" ht="32.1" customHeight="1" thickBot="1">
      <c r="A44" s="522"/>
      <c r="B44" s="633"/>
      <c r="C44" s="420" t="s">
        <v>1260</v>
      </c>
      <c r="D44" s="622" t="s">
        <v>1254</v>
      </c>
      <c r="E44" s="622"/>
      <c r="F44" s="121">
        <f>'СВОД Матрасы'!J32</f>
        <v>294912</v>
      </c>
      <c r="G44" s="354">
        <f>'СВОД Матрасы'!K32</f>
        <v>0.71199999999999997</v>
      </c>
      <c r="H44" s="237">
        <f>'СВОД Матрасы'!L32</f>
        <v>84934.656000000017</v>
      </c>
      <c r="I44" s="75">
        <v>56397.586644000003</v>
      </c>
    </row>
    <row r="45" spans="1:9" ht="18.399999999999999" customHeight="1">
      <c r="A45" s="416" t="s">
        <v>936</v>
      </c>
      <c r="B45" s="416"/>
      <c r="C45" s="66"/>
      <c r="D45" s="279"/>
      <c r="E45" s="426"/>
      <c r="F45" s="511"/>
      <c r="G45" s="512"/>
      <c r="H45" s="67"/>
      <c r="I45" s="68"/>
    </row>
    <row r="46" spans="1:9" ht="18.399999999999999" customHeight="1">
      <c r="A46" s="416" t="s">
        <v>937</v>
      </c>
      <c r="B46" s="416"/>
      <c r="C46" s="66"/>
      <c r="D46" s="279"/>
      <c r="E46" s="426"/>
      <c r="F46" s="511"/>
      <c r="G46" s="512"/>
      <c r="H46" s="67"/>
      <c r="I46" s="68"/>
    </row>
    <row r="47" spans="1:9" ht="18.399999999999999" customHeight="1">
      <c r="A47" s="416" t="s">
        <v>938</v>
      </c>
      <c r="B47" s="418" t="s">
        <v>939</v>
      </c>
      <c r="C47" s="10"/>
      <c r="D47" s="10"/>
      <c r="E47" s="10"/>
      <c r="G47" s="26"/>
      <c r="H47" s="22"/>
      <c r="I47" s="22"/>
    </row>
    <row r="48" spans="1:9" s="6" customFormat="1">
      <c r="A48" s="416" t="s">
        <v>1193</v>
      </c>
      <c r="B48" s="418"/>
      <c r="C48" s="81"/>
      <c r="D48" s="22"/>
      <c r="E48" s="10"/>
      <c r="F48" s="23"/>
      <c r="G48" s="513"/>
      <c r="H48" s="10"/>
      <c r="I48" s="10"/>
    </row>
    <row r="49" spans="1:9" s="6" customFormat="1">
      <c r="A49" s="416" t="s">
        <v>1194</v>
      </c>
      <c r="B49" s="418"/>
      <c r="C49" s="81"/>
      <c r="D49" s="22"/>
      <c r="E49" s="10"/>
      <c r="F49" s="23"/>
      <c r="G49" s="513"/>
      <c r="H49" s="10"/>
      <c r="I49" s="10"/>
    </row>
    <row r="50" spans="1:9">
      <c r="A50" s="95" t="str">
        <f>Контакты!$B$10</f>
        <v>почта для приёма заказов</v>
      </c>
      <c r="B50" s="34" t="str">
        <f>Контакты!$C$10</f>
        <v>хххх@ххх.ru</v>
      </c>
      <c r="C50" s="34"/>
      <c r="D50" s="10"/>
      <c r="E50" s="10"/>
      <c r="G50" s="514"/>
      <c r="H50" s="22"/>
      <c r="I50" s="22"/>
    </row>
    <row r="51" spans="1:9">
      <c r="A51" s="95" t="str">
        <f>Контакты!$B$12</f>
        <v>номер телефона службы сервиса</v>
      </c>
      <c r="B51" s="34">
        <f>Контакты!$C$12</f>
        <v>8800</v>
      </c>
      <c r="C51" s="34"/>
      <c r="D51" s="10"/>
      <c r="E51" s="10"/>
      <c r="G51" s="514"/>
      <c r="H51" s="22"/>
      <c r="I51" s="22"/>
    </row>
    <row r="52" spans="1:9">
      <c r="A52" s="10"/>
      <c r="B52" s="10"/>
      <c r="C52" s="10"/>
      <c r="D52" s="10"/>
      <c r="E52" s="10"/>
      <c r="G52" s="35"/>
      <c r="H52" s="22"/>
      <c r="I52" s="22"/>
    </row>
  </sheetData>
  <mergeCells count="23">
    <mergeCell ref="D44:E44"/>
    <mergeCell ref="B35:B44"/>
    <mergeCell ref="B16:B25"/>
    <mergeCell ref="B27:B33"/>
    <mergeCell ref="D34:E34"/>
    <mergeCell ref="D35:D41"/>
    <mergeCell ref="D26:E26"/>
    <mergeCell ref="D27:D33"/>
    <mergeCell ref="D25:E25"/>
    <mergeCell ref="D42:E42"/>
    <mergeCell ref="D43:E43"/>
    <mergeCell ref="B5:B14"/>
    <mergeCell ref="D23:E23"/>
    <mergeCell ref="D24:E24"/>
    <mergeCell ref="A2:I2"/>
    <mergeCell ref="D4:E4"/>
    <mergeCell ref="D5:D11"/>
    <mergeCell ref="B3:H3"/>
    <mergeCell ref="D12:E12"/>
    <mergeCell ref="D13:E13"/>
    <mergeCell ref="D14:E14"/>
    <mergeCell ref="D15:E15"/>
    <mergeCell ref="D16:D22"/>
  </mergeCells>
  <hyperlinks>
    <hyperlink ref="I1" location="Содержание!A1" display="К СОДЕРЖАНИЮ &gt;&gt;&gt;" xr:uid="{00000000-0004-0000-1000-000000000000}"/>
    <hyperlink ref="B47" r:id="rId1" xr:uid="{00000000-0004-0000-1000-000001000000}"/>
  </hyperlinks>
  <pageMargins left="0.70866141732283472" right="0.70866141732283472" top="0.74803149606299213" bottom="0.74803149606299213" header="0.31496062992125984" footer="0.31496062992125984"/>
  <pageSetup paperSize="9" scale="50" fitToHeight="2" orientation="landscape" r:id="rId2"/>
  <rowBreaks count="1" manualBreakCount="1">
    <brk id="33" max="12" man="1"/>
  </rowBreak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73">
    <tabColor rgb="FF0070C0"/>
  </sheetPr>
  <dimension ref="A1:I43"/>
  <sheetViews>
    <sheetView view="pageBreakPreview" zoomScale="70" zoomScaleNormal="100" zoomScaleSheetLayoutView="70" workbookViewId="0">
      <selection activeCell="R9" sqref="R9"/>
    </sheetView>
  </sheetViews>
  <sheetFormatPr defaultColWidth="9.140625" defaultRowHeight="15.75"/>
  <cols>
    <col min="1" max="1" width="40.42578125" style="6" customWidth="1"/>
    <col min="2" max="2" width="46.5703125" style="6" customWidth="1"/>
    <col min="3" max="3" width="42.7109375" style="6" customWidth="1"/>
    <col min="4" max="4" width="5.5703125" style="6" customWidth="1"/>
    <col min="5" max="5" width="10" style="6" customWidth="1"/>
    <col min="6" max="6" width="16.42578125" style="140" customWidth="1"/>
    <col min="7" max="7" width="10" style="43" customWidth="1"/>
    <col min="8" max="8" width="18.140625" style="23" customWidth="1"/>
    <col min="9" max="9" width="20" style="23" customWidth="1"/>
  </cols>
  <sheetData>
    <row r="1" spans="1:9" ht="19.5" thickBot="1">
      <c r="A1" s="143" t="str">
        <f>'TREND - Viking (скрутка)'!A1</f>
        <v>c 11.06 по 23.06.2026 г.</v>
      </c>
      <c r="B1" s="10"/>
      <c r="C1" s="10"/>
      <c r="D1" s="10"/>
      <c r="E1" s="10"/>
      <c r="G1" s="27"/>
      <c r="H1" s="22"/>
      <c r="I1" s="566"/>
    </row>
    <row r="2" spans="1:9" ht="29.25" customHeight="1" thickBot="1">
      <c r="A2" s="634" t="s">
        <v>79</v>
      </c>
      <c r="B2" s="635"/>
      <c r="C2" s="635"/>
      <c r="D2" s="635"/>
      <c r="E2" s="635"/>
      <c r="F2" s="635"/>
      <c r="G2" s="635"/>
      <c r="H2" s="635"/>
      <c r="I2" s="635"/>
    </row>
    <row r="3" spans="1:9" ht="29.25" customHeight="1" thickBot="1">
      <c r="A3" s="636" t="s">
        <v>92</v>
      </c>
      <c r="B3" s="637"/>
      <c r="C3" s="637"/>
      <c r="D3" s="637"/>
      <c r="E3" s="637"/>
      <c r="F3" s="637"/>
      <c r="G3" s="637"/>
      <c r="H3" s="637"/>
      <c r="I3" s="637"/>
    </row>
    <row r="4" spans="1:9" ht="29.25" customHeight="1" thickBot="1">
      <c r="A4" s="412" t="s">
        <v>924</v>
      </c>
      <c r="B4" s="591" t="s">
        <v>1153</v>
      </c>
      <c r="C4" s="591"/>
      <c r="D4" s="641"/>
      <c r="E4" s="641"/>
      <c r="F4" s="641"/>
      <c r="G4" s="641"/>
      <c r="H4" s="641"/>
      <c r="I4" s="641"/>
    </row>
    <row r="5" spans="1:9" ht="45" customHeight="1" thickBot="1">
      <c r="A5" s="80" t="s">
        <v>1371</v>
      </c>
      <c r="B5" s="145" t="s">
        <v>34</v>
      </c>
      <c r="C5" s="402" t="s">
        <v>1129</v>
      </c>
      <c r="D5" s="601" t="s">
        <v>35</v>
      </c>
      <c r="E5" s="602"/>
      <c r="F5" s="146" t="s">
        <v>38</v>
      </c>
      <c r="G5" s="147" t="s">
        <v>39</v>
      </c>
      <c r="H5" s="148" t="s">
        <v>40</v>
      </c>
      <c r="I5" s="149" t="s">
        <v>36</v>
      </c>
    </row>
    <row r="6" spans="1:9" ht="15" customHeight="1">
      <c r="A6" s="36"/>
      <c r="B6" s="592" t="s">
        <v>1130</v>
      </c>
      <c r="C6" s="293" t="s">
        <v>907</v>
      </c>
      <c r="D6" s="638" t="s">
        <v>54</v>
      </c>
      <c r="E6" s="157">
        <v>80</v>
      </c>
      <c r="F6" s="61">
        <f>'СВОД Аксессуары'!J98</f>
        <v>9848</v>
      </c>
      <c r="G6" s="304">
        <f>'СВОД Аксессуары'!K98</f>
        <v>0.21</v>
      </c>
      <c r="H6" s="41">
        <f>'СВОД Аксессуары'!L98</f>
        <v>7779.92</v>
      </c>
      <c r="I6" s="734">
        <v>5227.4085187500013</v>
      </c>
    </row>
    <row r="7" spans="1:9" ht="15.75" customHeight="1">
      <c r="A7" s="404"/>
      <c r="B7" s="593"/>
      <c r="C7" s="293" t="s">
        <v>1131</v>
      </c>
      <c r="D7" s="639"/>
      <c r="E7" s="119">
        <v>90</v>
      </c>
      <c r="F7" s="57">
        <f>'СВОД Аксессуары'!J99</f>
        <v>10038</v>
      </c>
      <c r="G7" s="102">
        <f>'СВОД Аксессуары'!K99</f>
        <v>0.21</v>
      </c>
      <c r="H7" s="18">
        <f>'СВОД Аксессуары'!L99</f>
        <v>7930.02</v>
      </c>
      <c r="I7" s="116">
        <v>5342.553562500002</v>
      </c>
    </row>
    <row r="8" spans="1:9" ht="15.75" customHeight="1">
      <c r="A8" s="404"/>
      <c r="B8" s="593"/>
      <c r="C8" s="293" t="s">
        <v>911</v>
      </c>
      <c r="D8" s="639"/>
      <c r="E8" s="119">
        <v>120</v>
      </c>
      <c r="F8" s="57">
        <f>'СВОД Аксессуары'!J100</f>
        <v>12595</v>
      </c>
      <c r="G8" s="102">
        <f>'СВОД Аксессуары'!K100</f>
        <v>0.21</v>
      </c>
      <c r="H8" s="18">
        <f>'СВОД Аксессуары'!L100</f>
        <v>9950.0500000000011</v>
      </c>
      <c r="I8" s="116">
        <v>6689.8829250000017</v>
      </c>
    </row>
    <row r="9" spans="1:9">
      <c r="A9" s="404"/>
      <c r="B9" s="593"/>
      <c r="C9" s="293" t="s">
        <v>1132</v>
      </c>
      <c r="D9" s="639"/>
      <c r="E9" s="120">
        <v>140</v>
      </c>
      <c r="F9" s="57">
        <f>'СВОД Аксессуары'!J101</f>
        <v>13886</v>
      </c>
      <c r="G9" s="102">
        <f>'СВОД Аксессуары'!K101</f>
        <v>0.21</v>
      </c>
      <c r="H9" s="18">
        <f>'СВОД Аксессуары'!L101</f>
        <v>10969.94</v>
      </c>
      <c r="I9" s="116">
        <v>7368.8416312500012</v>
      </c>
    </row>
    <row r="10" spans="1:9">
      <c r="A10" s="404"/>
      <c r="B10" s="593"/>
      <c r="C10" s="293" t="s">
        <v>915</v>
      </c>
      <c r="D10" s="639"/>
      <c r="E10" s="139">
        <v>160</v>
      </c>
      <c r="F10" s="141">
        <f>'СВОД Аксессуары'!J102</f>
        <v>16456</v>
      </c>
      <c r="G10" s="103">
        <f>'СВОД Аксессуары'!K102</f>
        <v>0.21</v>
      </c>
      <c r="H10" s="19">
        <f>'СВОД Аксессуары'!L102</f>
        <v>13000.24</v>
      </c>
      <c r="I10" s="733">
        <v>8741.7587812500005</v>
      </c>
    </row>
    <row r="11" spans="1:9">
      <c r="A11" s="404"/>
      <c r="B11" s="593"/>
      <c r="C11" s="293" t="s">
        <v>1133</v>
      </c>
      <c r="D11" s="639"/>
      <c r="E11" s="120">
        <v>180</v>
      </c>
      <c r="F11" s="57">
        <f>'СВОД Аксессуары'!J103</f>
        <v>16899</v>
      </c>
      <c r="G11" s="102">
        <f>'СВОД Аксессуары'!K103</f>
        <v>0.21</v>
      </c>
      <c r="H11" s="18">
        <f>'СВОД Аксессуары'!L103</f>
        <v>13350.210000000001</v>
      </c>
      <c r="I11" s="116">
        <v>8988.8132812500007</v>
      </c>
    </row>
    <row r="12" spans="1:9" ht="16.5" thickBot="1">
      <c r="A12" s="376"/>
      <c r="B12" s="594"/>
      <c r="C12" s="293" t="s">
        <v>919</v>
      </c>
      <c r="D12" s="640"/>
      <c r="E12" s="122">
        <v>200</v>
      </c>
      <c r="F12" s="59">
        <f>'СВОД Аксессуары'!J104</f>
        <v>17886</v>
      </c>
      <c r="G12" s="112">
        <f>'СВОД Аксессуары'!K104</f>
        <v>0.21</v>
      </c>
      <c r="H12" s="21">
        <f>'СВОД Аксессуары'!L104</f>
        <v>14129.94</v>
      </c>
      <c r="I12" s="117">
        <v>9504.9807187500028</v>
      </c>
    </row>
    <row r="13" spans="1:9" ht="46.15" customHeight="1" thickBot="1">
      <c r="A13" s="80" t="s">
        <v>1372</v>
      </c>
      <c r="B13" s="145" t="s">
        <v>34</v>
      </c>
      <c r="C13" s="402"/>
      <c r="D13" s="601" t="s">
        <v>35</v>
      </c>
      <c r="E13" s="602"/>
      <c r="F13" s="146" t="s">
        <v>38</v>
      </c>
      <c r="G13" s="147" t="s">
        <v>39</v>
      </c>
      <c r="H13" s="148" t="s">
        <v>40</v>
      </c>
      <c r="I13" s="149" t="s">
        <v>36</v>
      </c>
    </row>
    <row r="14" spans="1:9" ht="15" customHeight="1">
      <c r="A14" s="36"/>
      <c r="B14" s="592" t="s">
        <v>1134</v>
      </c>
      <c r="C14" s="293" t="s">
        <v>865</v>
      </c>
      <c r="D14" s="638" t="s">
        <v>54</v>
      </c>
      <c r="E14" s="157">
        <v>80</v>
      </c>
      <c r="F14" s="61">
        <f>'СВОД Аксессуары'!J77</f>
        <v>10646</v>
      </c>
      <c r="G14" s="304">
        <f>'СВОД Аксессуары'!K77</f>
        <v>0.21</v>
      </c>
      <c r="H14" s="41">
        <f>'СВОД Аксессуары'!L77</f>
        <v>8410.34</v>
      </c>
      <c r="I14" s="734">
        <v>5744.8994625000014</v>
      </c>
    </row>
    <row r="15" spans="1:9" ht="15.75" customHeight="1">
      <c r="A15" s="404"/>
      <c r="B15" s="593"/>
      <c r="C15" s="293" t="s">
        <v>1135</v>
      </c>
      <c r="D15" s="639"/>
      <c r="E15" s="119">
        <v>90</v>
      </c>
      <c r="F15" s="57">
        <f>'СВОД Аксессуары'!J78</f>
        <v>11418</v>
      </c>
      <c r="G15" s="102">
        <f>'СВОД Аксессуары'!K78</f>
        <v>0.21</v>
      </c>
      <c r="H15" s="18">
        <f>'СВОД Аксессуары'!L78</f>
        <v>9020.2200000000012</v>
      </c>
      <c r="I15" s="116">
        <v>6167.5391250000011</v>
      </c>
    </row>
    <row r="16" spans="1:9" ht="15.75" customHeight="1">
      <c r="A16" s="404"/>
      <c r="B16" s="593"/>
      <c r="C16" s="293" t="s">
        <v>1136</v>
      </c>
      <c r="D16" s="639"/>
      <c r="E16" s="119">
        <v>120</v>
      </c>
      <c r="F16" s="57">
        <f>'СВОД Аксессуары'!J79</f>
        <v>15152</v>
      </c>
      <c r="G16" s="102">
        <f>'СВОД Аксессуары'!K79</f>
        <v>0.21</v>
      </c>
      <c r="H16" s="18">
        <f>'СВОД Аксессуары'!L79</f>
        <v>11970.08</v>
      </c>
      <c r="I16" s="116">
        <v>8196.0330375000012</v>
      </c>
    </row>
    <row r="17" spans="1:9">
      <c r="A17" s="404"/>
      <c r="B17" s="593"/>
      <c r="C17" s="293" t="s">
        <v>871</v>
      </c>
      <c r="D17" s="639"/>
      <c r="E17" s="120">
        <v>140</v>
      </c>
      <c r="F17" s="57">
        <f>'СВОД Аксессуары'!J80</f>
        <v>16873</v>
      </c>
      <c r="G17" s="102">
        <f>'СВОД Аксессуары'!K80</f>
        <v>0.21</v>
      </c>
      <c r="H17" s="18">
        <f>'СВОД Аксессуары'!L80</f>
        <v>13329.67</v>
      </c>
      <c r="I17" s="116">
        <v>9117.1933875000032</v>
      </c>
    </row>
    <row r="18" spans="1:9">
      <c r="A18" s="404"/>
      <c r="B18" s="593"/>
      <c r="C18" s="293" t="s">
        <v>873</v>
      </c>
      <c r="D18" s="639"/>
      <c r="E18" s="139">
        <v>160</v>
      </c>
      <c r="F18" s="141">
        <f>'СВОД Аксессуары'!J81</f>
        <v>18114</v>
      </c>
      <c r="G18" s="103">
        <f>'СВОД Аксессуары'!K81</f>
        <v>0.21</v>
      </c>
      <c r="H18" s="19">
        <f>'СВОД Аксессуары'!L81</f>
        <v>14310.060000000001</v>
      </c>
      <c r="I18" s="733">
        <v>9785.5640437500024</v>
      </c>
    </row>
    <row r="19" spans="1:9">
      <c r="A19" s="404"/>
      <c r="B19" s="593"/>
      <c r="C19" s="293" t="s">
        <v>875</v>
      </c>
      <c r="D19" s="639"/>
      <c r="E19" s="120">
        <v>180</v>
      </c>
      <c r="F19" s="57">
        <f>'СВОД Аксессуары'!J82</f>
        <v>19709</v>
      </c>
      <c r="G19" s="102">
        <f>'СВОД Аксессуары'!K82</f>
        <v>0.21</v>
      </c>
      <c r="H19" s="18">
        <f>'СВОД Аксессуары'!L82</f>
        <v>15570.11</v>
      </c>
      <c r="I19" s="116">
        <v>10645.843106250002</v>
      </c>
    </row>
    <row r="20" spans="1:9" ht="16.5" thickBot="1">
      <c r="A20" s="376"/>
      <c r="B20" s="594"/>
      <c r="C20" s="293" t="s">
        <v>877</v>
      </c>
      <c r="D20" s="640"/>
      <c r="E20" s="122">
        <v>200</v>
      </c>
      <c r="F20" s="59">
        <f>'СВОД Аксессуары'!J83</f>
        <v>21759</v>
      </c>
      <c r="G20" s="112">
        <f>'СВОД Аксессуары'!K83</f>
        <v>0.21</v>
      </c>
      <c r="H20" s="21">
        <f>'СВОД Аксессуары'!L83</f>
        <v>17189.61</v>
      </c>
      <c r="I20" s="117">
        <v>11755.382512500002</v>
      </c>
    </row>
    <row r="21" spans="1:9" ht="42.6" customHeight="1" thickBot="1">
      <c r="A21" s="80" t="s">
        <v>1373</v>
      </c>
      <c r="B21" s="145" t="s">
        <v>34</v>
      </c>
      <c r="C21" s="402"/>
      <c r="D21" s="601" t="s">
        <v>35</v>
      </c>
      <c r="E21" s="602"/>
      <c r="F21" s="146" t="s">
        <v>38</v>
      </c>
      <c r="G21" s="147" t="s">
        <v>39</v>
      </c>
      <c r="H21" s="148" t="s">
        <v>40</v>
      </c>
      <c r="I21" s="149" t="s">
        <v>36</v>
      </c>
    </row>
    <row r="22" spans="1:9" ht="15" customHeight="1">
      <c r="A22" s="36"/>
      <c r="B22" s="592" t="s">
        <v>1137</v>
      </c>
      <c r="C22" s="293" t="s">
        <v>1138</v>
      </c>
      <c r="D22" s="638" t="s">
        <v>54</v>
      </c>
      <c r="E22" s="157">
        <v>80</v>
      </c>
      <c r="F22" s="61">
        <f>'СВОД Аксессуары'!J91</f>
        <v>11083</v>
      </c>
      <c r="G22" s="304">
        <f>'СВОД Аксессуары'!K91</f>
        <v>0.16</v>
      </c>
      <c r="H22" s="41">
        <f>'СВОД Аксессуары'!L91</f>
        <v>9309.7199999999993</v>
      </c>
      <c r="I22" s="734">
        <v>6469.739718750001</v>
      </c>
    </row>
    <row r="23" spans="1:9" ht="15" customHeight="1">
      <c r="A23" s="404"/>
      <c r="B23" s="593"/>
      <c r="C23" s="293" t="s">
        <v>1139</v>
      </c>
      <c r="D23" s="639"/>
      <c r="E23" s="119">
        <v>90</v>
      </c>
      <c r="F23" s="57">
        <f>'СВОД Аксессуары'!J92</f>
        <v>11869</v>
      </c>
      <c r="G23" s="102">
        <f>'СВОД Аксессуары'!K92</f>
        <v>0.16</v>
      </c>
      <c r="H23" s="18">
        <f>'СВОД Аксессуары'!L92</f>
        <v>9969.9599999999991</v>
      </c>
      <c r="I23" s="116">
        <v>6927.6728812500023</v>
      </c>
    </row>
    <row r="24" spans="1:9" ht="15" customHeight="1">
      <c r="A24" s="404"/>
      <c r="B24" s="593"/>
      <c r="C24" s="293" t="s">
        <v>1140</v>
      </c>
      <c r="D24" s="639"/>
      <c r="E24" s="119">
        <v>120</v>
      </c>
      <c r="F24" s="57">
        <f>'СВОД Аксессуары'!J93</f>
        <v>15607</v>
      </c>
      <c r="G24" s="102">
        <f>'СВОД Аксессуары'!K93</f>
        <v>0.16</v>
      </c>
      <c r="H24" s="18">
        <f>'СВОД Аксессуары'!L93</f>
        <v>13109.88</v>
      </c>
      <c r="I24" s="116">
        <v>9108.3700125000014</v>
      </c>
    </row>
    <row r="25" spans="1:9" ht="15" customHeight="1">
      <c r="A25" s="404"/>
      <c r="B25" s="593"/>
      <c r="C25" s="293" t="s">
        <v>1141</v>
      </c>
      <c r="D25" s="639"/>
      <c r="E25" s="120">
        <v>140</v>
      </c>
      <c r="F25" s="57">
        <f>'СВОД Аксессуары'!J94</f>
        <v>17321</v>
      </c>
      <c r="G25" s="102">
        <f>'СВОД Аксессуары'!K94</f>
        <v>0.16</v>
      </c>
      <c r="H25" s="18">
        <f>'СВОД Аксессуары'!L94</f>
        <v>14549.64</v>
      </c>
      <c r="I25" s="116">
        <v>10109.823075000004</v>
      </c>
    </row>
    <row r="26" spans="1:9" ht="15" customHeight="1">
      <c r="A26" s="404"/>
      <c r="B26" s="593"/>
      <c r="C26" s="293" t="s">
        <v>901</v>
      </c>
      <c r="D26" s="639"/>
      <c r="E26" s="139">
        <v>160</v>
      </c>
      <c r="F26" s="141">
        <f>'СВОД Аксессуары'!J95</f>
        <v>18560</v>
      </c>
      <c r="G26" s="103">
        <f>'СВОД Аксессуары'!K95</f>
        <v>0.16</v>
      </c>
      <c r="H26" s="19">
        <f>'СВОД Аксессуары'!L95</f>
        <v>15590.4</v>
      </c>
      <c r="I26" s="733">
        <v>10832.898656250003</v>
      </c>
    </row>
    <row r="27" spans="1:9" ht="15" customHeight="1">
      <c r="A27" s="404"/>
      <c r="B27" s="593"/>
      <c r="C27" s="293" t="s">
        <v>1142</v>
      </c>
      <c r="D27" s="639"/>
      <c r="E27" s="120">
        <v>180</v>
      </c>
      <c r="F27" s="57">
        <f>'СВОД Аксессуары'!J96</f>
        <v>20155</v>
      </c>
      <c r="G27" s="102">
        <f>'СВОД Аксессуары'!K96</f>
        <v>0.16</v>
      </c>
      <c r="H27" s="18">
        <f>'СВОД Аксессуары'!L96</f>
        <v>16930.2</v>
      </c>
      <c r="I27" s="116">
        <v>11759.794200000002</v>
      </c>
    </row>
    <row r="28" spans="1:9" ht="21.75" customHeight="1" thickBot="1">
      <c r="A28" s="376"/>
      <c r="B28" s="594"/>
      <c r="C28" s="293" t="s">
        <v>1143</v>
      </c>
      <c r="D28" s="640"/>
      <c r="E28" s="122">
        <v>200</v>
      </c>
      <c r="F28" s="59">
        <f>'СВОД Аксессуары'!J97</f>
        <v>22202</v>
      </c>
      <c r="G28" s="112">
        <f>'СВОД Аксессуары'!K97</f>
        <v>0.16</v>
      </c>
      <c r="H28" s="21">
        <f>'СВОД Аксессуары'!L97</f>
        <v>18649.68</v>
      </c>
      <c r="I28" s="117">
        <v>12954.038006250003</v>
      </c>
    </row>
    <row r="29" spans="1:9" ht="40.9" customHeight="1" thickBot="1">
      <c r="A29" s="80" t="s">
        <v>1374</v>
      </c>
      <c r="B29" s="145" t="s">
        <v>34</v>
      </c>
      <c r="C29" s="402"/>
      <c r="D29" s="601" t="s">
        <v>35</v>
      </c>
      <c r="E29" s="602"/>
      <c r="F29" s="146" t="s">
        <v>38</v>
      </c>
      <c r="G29" s="147" t="s">
        <v>39</v>
      </c>
      <c r="H29" s="148" t="s">
        <v>40</v>
      </c>
      <c r="I29" s="149" t="s">
        <v>36</v>
      </c>
    </row>
    <row r="30" spans="1:9" ht="15" customHeight="1">
      <c r="A30" s="36"/>
      <c r="B30" s="592" t="s">
        <v>1144</v>
      </c>
      <c r="C30" s="471" t="s">
        <v>1145</v>
      </c>
      <c r="D30" s="638" t="s">
        <v>54</v>
      </c>
      <c r="E30" s="157">
        <v>80</v>
      </c>
      <c r="F30" s="61">
        <f>'СВОД Аксессуары'!J84</f>
        <v>11708</v>
      </c>
      <c r="G30" s="304">
        <f>'СВОД Аксессуары'!K84</f>
        <v>0.11</v>
      </c>
      <c r="H30" s="41">
        <f>'СВОД Аксессуары'!L84</f>
        <v>10420.120000000001</v>
      </c>
      <c r="I30" s="734">
        <v>7604.5686750000004</v>
      </c>
    </row>
    <row r="31" spans="1:9" ht="15.75" customHeight="1">
      <c r="A31" s="404"/>
      <c r="B31" s="593"/>
      <c r="C31" s="293" t="s">
        <v>881</v>
      </c>
      <c r="D31" s="639"/>
      <c r="E31" s="119">
        <v>90</v>
      </c>
      <c r="F31" s="57">
        <f>'СВОД Аксессуары'!J85</f>
        <v>12989</v>
      </c>
      <c r="G31" s="102">
        <f>'СВОД Аксессуары'!K85</f>
        <v>0.11</v>
      </c>
      <c r="H31" s="18">
        <f>'СВОД Аксессуары'!L85</f>
        <v>11560.210000000001</v>
      </c>
      <c r="I31" s="116">
        <v>8438.9419125000022</v>
      </c>
    </row>
    <row r="32" spans="1:9" ht="15.75" customHeight="1">
      <c r="A32" s="404"/>
      <c r="B32" s="593"/>
      <c r="C32" s="293" t="s">
        <v>1146</v>
      </c>
      <c r="D32" s="639"/>
      <c r="E32" s="119">
        <v>120</v>
      </c>
      <c r="F32" s="57">
        <f>'СВОД Аксессуары'!J86</f>
        <v>16461</v>
      </c>
      <c r="G32" s="102">
        <f>'СВОД Аксессуары'!K86</f>
        <v>0.11</v>
      </c>
      <c r="H32" s="18">
        <f>'СВОД Аксессуары'!L86</f>
        <v>14650.29</v>
      </c>
      <c r="I32" s="116">
        <v>10695.36105</v>
      </c>
    </row>
    <row r="33" spans="1:9">
      <c r="A33" s="404"/>
      <c r="B33" s="593"/>
      <c r="C33" s="293" t="s">
        <v>1147</v>
      </c>
      <c r="D33" s="639"/>
      <c r="E33" s="120">
        <v>140</v>
      </c>
      <c r="F33" s="57">
        <f>'СВОД Аксессуары'!J87</f>
        <v>18618</v>
      </c>
      <c r="G33" s="102">
        <f>'СВОД Аксессуары'!K87</f>
        <v>0.11</v>
      </c>
      <c r="H33" s="18">
        <f>'СВОД Аксессуары'!L87</f>
        <v>16570.02</v>
      </c>
      <c r="I33" s="116">
        <v>12104.274600000002</v>
      </c>
    </row>
    <row r="34" spans="1:9">
      <c r="A34" s="404"/>
      <c r="B34" s="593"/>
      <c r="C34" s="293" t="s">
        <v>1148</v>
      </c>
      <c r="D34" s="639"/>
      <c r="E34" s="139">
        <v>160</v>
      </c>
      <c r="F34" s="141">
        <f>'СВОД Аксессуары'!J88</f>
        <v>21034</v>
      </c>
      <c r="G34" s="103">
        <f>'СВОД Аксессуары'!K88</f>
        <v>0.11</v>
      </c>
      <c r="H34" s="19">
        <f>'СВОД Аксессуары'!L88</f>
        <v>18720.260000000002</v>
      </c>
      <c r="I34" s="733">
        <v>13655.298937500002</v>
      </c>
    </row>
    <row r="35" spans="1:9">
      <c r="A35" s="404"/>
      <c r="B35" s="593"/>
      <c r="C35" s="293" t="s">
        <v>1149</v>
      </c>
      <c r="D35" s="639"/>
      <c r="E35" s="120">
        <v>180</v>
      </c>
      <c r="F35" s="57">
        <f>'СВОД Аксессуары'!J89</f>
        <v>23820</v>
      </c>
      <c r="G35" s="102">
        <f>'СВОД Аксессуары'!K89</f>
        <v>0.11</v>
      </c>
      <c r="H35" s="18">
        <f>'СВОД Аксессуары'!L89</f>
        <v>21199.8</v>
      </c>
      <c r="I35" s="116">
        <v>15488.199787500002</v>
      </c>
    </row>
    <row r="36" spans="1:9" ht="23.25" customHeight="1" thickBot="1">
      <c r="A36" s="376"/>
      <c r="B36" s="594"/>
      <c r="C36" s="472" t="s">
        <v>1150</v>
      </c>
      <c r="D36" s="640"/>
      <c r="E36" s="122">
        <v>200</v>
      </c>
      <c r="F36" s="59">
        <f>'СВОД Аксессуары'!J90</f>
        <v>26000</v>
      </c>
      <c r="G36" s="112">
        <f>'СВОД Аксессуары'!K90</f>
        <v>0.11</v>
      </c>
      <c r="H36" s="21">
        <f>'СВОД Аксессуары'!L90</f>
        <v>23140</v>
      </c>
      <c r="I36" s="117">
        <v>16895.706300000002</v>
      </c>
    </row>
    <row r="37" spans="1:9">
      <c r="A37" s="10" t="s">
        <v>1151</v>
      </c>
      <c r="B37" s="10"/>
      <c r="C37" s="10"/>
      <c r="D37" s="10"/>
      <c r="E37" s="10"/>
      <c r="F37" s="142"/>
      <c r="G37" s="27"/>
      <c r="H37" s="22"/>
      <c r="I37" s="22"/>
    </row>
    <row r="38" spans="1:9">
      <c r="A38" s="10" t="s">
        <v>937</v>
      </c>
      <c r="B38" s="10"/>
      <c r="C38" s="10"/>
      <c r="D38" s="10"/>
      <c r="E38" s="10"/>
      <c r="F38" s="142"/>
      <c r="G38" s="27"/>
      <c r="H38" s="22"/>
      <c r="I38" s="22"/>
    </row>
    <row r="39" spans="1:9">
      <c r="A39" s="10" t="s">
        <v>1152</v>
      </c>
      <c r="B39" s="415" t="s">
        <v>939</v>
      </c>
      <c r="C39" s="10"/>
      <c r="D39" s="10"/>
      <c r="E39" s="10"/>
      <c r="F39" s="142"/>
      <c r="G39" s="27"/>
      <c r="H39" s="22"/>
      <c r="I39" s="22"/>
    </row>
    <row r="40" spans="1:9">
      <c r="A40" s="10"/>
      <c r="B40" s="10"/>
      <c r="C40" s="10"/>
      <c r="D40" s="10"/>
      <c r="E40" s="10"/>
      <c r="F40" s="142"/>
      <c r="G40" s="27"/>
      <c r="H40" s="22"/>
      <c r="I40" s="22"/>
    </row>
    <row r="41" spans="1:9">
      <c r="A41" s="95" t="str">
        <f>Контакты!$B$10</f>
        <v>почта для приёма заказов</v>
      </c>
      <c r="B41" s="34" t="str">
        <f>Контакты!$C$10</f>
        <v>хххх@ххх.ru</v>
      </c>
      <c r="C41" s="34"/>
      <c r="D41" s="10"/>
      <c r="E41" s="10"/>
      <c r="F41" s="142"/>
      <c r="G41" s="27"/>
      <c r="H41" s="22"/>
      <c r="I41" s="22"/>
    </row>
    <row r="42" spans="1:9">
      <c r="A42" s="95" t="str">
        <f>Контакты!$B$12</f>
        <v>номер телефона службы сервиса</v>
      </c>
      <c r="B42" s="34">
        <f>Контакты!$C$12</f>
        <v>8800</v>
      </c>
      <c r="C42" s="34"/>
      <c r="D42" s="10"/>
      <c r="E42" s="10"/>
      <c r="F42" s="142"/>
      <c r="G42" s="27"/>
      <c r="H42" s="22"/>
      <c r="I42" s="22"/>
    </row>
    <row r="43" spans="1:9">
      <c r="A43" s="10"/>
      <c r="B43" s="10"/>
      <c r="C43" s="10"/>
      <c r="D43" s="10"/>
      <c r="E43" s="10"/>
      <c r="F43" s="142"/>
      <c r="G43" s="27"/>
      <c r="H43" s="22"/>
      <c r="I43" s="22"/>
    </row>
  </sheetData>
  <mergeCells count="15">
    <mergeCell ref="D29:E29"/>
    <mergeCell ref="B30:B36"/>
    <mergeCell ref="D30:D36"/>
    <mergeCell ref="D13:E13"/>
    <mergeCell ref="B14:B20"/>
    <mergeCell ref="D14:D20"/>
    <mergeCell ref="D21:E21"/>
    <mergeCell ref="B22:B28"/>
    <mergeCell ref="D22:D28"/>
    <mergeCell ref="A2:I2"/>
    <mergeCell ref="A3:I3"/>
    <mergeCell ref="D5:E5"/>
    <mergeCell ref="B6:B12"/>
    <mergeCell ref="D6:D12"/>
    <mergeCell ref="B4:I4"/>
  </mergeCells>
  <hyperlinks>
    <hyperlink ref="I1" location="Содержание!A1" display="К СОДЕРЖАНИЮ &gt;&gt;&gt;" xr:uid="{00000000-0004-0000-1100-000000000000}"/>
    <hyperlink ref="B39" r:id="rId1" xr:uid="{00000000-0004-0000-1100-000001000000}"/>
    <hyperlink ref="B4" r:id="rId2" xr:uid="{00000000-0004-0000-11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9.9978637043366805E-2"/>
  </sheetPr>
  <dimension ref="A1:AD24"/>
  <sheetViews>
    <sheetView view="pageBreakPreview" zoomScale="70" zoomScaleNormal="100" zoomScaleSheetLayoutView="70" workbookViewId="0">
      <selection activeCell="AC18" sqref="AC18"/>
    </sheetView>
  </sheetViews>
  <sheetFormatPr defaultColWidth="8.85546875" defaultRowHeight="15.75"/>
  <cols>
    <col min="1" max="2" width="40.5703125" style="6" customWidth="1"/>
    <col min="3" max="3" width="59.85546875" style="6" bestFit="1" customWidth="1"/>
    <col min="4" max="4" width="5.42578125" style="6" customWidth="1"/>
    <col min="5" max="5" width="5.140625" style="23" customWidth="1"/>
    <col min="6" max="13" width="11.140625" style="23" customWidth="1"/>
    <col min="14" max="14" width="9.42578125" style="63" hidden="1" customWidth="1"/>
    <col min="15" max="20" width="9.42578125" style="23" hidden="1" customWidth="1"/>
    <col min="21" max="22" width="9.42578125" style="6" hidden="1" customWidth="1"/>
    <col min="23" max="16384" width="8.85546875" style="6"/>
  </cols>
  <sheetData>
    <row r="1" spans="1:22">
      <c r="A1" s="143" t="str">
        <f>'TREND - Viking (скрутка)'!A1</f>
        <v>c 11.06 по 23.06.2026 г.</v>
      </c>
      <c r="B1" s="143"/>
      <c r="C1" s="481"/>
      <c r="D1" s="10"/>
      <c r="E1" s="22"/>
      <c r="F1" s="22"/>
      <c r="G1" s="22"/>
      <c r="H1" s="22"/>
      <c r="I1" s="22"/>
      <c r="J1" s="480"/>
      <c r="K1" s="480"/>
      <c r="L1" s="502" t="s">
        <v>1160</v>
      </c>
      <c r="M1" s="22"/>
      <c r="O1" s="22"/>
      <c r="P1" s="22"/>
      <c r="Q1" s="22"/>
      <c r="R1" s="22"/>
      <c r="S1" s="22"/>
      <c r="T1" s="22"/>
      <c r="U1" s="10"/>
      <c r="V1" s="170" t="s">
        <v>33</v>
      </c>
    </row>
    <row r="2" spans="1:22" ht="16.5" thickBot="1">
      <c r="A2" s="12"/>
      <c r="B2" s="12"/>
      <c r="C2" s="12"/>
      <c r="D2" s="10"/>
      <c r="E2" s="22"/>
      <c r="F2" s="22"/>
      <c r="G2" s="22"/>
      <c r="H2" s="22"/>
      <c r="I2" s="22"/>
      <c r="J2" s="22"/>
      <c r="K2" s="22"/>
      <c r="L2" s="647" t="s">
        <v>33</v>
      </c>
      <c r="M2" s="647"/>
      <c r="O2" s="22"/>
      <c r="P2" s="22"/>
      <c r="Q2" s="22"/>
      <c r="R2" s="22"/>
      <c r="S2" s="22"/>
      <c r="T2" s="22"/>
      <c r="U2" s="10"/>
      <c r="V2" s="170" t="s">
        <v>52</v>
      </c>
    </row>
    <row r="3" spans="1:22" ht="54.6" customHeight="1" thickBot="1">
      <c r="A3" s="634" t="s">
        <v>1161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199"/>
      <c r="O3" s="200"/>
      <c r="P3" s="200"/>
      <c r="Q3" s="200"/>
      <c r="R3" s="200"/>
      <c r="S3" s="200"/>
      <c r="T3" s="583" t="s">
        <v>33</v>
      </c>
      <c r="U3" s="583"/>
      <c r="V3" s="583"/>
    </row>
    <row r="4" spans="1:22" ht="60" customHeight="1" thickBot="1">
      <c r="A4" s="327"/>
      <c r="B4" s="327"/>
      <c r="C4" s="327"/>
      <c r="D4" s="327"/>
      <c r="E4" s="328"/>
      <c r="F4" s="645" t="s">
        <v>122</v>
      </c>
      <c r="G4" s="646"/>
      <c r="H4" s="646"/>
      <c r="I4" s="646"/>
      <c r="J4" s="645" t="s">
        <v>123</v>
      </c>
      <c r="K4" s="646"/>
      <c r="L4" s="646"/>
      <c r="M4" s="646"/>
      <c r="N4" s="64"/>
      <c r="O4" s="642" t="s">
        <v>120</v>
      </c>
      <c r="P4" s="643"/>
      <c r="Q4" s="643"/>
      <c r="R4" s="643"/>
      <c r="S4" s="643"/>
      <c r="T4" s="643"/>
      <c r="U4" s="643"/>
      <c r="V4" s="644"/>
    </row>
    <row r="5" spans="1:22" ht="63.75" thickBot="1">
      <c r="A5" s="405" t="s">
        <v>53</v>
      </c>
      <c r="B5" s="405"/>
      <c r="C5" s="428" t="s">
        <v>1060</v>
      </c>
      <c r="D5" s="648" t="s">
        <v>35</v>
      </c>
      <c r="E5" s="649"/>
      <c r="F5" s="201" t="s">
        <v>40</v>
      </c>
      <c r="G5" s="202" t="s">
        <v>46</v>
      </c>
      <c r="H5" s="203" t="s">
        <v>56</v>
      </c>
      <c r="I5" s="747" t="s">
        <v>36</v>
      </c>
      <c r="J5" s="746" t="s">
        <v>40</v>
      </c>
      <c r="K5" s="202" t="s">
        <v>46</v>
      </c>
      <c r="L5" s="203" t="s">
        <v>56</v>
      </c>
      <c r="M5" s="204" t="s">
        <v>36</v>
      </c>
      <c r="N5" s="205" t="s">
        <v>46</v>
      </c>
      <c r="O5" s="206" t="s">
        <v>56</v>
      </c>
      <c r="P5" s="207"/>
      <c r="Q5" s="208" t="s">
        <v>36</v>
      </c>
      <c r="R5" s="209" t="s">
        <v>36</v>
      </c>
      <c r="S5" s="210" t="s">
        <v>41</v>
      </c>
      <c r="T5" s="211" t="s">
        <v>42</v>
      </c>
    </row>
    <row r="6" spans="1:22" ht="21.4" customHeight="1">
      <c r="A6" s="659"/>
      <c r="B6" s="655" t="s">
        <v>1318</v>
      </c>
      <c r="C6" s="332" t="s">
        <v>1319</v>
      </c>
      <c r="D6" s="656" t="s">
        <v>54</v>
      </c>
      <c r="E6" s="332">
        <v>90</v>
      </c>
      <c r="F6" s="196">
        <f>'СВОД Кровати'!P16</f>
        <v>29003</v>
      </c>
      <c r="G6" s="212">
        <f>'СВОД Кровати'!Q16</f>
        <v>0.47499999999999998</v>
      </c>
      <c r="H6" s="752">
        <f>'СВОД Кровати'!R16</f>
        <v>15226.575000000001</v>
      </c>
      <c r="I6" s="734">
        <v>10969.02</v>
      </c>
      <c r="J6" s="196">
        <f>'СВОД Кровати'!P20</f>
        <v>35418</v>
      </c>
      <c r="K6" s="212">
        <f>'СВОД Кровати'!Q20</f>
        <v>0.46400000000000002</v>
      </c>
      <c r="L6" s="752">
        <f>'СВОД Кровати'!R20</f>
        <v>18984.048000000003</v>
      </c>
      <c r="M6" s="734">
        <v>13756.949999999999</v>
      </c>
      <c r="N6" s="215">
        <v>30000</v>
      </c>
      <c r="O6" s="253" t="e">
        <f>ROUND(N6*(1+#REF!),0)</f>
        <v>#REF!</v>
      </c>
      <c r="P6" s="216">
        <v>0.316</v>
      </c>
      <c r="Q6" s="217" t="e">
        <f t="shared" ref="Q6:Q13" si="0">O6*(1-P6)</f>
        <v>#REF!</v>
      </c>
      <c r="R6" s="254">
        <v>17778</v>
      </c>
      <c r="S6" s="218">
        <f>R6/(IF(AND('Категория(опт)'!$B$6="с НДС"),1,IF(AND('Категория(опт)'!$B$6="без НДС"),1.2,"")))</f>
        <v>17778</v>
      </c>
      <c r="T6" s="245">
        <f>R6*0.855/(IF(AND('Категория(опт)'!$B$6="с НДС"),1,IF(AND('Категория(опт)'!$B$6="без НДС"),1.2,"")))</f>
        <v>15200.19</v>
      </c>
      <c r="U6" s="220" t="e">
        <f t="shared" ref="U6:U13" si="1">Q6-T6</f>
        <v>#REF!</v>
      </c>
      <c r="V6" s="221" t="e">
        <f t="shared" ref="V6:V13" si="2">U6/T6</f>
        <v>#REF!</v>
      </c>
    </row>
    <row r="7" spans="1:22" ht="21.4" customHeight="1">
      <c r="A7" s="660"/>
      <c r="B7" s="651"/>
      <c r="C7" s="429" t="s">
        <v>1320</v>
      </c>
      <c r="D7" s="657"/>
      <c r="E7" s="333">
        <v>140</v>
      </c>
      <c r="F7" s="291">
        <f>'СВОД Кровати'!P17</f>
        <v>32002</v>
      </c>
      <c r="G7" s="213">
        <f>'СВОД Кровати'!Q17</f>
        <v>0.47499999999999998</v>
      </c>
      <c r="H7" s="753">
        <f>'СВОД Кровати'!R17</f>
        <v>16801.05</v>
      </c>
      <c r="I7" s="115">
        <v>12102.884999999998</v>
      </c>
      <c r="J7" s="291">
        <f>'СВОД Кровати'!P21</f>
        <v>38415</v>
      </c>
      <c r="K7" s="213">
        <f>'СВОД Кровати'!Q21</f>
        <v>0.46400000000000002</v>
      </c>
      <c r="L7" s="753">
        <f>'СВОД Кровати'!R21</f>
        <v>20590.440000000002</v>
      </c>
      <c r="M7" s="115">
        <v>14922.315000000001</v>
      </c>
      <c r="N7" s="222">
        <v>32313</v>
      </c>
      <c r="O7" s="255" t="e">
        <f>ROUND(N7*(1+#REF!),0)</f>
        <v>#REF!</v>
      </c>
      <c r="P7" s="223">
        <v>0.316</v>
      </c>
      <c r="Q7" s="224" t="e">
        <f t="shared" si="0"/>
        <v>#REF!</v>
      </c>
      <c r="R7" s="256">
        <v>19148</v>
      </c>
      <c r="S7" s="225">
        <f>R7/(IF(AND('Категория(опт)'!$B$6="с НДС"),1,IF(AND('Категория(опт)'!$B$6="без НДС"),1.2,"")))</f>
        <v>19148</v>
      </c>
      <c r="T7" s="226">
        <f>R7*0.855/(IF(AND('Категория(опт)'!$B$6="с НДС"),1,IF(AND('Категория(опт)'!$B$6="без НДС"),1.2,"")))</f>
        <v>16371.539999999999</v>
      </c>
      <c r="U7" s="227" t="e">
        <f t="shared" si="1"/>
        <v>#REF!</v>
      </c>
      <c r="V7" s="228" t="e">
        <f t="shared" si="2"/>
        <v>#REF!</v>
      </c>
    </row>
    <row r="8" spans="1:22" ht="21.4" customHeight="1">
      <c r="A8" s="660"/>
      <c r="B8" s="651"/>
      <c r="C8" s="429" t="s">
        <v>1321</v>
      </c>
      <c r="D8" s="657"/>
      <c r="E8" s="334">
        <v>160</v>
      </c>
      <c r="F8" s="197">
        <f>'СВОД Кровати'!P18</f>
        <v>34380</v>
      </c>
      <c r="G8" s="229">
        <f>'СВОД Кровати'!Q18</f>
        <v>0.47499999999999998</v>
      </c>
      <c r="H8" s="754">
        <f>'СВОД Кровати'!R18</f>
        <v>18049.5</v>
      </c>
      <c r="I8" s="733">
        <v>13001.985000000001</v>
      </c>
      <c r="J8" s="197">
        <f>'СВОД Кровати'!P22</f>
        <v>40794</v>
      </c>
      <c r="K8" s="229">
        <f>'СВОД Кровати'!Q22</f>
        <v>0.46400000000000002</v>
      </c>
      <c r="L8" s="754">
        <f>'СВОД Кровати'!R22</f>
        <v>21865.584000000003</v>
      </c>
      <c r="M8" s="733">
        <v>15843.15</v>
      </c>
      <c r="N8" s="230">
        <v>33238</v>
      </c>
      <c r="O8" s="257" t="e">
        <f>ROUND(N8*(1+#REF!),0)</f>
        <v>#REF!</v>
      </c>
      <c r="P8" s="231">
        <v>0.316</v>
      </c>
      <c r="Q8" s="232" t="e">
        <f t="shared" si="0"/>
        <v>#REF!</v>
      </c>
      <c r="R8" s="258">
        <v>19697</v>
      </c>
      <c r="S8" s="233">
        <f>R8/(IF(AND('Категория(опт)'!$B$6="с НДС"),1,IF(AND('Категория(опт)'!$B$6="без НДС"),1.2,"")))</f>
        <v>19697</v>
      </c>
      <c r="T8" s="219">
        <f>R8*0.855/(IF(AND('Категория(опт)'!$B$6="с НДС"),1,IF(AND('Категория(опт)'!$B$6="без НДС"),1.2,"")))</f>
        <v>16840.935000000001</v>
      </c>
      <c r="U8" s="234" t="e">
        <f t="shared" si="1"/>
        <v>#REF!</v>
      </c>
      <c r="V8" s="235" t="e">
        <f t="shared" si="2"/>
        <v>#REF!</v>
      </c>
    </row>
    <row r="9" spans="1:22" ht="21.4" customHeight="1" thickBot="1">
      <c r="A9" s="660"/>
      <c r="B9" s="652"/>
      <c r="C9" s="430" t="s">
        <v>1322</v>
      </c>
      <c r="D9" s="658"/>
      <c r="E9" s="335">
        <v>180</v>
      </c>
      <c r="F9" s="281">
        <f>'СВОД Кровати'!P19</f>
        <v>36806</v>
      </c>
      <c r="G9" s="236">
        <f>'СВОД Кровати'!Q19</f>
        <v>0.47499999999999998</v>
      </c>
      <c r="H9" s="755">
        <f>'СВОД Кровати'!R19</f>
        <v>19323.150000000001</v>
      </c>
      <c r="I9" s="117">
        <v>13919.4</v>
      </c>
      <c r="J9" s="281">
        <f>'СВОД Кровати'!P23</f>
        <v>43202</v>
      </c>
      <c r="K9" s="236">
        <f>'СВОД Кровати'!Q23</f>
        <v>0.46400000000000002</v>
      </c>
      <c r="L9" s="755">
        <f>'СВОД Кровати'!R23</f>
        <v>23156.272000000001</v>
      </c>
      <c r="M9" s="117">
        <v>16781.084999999999</v>
      </c>
      <c r="N9" s="238">
        <v>36050</v>
      </c>
      <c r="O9" s="259" t="e">
        <f>ROUND(N9*(1+#REF!),0)</f>
        <v>#REF!</v>
      </c>
      <c r="P9" s="239">
        <v>0.316</v>
      </c>
      <c r="Q9" s="240" t="e">
        <f t="shared" si="0"/>
        <v>#REF!</v>
      </c>
      <c r="R9" s="260">
        <v>21363</v>
      </c>
      <c r="S9" s="241">
        <f>R9/(IF(AND('Категория(опт)'!$B$6="с НДС"),1,IF(AND('Категория(опт)'!$B$6="без НДС"),1.2,"")))</f>
        <v>21363</v>
      </c>
      <c r="T9" s="242">
        <f>R9*0.855/(IF(AND('Категория(опт)'!$B$6="с НДС"),1,IF(AND('Категория(опт)'!$B$6="без НДС"),1.2,"")))</f>
        <v>18265.364999999998</v>
      </c>
      <c r="U9" s="243" t="e">
        <f t="shared" si="1"/>
        <v>#REF!</v>
      </c>
      <c r="V9" s="244" t="e">
        <f t="shared" si="2"/>
        <v>#REF!</v>
      </c>
    </row>
    <row r="10" spans="1:22" ht="25.9" customHeight="1">
      <c r="A10" s="660"/>
      <c r="B10" s="655" t="s">
        <v>1439</v>
      </c>
      <c r="C10" s="332" t="s">
        <v>1323</v>
      </c>
      <c r="D10" s="656" t="s">
        <v>54</v>
      </c>
      <c r="E10" s="332">
        <v>90</v>
      </c>
      <c r="F10" s="291">
        <f>'СВОД Кровати'!P24</f>
        <v>55113</v>
      </c>
      <c r="G10" s="212">
        <f>'СВОД Кровати'!Q24</f>
        <v>0.47499999999999998</v>
      </c>
      <c r="H10" s="753">
        <f>'СВОД Кровати'!R24</f>
        <v>28934.15</v>
      </c>
      <c r="I10" s="115">
        <v>20881.237499999999</v>
      </c>
      <c r="J10" s="291">
        <f>'СВОД Кровати'!P28</f>
        <v>59949</v>
      </c>
      <c r="K10" s="212">
        <f>'СВОД Кровати'!Q28</f>
        <v>0.46400000000000002</v>
      </c>
      <c r="L10" s="753">
        <f>'СВОД Кровати'!R28</f>
        <v>32132.440000000002</v>
      </c>
      <c r="M10" s="115">
        <v>23324.760000000002</v>
      </c>
      <c r="N10" s="261">
        <v>49700</v>
      </c>
      <c r="O10" s="262" t="e">
        <f>ROUND(N10*(1+#REF!),0)</f>
        <v>#REF!</v>
      </c>
      <c r="P10" s="216">
        <v>0.316</v>
      </c>
      <c r="Q10" s="263" t="e">
        <f t="shared" si="0"/>
        <v>#REF!</v>
      </c>
      <c r="R10" s="264">
        <v>28400</v>
      </c>
      <c r="S10" s="265">
        <f>R10/(IF(AND('Категория(опт)'!$B$6="с НДС"),1,IF(AND('Категория(опт)'!$B$6="без НДС"),1.2,"")))</f>
        <v>28400</v>
      </c>
      <c r="T10" s="266">
        <f>R10*0.855/(IF(AND('Категория(опт)'!$B$6="с НДС"),1,IF(AND('Категория(опт)'!$B$6="без НДС"),1.2,"")))</f>
        <v>24282</v>
      </c>
      <c r="U10" s="227" t="e">
        <f t="shared" si="1"/>
        <v>#REF!</v>
      </c>
      <c r="V10" s="228" t="e">
        <f t="shared" si="2"/>
        <v>#REF!</v>
      </c>
    </row>
    <row r="11" spans="1:22" ht="25.9" customHeight="1">
      <c r="A11" s="660"/>
      <c r="B11" s="651"/>
      <c r="C11" s="429" t="s">
        <v>1324</v>
      </c>
      <c r="D11" s="657"/>
      <c r="E11" s="333">
        <v>140</v>
      </c>
      <c r="F11" s="291">
        <f>'СВОД Кровати'!P25</f>
        <v>59017</v>
      </c>
      <c r="G11" s="213">
        <f>'СВОД Кровати'!Q25</f>
        <v>0.47499999999999998</v>
      </c>
      <c r="H11" s="753">
        <f>'СВОД Кровати'!R25</f>
        <v>30983.924999999999</v>
      </c>
      <c r="I11" s="115">
        <v>22341.465000000004</v>
      </c>
      <c r="J11" s="291">
        <f>'СВОД Кровати'!P29</f>
        <v>63855</v>
      </c>
      <c r="K11" s="213">
        <f>'СВОД Кровати'!Q29</f>
        <v>0.46400000000000002</v>
      </c>
      <c r="L11" s="753">
        <f>'СВОД Кровати'!R29</f>
        <v>34226.04</v>
      </c>
      <c r="M11" s="115">
        <v>24826.14</v>
      </c>
      <c r="N11" s="222">
        <v>52825</v>
      </c>
      <c r="O11" s="255" t="e">
        <f>ROUND(N11*(1+#REF!),0)</f>
        <v>#REF!</v>
      </c>
      <c r="P11" s="223">
        <v>0.316</v>
      </c>
      <c r="Q11" s="224" t="e">
        <f t="shared" si="0"/>
        <v>#REF!</v>
      </c>
      <c r="R11" s="256">
        <v>30186</v>
      </c>
      <c r="S11" s="225">
        <f>R11/(IF(AND('Категория(опт)'!$B$6="с НДС"),1,IF(AND('Категория(опт)'!$B$6="без НДС"),1.2,"")))</f>
        <v>30186</v>
      </c>
      <c r="T11" s="226">
        <f>R11*0.855/(IF(AND('Категория(опт)'!$B$6="с НДС"),1,IF(AND('Категория(опт)'!$B$6="без НДС"),1.2,"")))</f>
        <v>25809.03</v>
      </c>
      <c r="U11" s="227" t="e">
        <f t="shared" si="1"/>
        <v>#REF!</v>
      </c>
      <c r="V11" s="228" t="e">
        <f t="shared" si="2"/>
        <v>#REF!</v>
      </c>
    </row>
    <row r="12" spans="1:22" ht="25.9" customHeight="1">
      <c r="A12" s="660"/>
      <c r="B12" s="651"/>
      <c r="C12" s="429" t="s">
        <v>1325</v>
      </c>
      <c r="D12" s="657"/>
      <c r="E12" s="334">
        <v>160</v>
      </c>
      <c r="F12" s="197">
        <f>'СВОД Кровати'!P26</f>
        <v>61381</v>
      </c>
      <c r="G12" s="229">
        <f>'СВОД Кровати'!Q26</f>
        <v>0.47499999999999998</v>
      </c>
      <c r="H12" s="754">
        <f>'СВОД Кровати'!R26</f>
        <v>32225.25</v>
      </c>
      <c r="I12" s="733">
        <v>23235.3675</v>
      </c>
      <c r="J12" s="197">
        <f>'СВОД Кровати'!P30</f>
        <v>66221</v>
      </c>
      <c r="K12" s="229">
        <f>'СВОД Кровати'!Q30</f>
        <v>0.46400000000000002</v>
      </c>
      <c r="L12" s="754">
        <f>'СВОД Кровати'!R30</f>
        <v>35494.592000000004</v>
      </c>
      <c r="M12" s="733">
        <v>25743.555</v>
      </c>
      <c r="N12" s="230">
        <v>55000</v>
      </c>
      <c r="O12" s="257" t="e">
        <f>ROUND(N12*(1+#REF!),0)</f>
        <v>#REF!</v>
      </c>
      <c r="P12" s="231">
        <v>0.316</v>
      </c>
      <c r="Q12" s="232" t="e">
        <f t="shared" si="0"/>
        <v>#REF!</v>
      </c>
      <c r="R12" s="258">
        <v>31429</v>
      </c>
      <c r="S12" s="233">
        <f>R12/(IF(AND('Категория(опт)'!$B$6="с НДС"),1,IF(AND('Категория(опт)'!$B$6="без НДС"),1.2,"")))</f>
        <v>31429</v>
      </c>
      <c r="T12" s="219">
        <f>R12*0.855/(IF(AND('Категория(опт)'!$B$6="с НДС"),1,IF(AND('Категория(опт)'!$B$6="без НДС"),1.2,"")))</f>
        <v>26871.794999999998</v>
      </c>
      <c r="U12" s="234" t="e">
        <f t="shared" si="1"/>
        <v>#REF!</v>
      </c>
      <c r="V12" s="235" t="e">
        <f t="shared" si="2"/>
        <v>#REF!</v>
      </c>
    </row>
    <row r="13" spans="1:22" ht="25.9" customHeight="1" thickBot="1">
      <c r="A13" s="661"/>
      <c r="B13" s="652"/>
      <c r="C13" s="430" t="s">
        <v>1326</v>
      </c>
      <c r="D13" s="658"/>
      <c r="E13" s="335">
        <v>180</v>
      </c>
      <c r="F13" s="281">
        <f>'СВОД Кровати'!P27</f>
        <v>63763</v>
      </c>
      <c r="G13" s="236">
        <f>'СВОД Кровати'!Q27</f>
        <v>0.47499999999999998</v>
      </c>
      <c r="H13" s="755">
        <f>'СВОД Кровати'!R27</f>
        <v>33475.5</v>
      </c>
      <c r="I13" s="117">
        <v>24134.670000000002</v>
      </c>
      <c r="J13" s="281">
        <f>'СВОД Кровати'!P31</f>
        <v>68586</v>
      </c>
      <c r="K13" s="236">
        <f>'СВОД Кровати'!Q31</f>
        <v>0.46400000000000002</v>
      </c>
      <c r="L13" s="755">
        <f>'СВОД Кровати'!R31</f>
        <v>36762.072</v>
      </c>
      <c r="M13" s="117">
        <v>26663.399999999998</v>
      </c>
      <c r="N13" s="246">
        <v>57488</v>
      </c>
      <c r="O13" s="267" t="e">
        <f>ROUND(N13*(1+#REF!),0)</f>
        <v>#REF!</v>
      </c>
      <c r="P13" s="247">
        <v>0.316</v>
      </c>
      <c r="Q13" s="248" t="e">
        <f t="shared" si="0"/>
        <v>#REF!</v>
      </c>
      <c r="R13" s="268">
        <v>32850</v>
      </c>
      <c r="S13" s="249">
        <f>R13/(IF(AND('Категория(опт)'!$B$6="с НДС"),1,IF(AND('Категория(опт)'!$B$6="без НДС"),1.2,"")))</f>
        <v>32850</v>
      </c>
      <c r="T13" s="250">
        <f>R13*0.855/(IF(AND('Категория(опт)'!$B$6="с НДС"),1,IF(AND('Категория(опт)'!$B$6="без НДС"),1.2,"")))</f>
        <v>28086.75</v>
      </c>
      <c r="U13" s="251" t="e">
        <f t="shared" si="1"/>
        <v>#REF!</v>
      </c>
      <c r="V13" s="252" t="e">
        <f t="shared" si="2"/>
        <v>#REF!</v>
      </c>
    </row>
    <row r="14" spans="1:22" ht="17.25" customHeight="1">
      <c r="A14" s="660"/>
      <c r="B14" s="651" t="s">
        <v>55</v>
      </c>
      <c r="C14" s="332" t="s">
        <v>1062</v>
      </c>
      <c r="D14" s="653" t="s">
        <v>54</v>
      </c>
      <c r="E14" s="329">
        <v>90</v>
      </c>
      <c r="F14" s="291">
        <f>'Основание с ламелями'!E7</f>
        <v>8780</v>
      </c>
      <c r="G14" s="213">
        <f>'Основание с ламелями'!F7</f>
        <v>0.5</v>
      </c>
      <c r="H14" s="753">
        <f>'Основание с ламелями'!G7</f>
        <v>4390</v>
      </c>
      <c r="I14" s="748">
        <v>3841.2562500000004</v>
      </c>
      <c r="J14" s="270"/>
      <c r="K14" s="274"/>
      <c r="L14" s="270"/>
      <c r="M14" s="276"/>
      <c r="N14" s="275"/>
      <c r="O14" s="292"/>
      <c r="P14" s="367"/>
      <c r="Q14" s="368"/>
      <c r="R14" s="369"/>
      <c r="S14" s="370"/>
      <c r="T14" s="371"/>
      <c r="U14" s="372"/>
      <c r="V14" s="373"/>
    </row>
    <row r="15" spans="1:22" ht="17.25" customHeight="1">
      <c r="A15" s="660"/>
      <c r="B15" s="651"/>
      <c r="C15" s="429" t="s">
        <v>1063</v>
      </c>
      <c r="D15" s="653"/>
      <c r="E15" s="329">
        <v>140</v>
      </c>
      <c r="F15" s="291">
        <f>'Основание с ламелями'!E9</f>
        <v>11580</v>
      </c>
      <c r="G15" s="213">
        <f>'Основание с ламелями'!F9</f>
        <v>0.5</v>
      </c>
      <c r="H15" s="753">
        <f>'Основание с ламелями'!G9</f>
        <v>5790</v>
      </c>
      <c r="I15" s="749">
        <v>4404.1050000000005</v>
      </c>
      <c r="J15" s="478"/>
      <c r="K15" s="478"/>
      <c r="L15" s="478"/>
      <c r="M15" s="478"/>
      <c r="N15" s="271"/>
      <c r="O15" s="272"/>
      <c r="P15" s="269"/>
      <c r="Q15" s="272"/>
      <c r="R15" s="272"/>
      <c r="S15" s="272"/>
      <c r="T15" s="272"/>
      <c r="U15" s="273"/>
      <c r="V15" s="274"/>
    </row>
    <row r="16" spans="1:22" ht="17.25" customHeight="1">
      <c r="A16" s="660"/>
      <c r="B16" s="651"/>
      <c r="C16" s="429" t="s">
        <v>1064</v>
      </c>
      <c r="D16" s="653"/>
      <c r="E16" s="330">
        <v>160</v>
      </c>
      <c r="F16" s="197">
        <f>'Основание с ламелями'!E10</f>
        <v>12980</v>
      </c>
      <c r="G16" s="229">
        <f>'Основание с ламелями'!F10</f>
        <v>0.5</v>
      </c>
      <c r="H16" s="754">
        <f>'Основание с ламелями'!G10</f>
        <v>6490</v>
      </c>
      <c r="I16" s="750">
        <v>4591.1475</v>
      </c>
      <c r="J16" s="478"/>
      <c r="K16" s="478"/>
      <c r="L16" s="478"/>
      <c r="M16" s="478"/>
      <c r="N16" s="275"/>
      <c r="O16" s="270"/>
      <c r="P16" s="274"/>
      <c r="Q16" s="272"/>
      <c r="R16" s="272"/>
      <c r="S16" s="270"/>
      <c r="T16" s="270"/>
      <c r="U16" s="273"/>
      <c r="V16" s="274"/>
    </row>
    <row r="17" spans="1:29" ht="17.25" customHeight="1" thickBot="1">
      <c r="A17" s="661"/>
      <c r="B17" s="652"/>
      <c r="C17" s="430" t="s">
        <v>1065</v>
      </c>
      <c r="D17" s="654"/>
      <c r="E17" s="331">
        <v>180</v>
      </c>
      <c r="F17" s="281">
        <f>'Основание с ламелями'!E11</f>
        <v>14380</v>
      </c>
      <c r="G17" s="236">
        <f>'Основание с ламелями'!F11</f>
        <v>0.5</v>
      </c>
      <c r="H17" s="755">
        <f>'Основание с ламелями'!G11</f>
        <v>7190</v>
      </c>
      <c r="I17" s="751">
        <v>5614.7174999999997</v>
      </c>
      <c r="J17" s="270"/>
      <c r="K17" s="274"/>
      <c r="L17" s="272"/>
      <c r="M17" s="270"/>
      <c r="N17" s="275"/>
      <c r="O17" s="270"/>
      <c r="P17" s="274"/>
      <c r="Q17" s="272"/>
      <c r="R17" s="272"/>
      <c r="S17" s="270"/>
      <c r="T17" s="270"/>
      <c r="U17" s="273"/>
      <c r="V17" s="274"/>
    </row>
    <row r="18" spans="1:29" ht="16.5" thickBot="1">
      <c r="A18" s="277"/>
      <c r="B18" s="277"/>
      <c r="C18" s="277"/>
      <c r="D18" s="10"/>
      <c r="E18" s="22"/>
      <c r="F18" s="22"/>
      <c r="G18" s="22"/>
      <c r="H18" s="22"/>
      <c r="I18" s="22"/>
      <c r="J18" s="22"/>
      <c r="K18" s="22"/>
      <c r="L18" s="22"/>
      <c r="M18" s="22"/>
      <c r="O18" s="22"/>
      <c r="P18" s="22"/>
      <c r="Q18" s="22"/>
      <c r="R18" s="22"/>
      <c r="S18" s="22"/>
      <c r="T18" s="22"/>
      <c r="U18" s="10"/>
      <c r="V18" s="10"/>
      <c r="AC18" s="756"/>
    </row>
    <row r="19" spans="1:29" ht="16.5" thickTop="1">
      <c r="A19" s="277"/>
      <c r="B19" s="277"/>
      <c r="C19" s="277"/>
      <c r="D19" s="10"/>
      <c r="E19" s="22"/>
      <c r="F19" s="22"/>
      <c r="G19" s="22"/>
      <c r="H19" s="22"/>
      <c r="I19" s="22"/>
      <c r="J19" s="22"/>
      <c r="K19" s="22"/>
      <c r="L19" s="22"/>
      <c r="M19" s="22"/>
      <c r="O19" s="22"/>
      <c r="P19" s="22"/>
      <c r="Q19" s="22"/>
      <c r="R19" s="22"/>
      <c r="S19" s="22"/>
      <c r="T19" s="22"/>
      <c r="U19" s="10"/>
      <c r="V19" s="10"/>
    </row>
    <row r="20" spans="1:29">
      <c r="A20" s="72"/>
      <c r="B20" s="72"/>
      <c r="C20" s="72"/>
      <c r="D20" s="279"/>
      <c r="E20" s="280"/>
      <c r="F20" s="22"/>
      <c r="G20" s="22"/>
      <c r="H20" s="22"/>
      <c r="I20" s="22"/>
      <c r="J20" s="22"/>
      <c r="K20" s="22"/>
      <c r="L20" s="22"/>
      <c r="M20" s="22"/>
      <c r="N20" s="23"/>
    </row>
    <row r="21" spans="1:29">
      <c r="A21" s="72"/>
      <c r="B21" s="72"/>
      <c r="C21" s="72"/>
      <c r="D21" s="279"/>
      <c r="E21" s="280"/>
      <c r="F21" s="22"/>
      <c r="G21" s="22"/>
      <c r="H21" s="22"/>
      <c r="I21" s="22"/>
      <c r="J21" s="22"/>
      <c r="K21" s="22"/>
      <c r="L21" s="22"/>
      <c r="M21" s="22"/>
      <c r="N21" s="23"/>
    </row>
    <row r="22" spans="1:29">
      <c r="A22" s="650" t="str">
        <f>Контакты!$B$10</f>
        <v>почта для приёма заказов</v>
      </c>
      <c r="B22" s="650"/>
      <c r="C22" s="650"/>
      <c r="D22" s="650"/>
      <c r="E22" s="650"/>
      <c r="F22" s="479"/>
      <c r="G22" s="479" t="str">
        <f>НАМАТРАСНИКИ!B41</f>
        <v>хххх@ххх.ru</v>
      </c>
      <c r="H22" s="479"/>
      <c r="I22" s="22"/>
      <c r="J22" s="22"/>
      <c r="K22" s="22"/>
      <c r="L22" s="22"/>
      <c r="M22" s="22"/>
      <c r="O22" s="22"/>
      <c r="P22" s="22"/>
      <c r="Q22" s="22"/>
      <c r="R22" s="22"/>
      <c r="S22" s="22"/>
      <c r="T22" s="22"/>
      <c r="U22" s="10"/>
      <c r="V22" s="10"/>
    </row>
    <row r="23" spans="1:29">
      <c r="A23" s="650" t="str">
        <f>Контакты!B12</f>
        <v>номер телефона службы сервиса</v>
      </c>
      <c r="B23" s="650"/>
      <c r="C23" s="650"/>
      <c r="D23" s="650"/>
      <c r="E23" s="650"/>
      <c r="F23" s="186"/>
      <c r="G23" s="186">
        <f>НАМАТРАСНИКИ!B42</f>
        <v>8800</v>
      </c>
      <c r="H23" s="186"/>
      <c r="I23" s="22"/>
      <c r="J23" s="22"/>
      <c r="K23" s="22"/>
      <c r="L23" s="22"/>
      <c r="M23" s="22"/>
      <c r="O23" s="22"/>
      <c r="P23" s="22"/>
      <c r="Q23" s="22"/>
      <c r="R23" s="22"/>
      <c r="S23" s="22"/>
      <c r="T23" s="22"/>
      <c r="U23" s="10"/>
      <c r="V23" s="10"/>
    </row>
    <row r="24" spans="1:29">
      <c r="A24" s="10"/>
      <c r="B24" s="10"/>
      <c r="C24" s="10"/>
      <c r="D24" s="10"/>
      <c r="E24" s="22"/>
      <c r="G24" s="22"/>
      <c r="H24" s="35"/>
      <c r="I24" s="22"/>
      <c r="K24" s="22"/>
      <c r="L24" s="22"/>
      <c r="M24" s="22"/>
      <c r="O24" s="22"/>
      <c r="P24" s="22"/>
      <c r="Q24" s="22"/>
      <c r="R24" s="22"/>
      <c r="S24" s="22"/>
      <c r="T24" s="22"/>
      <c r="U24" s="10"/>
      <c r="V24" s="10"/>
    </row>
  </sheetData>
  <mergeCells count="17">
    <mergeCell ref="D5:E5"/>
    <mergeCell ref="A22:E22"/>
    <mergeCell ref="A23:E23"/>
    <mergeCell ref="B14:B17"/>
    <mergeCell ref="D14:D17"/>
    <mergeCell ref="B6:B9"/>
    <mergeCell ref="D6:D9"/>
    <mergeCell ref="B10:B13"/>
    <mergeCell ref="D10:D13"/>
    <mergeCell ref="A6:A13"/>
    <mergeCell ref="A14:A17"/>
    <mergeCell ref="O4:V4"/>
    <mergeCell ref="A3:M3"/>
    <mergeCell ref="J4:M4"/>
    <mergeCell ref="F4:I4"/>
    <mergeCell ref="T3:V3"/>
    <mergeCell ref="L2:M2"/>
  </mergeCells>
  <hyperlinks>
    <hyperlink ref="Q1" location="Содержание!A1" display="К СОДЕРЖАНИЮ &gt;&gt;&gt;" xr:uid="{00000000-0004-0000-1200-000000000000}"/>
    <hyperlink ref="V1" location="Содержание!A1" display="К СОДЕРЖАНИЮ &gt;&gt;&gt;" xr:uid="{00000000-0004-0000-1200-000001000000}"/>
    <hyperlink ref="V2" location="ТРТ_кровати!A1" display="К ТРТ&gt;&gt;&gt;" xr:uid="{00000000-0004-0000-1200-000002000000}"/>
    <hyperlink ref="T3:V3" location="Содержание!A1" display="К СОДЕРЖАНИЮ &gt;&gt;&gt;" xr:uid="{00000000-0004-0000-1200-000003000000}"/>
    <hyperlink ref="L1" location="'ТРТ_кровати,МФ'!Область_печати" display="ТРТ КРОВАТЕЙ &gt;&gt;&gt;" xr:uid="{00000000-0004-0000-1200-000004000000}"/>
    <hyperlink ref="L2:M2" location="Содержание!A1" display="К СОДЕРЖАНИЮ &gt;&gt;&gt;" xr:uid="{00000000-0004-0000-1200-000005000000}"/>
  </hyperlinks>
  <pageMargins left="0.70866141732283472" right="0.70866141732283472" top="0.74803149606299213" bottom="0.74803149606299213" header="0.31496062992125984" footer="0.31496062992125984"/>
  <pageSetup paperSize="9" scale="36" fitToHeight="2" orientation="landscape" r:id="rId1"/>
  <rowBreaks count="1" manualBreakCount="1">
    <brk id="23" max="3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0000"/>
  </sheetPr>
  <dimension ref="A1:J27"/>
  <sheetViews>
    <sheetView view="pageBreakPreview" zoomScaleNormal="100" zoomScaleSheetLayoutView="100" workbookViewId="0">
      <selection activeCell="I12" sqref="I12"/>
    </sheetView>
  </sheetViews>
  <sheetFormatPr defaultColWidth="9.140625" defaultRowHeight="15"/>
  <cols>
    <col min="1" max="1" width="39.7109375" style="1" customWidth="1"/>
    <col min="2" max="2" width="21.85546875" style="1" customWidth="1"/>
    <col min="3" max="3" width="14.85546875" style="2" hidden="1" customWidth="1"/>
    <col min="4" max="4" width="9.140625" style="1" customWidth="1"/>
    <col min="5" max="16384" width="9.140625" style="1"/>
  </cols>
  <sheetData>
    <row r="1" spans="1:10" ht="21.75" thickBot="1">
      <c r="A1" s="15" t="s">
        <v>5</v>
      </c>
      <c r="B1" s="3" t="s">
        <v>1221</v>
      </c>
      <c r="C1" s="515" t="s">
        <v>1220</v>
      </c>
    </row>
    <row r="2" spans="1:10" ht="14.45" hidden="1" customHeight="1" thickBot="1">
      <c r="A2" s="31"/>
      <c r="B2" s="32"/>
      <c r="C2" s="516" t="s">
        <v>1221</v>
      </c>
      <c r="D2" s="32"/>
      <c r="E2" s="32"/>
      <c r="F2" s="32"/>
      <c r="G2" s="32"/>
      <c r="H2" s="32"/>
      <c r="I2" s="32"/>
      <c r="J2" s="33"/>
    </row>
    <row r="3" spans="1:10" hidden="1">
      <c r="A3" s="5"/>
      <c r="B3" s="5"/>
      <c r="C3" s="515" t="s">
        <v>1222</v>
      </c>
    </row>
    <row r="4" spans="1:10" hidden="1">
      <c r="A4" s="5"/>
      <c r="B4" s="5"/>
      <c r="C4" s="515" t="s">
        <v>1223</v>
      </c>
    </row>
    <row r="5" spans="1:10" ht="15.75" hidden="1" thickBot="1">
      <c r="A5" s="29"/>
      <c r="B5" s="29"/>
      <c r="C5" s="4"/>
    </row>
    <row r="6" spans="1:10" ht="19.5" hidden="1" thickBot="1">
      <c r="A6" s="30" t="s">
        <v>82</v>
      </c>
      <c r="B6" s="28" t="s">
        <v>84</v>
      </c>
      <c r="C6" t="s">
        <v>84</v>
      </c>
      <c r="D6">
        <f>IF(AND('Категория(опт)'!$B$6="с НДС"),1,IF(AND('Категория(опт)'!$B$6="без НДС"),1.2,""))</f>
        <v>1</v>
      </c>
    </row>
    <row r="7" spans="1:10" ht="15.75" thickBot="1">
      <c r="A7"/>
      <c r="B7"/>
      <c r="C7" t="s">
        <v>83</v>
      </c>
      <c r="D7"/>
    </row>
    <row r="8" spans="1:10" ht="21" thickBot="1">
      <c r="A8" s="474" t="s">
        <v>1163</v>
      </c>
      <c r="B8" s="473">
        <v>0</v>
      </c>
    </row>
    <row r="10" spans="1:10">
      <c r="A10" s="504"/>
    </row>
    <row r="11" spans="1:10">
      <c r="A11" s="505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 s="505"/>
    </row>
    <row r="26" spans="1:1">
      <c r="A26"/>
    </row>
    <row r="27" spans="1:1">
      <c r="A27"/>
    </row>
  </sheetData>
  <dataValidations count="2">
    <dataValidation type="list" allowBlank="1" showInputMessage="1" showErrorMessage="1" sqref="B6" xr:uid="{00000000-0002-0000-0100-000000000000}">
      <formula1>$C$6:$C$7</formula1>
    </dataValidation>
    <dataValidation type="list" allowBlank="1" showInputMessage="1" showErrorMessage="1" sqref="B1" xr:uid="{00000000-0002-0000-0100-000001000000}">
      <formula1>$C$2:$C$4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65">
    <tabColor theme="1" tint="0.34998626667073579"/>
    <pageSetUpPr fitToPage="1"/>
  </sheetPr>
  <dimension ref="A1:G20"/>
  <sheetViews>
    <sheetView view="pageBreakPreview" zoomScale="70" zoomScaleNormal="100" zoomScaleSheetLayoutView="70" workbookViewId="0">
      <selection activeCell="N6" sqref="N6"/>
    </sheetView>
  </sheetViews>
  <sheetFormatPr defaultColWidth="9.140625" defaultRowHeight="15.75"/>
  <cols>
    <col min="1" max="2" width="28" style="6" customWidth="1"/>
    <col min="3" max="3" width="40.28515625" style="6" customWidth="1"/>
    <col min="4" max="4" width="12.85546875" style="23" customWidth="1"/>
    <col min="5" max="5" width="12.85546875" style="6" customWidth="1"/>
    <col min="6" max="7" width="12.85546875" style="23" customWidth="1"/>
    <col min="8" max="16384" width="9.140625" style="6"/>
  </cols>
  <sheetData>
    <row r="1" spans="1:7">
      <c r="A1" s="143" t="str">
        <f>'TREND - Viking (скрутка)'!A1</f>
        <v>c 11.06 по 23.06.2026 г.</v>
      </c>
      <c r="B1" s="143"/>
      <c r="C1" s="143"/>
      <c r="E1" s="10"/>
      <c r="G1" s="567"/>
    </row>
    <row r="2" spans="1:7" ht="16.149999999999999" customHeight="1" thickBot="1">
      <c r="A2" s="143"/>
      <c r="B2" s="143"/>
      <c r="C2" s="143"/>
      <c r="E2" s="10"/>
      <c r="G2" s="503"/>
    </row>
    <row r="3" spans="1:7" ht="49.15" customHeight="1" thickBot="1">
      <c r="A3" s="662" t="s">
        <v>1162</v>
      </c>
      <c r="B3" s="663"/>
      <c r="C3" s="663"/>
      <c r="D3" s="663"/>
      <c r="E3" s="663"/>
      <c r="F3" s="663"/>
      <c r="G3" s="663"/>
    </row>
    <row r="4" spans="1:7" ht="37.5" customHeight="1" thickBot="1">
      <c r="A4" s="664" t="s">
        <v>66</v>
      </c>
      <c r="B4" s="665"/>
      <c r="C4" s="665"/>
      <c r="D4" s="665"/>
      <c r="E4" s="665"/>
      <c r="F4" s="665"/>
      <c r="G4" s="665"/>
    </row>
    <row r="5" spans="1:7" ht="48" thickBot="1">
      <c r="A5" s="152" t="s">
        <v>125</v>
      </c>
      <c r="B5" s="403" t="s">
        <v>1061</v>
      </c>
      <c r="C5" s="403" t="s">
        <v>154</v>
      </c>
      <c r="D5" s="145" t="s">
        <v>38</v>
      </c>
      <c r="E5" s="305" t="s">
        <v>65</v>
      </c>
      <c r="F5" s="150" t="s">
        <v>56</v>
      </c>
      <c r="G5" s="193" t="s">
        <v>36</v>
      </c>
    </row>
    <row r="6" spans="1:7" ht="51.6" customHeight="1">
      <c r="A6" s="356" t="s">
        <v>1066</v>
      </c>
      <c r="B6" s="666"/>
      <c r="C6" s="406" t="s">
        <v>1067</v>
      </c>
      <c r="D6" s="188">
        <f>'СВОД Кровати'!P46</f>
        <v>9464</v>
      </c>
      <c r="E6" s="278">
        <f>'СВОД Кровати'!Q46</f>
        <v>0.14419999999999999</v>
      </c>
      <c r="F6" s="357">
        <f>'СВОД Кровати'!R46</f>
        <v>8099.2911999999997</v>
      </c>
      <c r="G6" s="318">
        <v>6696.2857500000018</v>
      </c>
    </row>
    <row r="7" spans="1:7" ht="51.6" customHeight="1" thickBot="1">
      <c r="A7" s="355" t="s">
        <v>64</v>
      </c>
      <c r="B7" s="667"/>
      <c r="C7" s="431" t="s">
        <v>1068</v>
      </c>
      <c r="D7" s="190">
        <f>'СВОД Кровати'!P47</f>
        <v>10516</v>
      </c>
      <c r="E7" s="178">
        <f>'СВОД Кровати'!Q47</f>
        <v>0.14430000000000001</v>
      </c>
      <c r="F7" s="306">
        <f>'СВОД Кровати'!R47</f>
        <v>8998.5411999999997</v>
      </c>
      <c r="G7" s="77">
        <v>7360.0065000000013</v>
      </c>
    </row>
    <row r="8" spans="1:7" ht="27" thickBot="1">
      <c r="A8" s="664" t="s">
        <v>126</v>
      </c>
      <c r="B8" s="665"/>
      <c r="C8" s="665"/>
      <c r="D8" s="665"/>
      <c r="E8" s="665"/>
      <c r="F8" s="665"/>
      <c r="G8" s="665"/>
    </row>
    <row r="9" spans="1:7" ht="48" thickBot="1">
      <c r="A9" s="152" t="s">
        <v>127</v>
      </c>
      <c r="B9" s="403" t="s">
        <v>1061</v>
      </c>
      <c r="C9" s="403" t="s">
        <v>154</v>
      </c>
      <c r="D9" s="145" t="s">
        <v>38</v>
      </c>
      <c r="E9" s="305" t="s">
        <v>65</v>
      </c>
      <c r="F9" s="150" t="s">
        <v>56</v>
      </c>
      <c r="G9" s="193" t="s">
        <v>36</v>
      </c>
    </row>
    <row r="10" spans="1:7" ht="31.5" customHeight="1">
      <c r="A10" s="356" t="s">
        <v>128</v>
      </c>
      <c r="B10" s="666"/>
      <c r="C10" s="406" t="s">
        <v>1069</v>
      </c>
      <c r="D10" s="188">
        <f>'СВОД Кровати'!P32</f>
        <v>7481</v>
      </c>
      <c r="E10" s="278">
        <f>'СВОД Кровати'!Q32</f>
        <v>0.12</v>
      </c>
      <c r="F10" s="357">
        <f>'СВОД Кровати'!R32</f>
        <v>6583.28</v>
      </c>
      <c r="G10" s="318">
        <v>4952.4187499999998</v>
      </c>
    </row>
    <row r="11" spans="1:7" ht="31.5" customHeight="1">
      <c r="A11" s="360" t="s">
        <v>129</v>
      </c>
      <c r="B11" s="668"/>
      <c r="C11" s="433" t="s">
        <v>1070</v>
      </c>
      <c r="D11" s="214">
        <f>'СВОД Кровати'!P33</f>
        <v>7800</v>
      </c>
      <c r="E11" s="47">
        <f>'СВОД Кровати'!Q33</f>
        <v>0.12</v>
      </c>
      <c r="F11" s="361">
        <f>'СВОД Кровати'!R33</f>
        <v>6864</v>
      </c>
      <c r="G11" s="54">
        <v>5172.3562499999998</v>
      </c>
    </row>
    <row r="12" spans="1:7" ht="31.5" customHeight="1">
      <c r="A12" s="358" t="s">
        <v>130</v>
      </c>
      <c r="B12" s="668"/>
      <c r="C12" s="434" t="s">
        <v>1071</v>
      </c>
      <c r="D12" s="189">
        <f>'СВОД Кровати'!P34</f>
        <v>8466</v>
      </c>
      <c r="E12" s="48">
        <f>'СВОД Кровати'!Q34</f>
        <v>0.12</v>
      </c>
      <c r="F12" s="359">
        <f>'СВОД Кровати'!R34</f>
        <v>7450.08</v>
      </c>
      <c r="G12" s="74">
        <v>5608.40625</v>
      </c>
    </row>
    <row r="13" spans="1:7" ht="31.5" customHeight="1" thickBot="1">
      <c r="A13" s="355" t="s">
        <v>131</v>
      </c>
      <c r="B13" s="667"/>
      <c r="C13" s="431" t="s">
        <v>1072</v>
      </c>
      <c r="D13" s="190">
        <f>'СВОД Кровати'!P35</f>
        <v>9160</v>
      </c>
      <c r="E13" s="178">
        <f>'СВОД Кровати'!Q35</f>
        <v>0.12</v>
      </c>
      <c r="F13" s="306">
        <f>'СВОД Кровати'!R35</f>
        <v>8060.8</v>
      </c>
      <c r="G13" s="77">
        <v>6066.45</v>
      </c>
    </row>
    <row r="14" spans="1:7">
      <c r="A14" s="10"/>
      <c r="B14" s="10"/>
      <c r="C14" s="10"/>
      <c r="D14" s="22"/>
      <c r="E14" s="10"/>
      <c r="F14" s="22"/>
      <c r="G14" s="22"/>
    </row>
    <row r="15" spans="1:7">
      <c r="A15" s="650" t="str">
        <f>Контакты!$B$10</f>
        <v>почта для приёма заказов</v>
      </c>
      <c r="B15" s="650"/>
      <c r="C15" s="650"/>
      <c r="D15" s="650"/>
      <c r="E15" s="650"/>
      <c r="F15" s="650"/>
      <c r="G15" s="757"/>
    </row>
    <row r="16" spans="1:7">
      <c r="A16" s="650" t="str">
        <f>Контакты!$B$12</f>
        <v>номер телефона службы сервиса</v>
      </c>
      <c r="B16" s="650"/>
      <c r="C16" s="650"/>
      <c r="D16" s="650"/>
      <c r="E16" s="650"/>
      <c r="F16" s="650"/>
      <c r="G16" s="186"/>
    </row>
    <row r="17" spans="1:7">
      <c r="A17" s="10"/>
      <c r="B17" s="10"/>
      <c r="C17" s="10"/>
      <c r="D17" s="22"/>
      <c r="E17" s="10"/>
      <c r="F17" s="22"/>
      <c r="G17" s="22"/>
    </row>
    <row r="18" spans="1:7">
      <c r="A18" s="10"/>
      <c r="B18" s="10"/>
      <c r="C18" s="10"/>
      <c r="D18" s="22"/>
      <c r="E18" s="10"/>
      <c r="F18" s="22"/>
      <c r="G18" s="22"/>
    </row>
    <row r="19" spans="1:7">
      <c r="A19" s="10"/>
      <c r="B19" s="10"/>
      <c r="C19" s="10"/>
      <c r="E19" s="10"/>
      <c r="F19" s="22"/>
      <c r="G19" s="22"/>
    </row>
    <row r="20" spans="1:7">
      <c r="A20" s="10"/>
      <c r="B20" s="10"/>
      <c r="C20" s="10"/>
      <c r="E20" s="10"/>
      <c r="F20" s="22"/>
      <c r="G20" s="22"/>
    </row>
  </sheetData>
  <mergeCells count="7">
    <mergeCell ref="A15:F15"/>
    <mergeCell ref="A16:F16"/>
    <mergeCell ref="A3:G3"/>
    <mergeCell ref="A4:G4"/>
    <mergeCell ref="A8:G8"/>
    <mergeCell ref="B6:B7"/>
    <mergeCell ref="B10:B13"/>
  </mergeCells>
  <hyperlinks>
    <hyperlink ref="G1" location="Содержание!A1" display="К СОДЕРЖАНИЮ &gt;&gt;&gt;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61">
    <pageSetUpPr fitToPage="1"/>
  </sheetPr>
  <dimension ref="A1:O10"/>
  <sheetViews>
    <sheetView view="pageBreakPreview" zoomScaleNormal="100" zoomScaleSheetLayoutView="100" workbookViewId="0">
      <selection activeCell="I5" sqref="I5"/>
    </sheetView>
  </sheetViews>
  <sheetFormatPr defaultColWidth="8.85546875" defaultRowHeight="15.75"/>
  <cols>
    <col min="1" max="1" width="5" style="6" customWidth="1"/>
    <col min="2" max="2" width="22.140625" style="6" customWidth="1"/>
    <col min="3" max="3" width="11" style="6" customWidth="1"/>
    <col min="4" max="12" width="9.42578125" style="6" customWidth="1"/>
    <col min="13" max="16384" width="8.85546875" style="6"/>
  </cols>
  <sheetData>
    <row r="1" spans="1:15">
      <c r="A1" s="6" t="s">
        <v>142</v>
      </c>
      <c r="M1" s="669" t="s">
        <v>33</v>
      </c>
      <c r="N1" s="669"/>
      <c r="O1" s="669"/>
    </row>
    <row r="2" spans="1:15">
      <c r="A2" s="295"/>
      <c r="M2" s="670" t="s">
        <v>60</v>
      </c>
      <c r="N2" s="670"/>
      <c r="O2" s="670"/>
    </row>
    <row r="3" spans="1:15" ht="61.9" customHeight="1">
      <c r="A3" s="324" t="s">
        <v>59</v>
      </c>
      <c r="B3" s="325" t="s">
        <v>89</v>
      </c>
      <c r="C3" s="326" t="s">
        <v>1405</v>
      </c>
      <c r="D3" s="326" t="s">
        <v>114</v>
      </c>
      <c r="E3" s="326" t="s">
        <v>133</v>
      </c>
      <c r="F3" s="374"/>
      <c r="G3" s="374"/>
      <c r="H3" s="374"/>
      <c r="I3" s="374"/>
      <c r="J3" s="374"/>
      <c r="K3" s="296"/>
      <c r="L3" s="297"/>
      <c r="M3" s="298"/>
      <c r="N3" s="298"/>
      <c r="O3" s="298"/>
    </row>
    <row r="4" spans="1:15">
      <c r="A4" s="293">
        <v>1</v>
      </c>
      <c r="B4" s="299" t="s">
        <v>97</v>
      </c>
      <c r="C4" s="294" t="s">
        <v>61</v>
      </c>
      <c r="D4" s="40" t="s">
        <v>61</v>
      </c>
      <c r="E4" s="40" t="s">
        <v>61</v>
      </c>
      <c r="F4" s="8"/>
      <c r="G4" s="8"/>
      <c r="H4" s="8"/>
      <c r="I4" s="8"/>
      <c r="J4" s="8"/>
      <c r="K4" s="296"/>
      <c r="L4" s="297"/>
      <c r="M4" s="298"/>
      <c r="N4" s="298"/>
      <c r="O4" s="298"/>
    </row>
    <row r="5" spans="1:15">
      <c r="A5" s="293">
        <v>2</v>
      </c>
      <c r="B5" s="299" t="s">
        <v>98</v>
      </c>
      <c r="C5" s="294" t="s">
        <v>61</v>
      </c>
      <c r="D5" s="40" t="s">
        <v>61</v>
      </c>
      <c r="E5" s="40" t="s">
        <v>61</v>
      </c>
      <c r="F5" s="8"/>
      <c r="G5" s="8"/>
      <c r="H5" s="8"/>
      <c r="I5" s="8"/>
      <c r="J5" s="8"/>
      <c r="K5" s="296"/>
      <c r="L5" s="297"/>
      <c r="M5" s="298"/>
      <c r="N5" s="298"/>
      <c r="O5" s="298"/>
    </row>
    <row r="6" spans="1:15">
      <c r="A6" s="293">
        <v>3</v>
      </c>
      <c r="B6" s="299" t="s">
        <v>95</v>
      </c>
      <c r="C6" s="294" t="s">
        <v>61</v>
      </c>
      <c r="D6" s="40" t="s">
        <v>61</v>
      </c>
      <c r="E6" s="40" t="s">
        <v>61</v>
      </c>
      <c r="F6" s="8"/>
      <c r="G6" s="8"/>
      <c r="H6" s="8"/>
      <c r="I6" s="8"/>
      <c r="J6" s="8"/>
      <c r="K6" s="296"/>
      <c r="L6" s="297"/>
      <c r="M6" s="298"/>
      <c r="N6" s="298"/>
      <c r="O6" s="298"/>
    </row>
    <row r="7" spans="1:15">
      <c r="A7" s="293">
        <v>4</v>
      </c>
      <c r="B7" s="299" t="s">
        <v>96</v>
      </c>
      <c r="C7" s="294" t="s">
        <v>61</v>
      </c>
      <c r="D7" s="40" t="s">
        <v>61</v>
      </c>
      <c r="E7" s="40" t="s">
        <v>61</v>
      </c>
      <c r="F7" s="8"/>
      <c r="G7" s="8"/>
      <c r="H7" s="8"/>
      <c r="I7" s="8"/>
      <c r="J7" s="8"/>
      <c r="K7" s="296"/>
      <c r="L7" s="297"/>
      <c r="M7" s="298"/>
      <c r="N7" s="298"/>
      <c r="O7" s="298"/>
    </row>
    <row r="8" spans="1:15">
      <c r="B8" s="295"/>
      <c r="C8" s="295"/>
    </row>
    <row r="9" spans="1:15">
      <c r="B9" s="295"/>
      <c r="C9" s="295"/>
    </row>
    <row r="10" spans="1:15" ht="84" customHeight="1">
      <c r="C10" s="300" t="s">
        <v>62</v>
      </c>
      <c r="D10" s="301" t="s">
        <v>106</v>
      </c>
      <c r="E10" s="302" t="s">
        <v>91</v>
      </c>
      <c r="F10" s="303" t="s">
        <v>63</v>
      </c>
      <c r="G10" s="374"/>
      <c r="H10" s="374"/>
    </row>
  </sheetData>
  <mergeCells count="2">
    <mergeCell ref="M1:O1"/>
    <mergeCell ref="M2:O2"/>
  </mergeCells>
  <hyperlinks>
    <hyperlink ref="M1:O1" location="Содержание!A1" display="К СОДЕРЖАНИЮ &gt;&gt;&gt;" xr:uid="{00000000-0004-0000-1400-000000000000}"/>
    <hyperlink ref="M2:O2" location="'КРОВАТИ '!Заголовки_для_печати" display="К ПРАЙС-ЛИСТУ &gt;&gt;&gt;" xr:uid="{00000000-0004-0000-1400-000001000000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57">
    <tabColor theme="1" tint="0.34998626667073579"/>
    <pageSetUpPr fitToPage="1"/>
  </sheetPr>
  <dimension ref="A1:H20"/>
  <sheetViews>
    <sheetView view="pageBreakPreview" zoomScale="70" zoomScaleNormal="100" zoomScaleSheetLayoutView="70" workbookViewId="0">
      <selection activeCell="P6" sqref="P6:P7"/>
    </sheetView>
  </sheetViews>
  <sheetFormatPr defaultColWidth="9.140625" defaultRowHeight="15.75"/>
  <cols>
    <col min="1" max="1" width="32.140625" style="6" customWidth="1"/>
    <col min="2" max="2" width="36.42578125" style="6" customWidth="1"/>
    <col min="3" max="3" width="5.42578125" style="6" customWidth="1"/>
    <col min="4" max="4" width="5.140625" style="6" customWidth="1"/>
    <col min="5" max="5" width="14.85546875" style="23" customWidth="1"/>
    <col min="6" max="6" width="14.85546875" style="6" customWidth="1"/>
    <col min="7" max="8" width="14.85546875" style="23" customWidth="1"/>
    <col min="9" max="16384" width="9.140625" style="6"/>
  </cols>
  <sheetData>
    <row r="1" spans="1:8" ht="16.5" thickBot="1">
      <c r="A1" s="143" t="str">
        <f>'TREND - Viking (скрутка)'!A1</f>
        <v>c 11.06 по 23.06.2026 г.</v>
      </c>
      <c r="B1" s="143"/>
      <c r="C1" s="10"/>
      <c r="D1" s="10"/>
      <c r="F1" s="10"/>
      <c r="G1" s="22"/>
      <c r="H1" s="170"/>
    </row>
    <row r="2" spans="1:8" ht="30" customHeight="1" thickBot="1">
      <c r="A2" s="634" t="s">
        <v>57</v>
      </c>
      <c r="B2" s="635"/>
      <c r="C2" s="635"/>
      <c r="D2" s="635"/>
      <c r="E2" s="635"/>
      <c r="F2" s="635"/>
      <c r="G2" s="635"/>
      <c r="H2" s="635"/>
    </row>
    <row r="3" spans="1:8" ht="43.15" customHeight="1" thickBot="1">
      <c r="A3" s="673" t="s">
        <v>1083</v>
      </c>
      <c r="B3" s="674"/>
      <c r="C3" s="674"/>
      <c r="D3" s="674"/>
      <c r="E3" s="674"/>
      <c r="F3" s="674"/>
      <c r="G3" s="674"/>
      <c r="H3" s="674"/>
    </row>
    <row r="4" spans="1:8" ht="48" thickBot="1">
      <c r="A4" s="436" t="s">
        <v>57</v>
      </c>
      <c r="B4" s="436" t="s">
        <v>1060</v>
      </c>
      <c r="C4" s="678" t="s">
        <v>35</v>
      </c>
      <c r="D4" s="678"/>
      <c r="E4" s="145" t="s">
        <v>38</v>
      </c>
      <c r="F4" s="168" t="s">
        <v>39</v>
      </c>
      <c r="G4" s="193" t="s">
        <v>56</v>
      </c>
      <c r="H4" s="193" t="s">
        <v>36</v>
      </c>
    </row>
    <row r="5" spans="1:8" ht="33.6" customHeight="1">
      <c r="A5" s="437"/>
      <c r="B5" s="440" t="s">
        <v>1073</v>
      </c>
      <c r="C5" s="580" t="s">
        <v>54</v>
      </c>
      <c r="D5" s="317">
        <v>70</v>
      </c>
      <c r="E5" s="188">
        <f>'СВОД Кровати'!P36</f>
        <v>24959</v>
      </c>
      <c r="F5" s="278">
        <f>'СВОД Кровати'!Q36</f>
        <v>0.44713329860971995</v>
      </c>
      <c r="G5" s="188">
        <f>'СВОД Кровати'!R36</f>
        <v>13799</v>
      </c>
      <c r="H5" s="318">
        <v>9776.5593750000007</v>
      </c>
    </row>
    <row r="6" spans="1:8" ht="33.6" customHeight="1">
      <c r="A6" s="438"/>
      <c r="B6" s="441" t="s">
        <v>1074</v>
      </c>
      <c r="C6" s="581"/>
      <c r="D6" s="315">
        <v>80</v>
      </c>
      <c r="E6" s="189">
        <f>'СВОД Кровати'!P37</f>
        <v>26796</v>
      </c>
      <c r="F6" s="48">
        <f>'СВОД Кровати'!Q37</f>
        <v>0.4477160770264218</v>
      </c>
      <c r="G6" s="189">
        <f>'СВОД Кровати'!R37</f>
        <v>14799.000000000002</v>
      </c>
      <c r="H6" s="74">
        <v>10101.403125000001</v>
      </c>
    </row>
    <row r="7" spans="1:8" ht="33.6" customHeight="1">
      <c r="A7" s="438"/>
      <c r="B7" s="441" t="s">
        <v>1075</v>
      </c>
      <c r="C7" s="581"/>
      <c r="D7" s="315">
        <v>90</v>
      </c>
      <c r="E7" s="189">
        <f>'СВОД Кровати'!P38</f>
        <v>29713</v>
      </c>
      <c r="F7" s="48">
        <f>'СВОД Кровати'!Q38</f>
        <v>0.44808669605896412</v>
      </c>
      <c r="G7" s="189">
        <f>'СВОД Кровати'!R38</f>
        <v>16399</v>
      </c>
      <c r="H7" s="74">
        <v>10269.703125</v>
      </c>
    </row>
    <row r="8" spans="1:8" ht="33.6" customHeight="1">
      <c r="A8" s="438"/>
      <c r="B8" s="441" t="s">
        <v>1076</v>
      </c>
      <c r="C8" s="581"/>
      <c r="D8" s="315">
        <v>100</v>
      </c>
      <c r="E8" s="189">
        <f>'СВОД Кровати'!P39</f>
        <v>31200</v>
      </c>
      <c r="F8" s="48">
        <f>'СВОД Кровати'!Q39</f>
        <v>0.44874999999999998</v>
      </c>
      <c r="G8" s="189">
        <f>'СВОД Кровати'!R39</f>
        <v>17199</v>
      </c>
      <c r="H8" s="74">
        <v>10350.140625</v>
      </c>
    </row>
    <row r="9" spans="1:8" ht="33.6" customHeight="1" thickBot="1">
      <c r="A9" s="439"/>
      <c r="B9" s="442" t="s">
        <v>1077</v>
      </c>
      <c r="C9" s="582"/>
      <c r="D9" s="319">
        <v>120</v>
      </c>
      <c r="E9" s="237">
        <f>'СВОД Кровати'!P40</f>
        <v>33278</v>
      </c>
      <c r="F9" s="49">
        <f>'СВОД Кровати'!Q40</f>
        <v>0.44711220626239556</v>
      </c>
      <c r="G9" s="237">
        <f>'СВОД Кровати'!R40</f>
        <v>18399</v>
      </c>
      <c r="H9" s="75">
        <v>11416.556250000001</v>
      </c>
    </row>
    <row r="10" spans="1:8" ht="42.6" customHeight="1" thickBot="1">
      <c r="A10" s="673" t="s">
        <v>124</v>
      </c>
      <c r="B10" s="674"/>
      <c r="C10" s="674"/>
      <c r="D10" s="674"/>
      <c r="E10" s="674"/>
      <c r="F10" s="674"/>
      <c r="G10" s="674"/>
      <c r="H10" s="674"/>
    </row>
    <row r="11" spans="1:8" ht="48" thickBot="1">
      <c r="A11" s="436" t="s">
        <v>57</v>
      </c>
      <c r="B11" s="436" t="s">
        <v>1060</v>
      </c>
      <c r="C11" s="675" t="s">
        <v>35</v>
      </c>
      <c r="D11" s="675"/>
      <c r="E11" s="421" t="s">
        <v>38</v>
      </c>
      <c r="F11" s="363" t="s">
        <v>39</v>
      </c>
      <c r="G11" s="203" t="s">
        <v>56</v>
      </c>
      <c r="H11" s="193" t="s">
        <v>36</v>
      </c>
    </row>
    <row r="12" spans="1:8" ht="40.5" customHeight="1">
      <c r="A12" s="676"/>
      <c r="B12" s="440" t="s">
        <v>1078</v>
      </c>
      <c r="C12" s="580" t="s">
        <v>54</v>
      </c>
      <c r="D12" s="317">
        <v>70</v>
      </c>
      <c r="E12" s="188">
        <f>'СВОД Кровати'!P41</f>
        <v>26245</v>
      </c>
      <c r="F12" s="278">
        <f>'СВОД Кровати'!Q41</f>
        <v>0.44755191465040955</v>
      </c>
      <c r="G12" s="188">
        <f>'СВОД Кровати'!R41</f>
        <v>14499.000000000002</v>
      </c>
      <c r="H12" s="318">
        <v>11539.06875</v>
      </c>
    </row>
    <row r="13" spans="1:8" ht="40.5" customHeight="1">
      <c r="A13" s="676"/>
      <c r="B13" s="441" t="s">
        <v>1079</v>
      </c>
      <c r="C13" s="581"/>
      <c r="D13" s="315">
        <v>80</v>
      </c>
      <c r="E13" s="189">
        <f>'СВОД Кровати'!P42</f>
        <v>29680</v>
      </c>
      <c r="F13" s="48">
        <f>'СВОД Кровати'!Q42</f>
        <v>0.44747304582210246</v>
      </c>
      <c r="G13" s="189">
        <f>'СВОД Кровати'!R42</f>
        <v>16399</v>
      </c>
      <c r="H13" s="74">
        <v>11661.581250000001</v>
      </c>
    </row>
    <row r="14" spans="1:8" ht="40.5" customHeight="1">
      <c r="A14" s="676"/>
      <c r="B14" s="441" t="s">
        <v>1080</v>
      </c>
      <c r="C14" s="581"/>
      <c r="D14" s="315">
        <v>90</v>
      </c>
      <c r="E14" s="189">
        <f>'СВОД Кровати'!P43</f>
        <v>31243</v>
      </c>
      <c r="F14" s="48">
        <f>'СВОД Кровати'!Q43</f>
        <v>0.44950868994654802</v>
      </c>
      <c r="G14" s="189">
        <f>'СВОД Кровати'!R43</f>
        <v>17199</v>
      </c>
      <c r="H14" s="74">
        <v>11837.306250000001</v>
      </c>
    </row>
    <row r="15" spans="1:8" ht="40.5" customHeight="1">
      <c r="A15" s="676"/>
      <c r="B15" s="441" t="s">
        <v>1081</v>
      </c>
      <c r="C15" s="581"/>
      <c r="D15" s="315">
        <v>100</v>
      </c>
      <c r="E15" s="189">
        <f>'СВОД Кровати'!P44</f>
        <v>32805</v>
      </c>
      <c r="F15" s="48">
        <f>'СВОД Кровати'!Q44</f>
        <v>0.44828532235939644</v>
      </c>
      <c r="G15" s="189">
        <f>'СВОД Кровати'!R44</f>
        <v>18099</v>
      </c>
      <c r="H15" s="74">
        <v>11913.721875000001</v>
      </c>
    </row>
    <row r="16" spans="1:8" ht="40.5" customHeight="1" thickBot="1">
      <c r="A16" s="677"/>
      <c r="B16" s="442" t="s">
        <v>1082</v>
      </c>
      <c r="C16" s="582"/>
      <c r="D16" s="319">
        <v>120</v>
      </c>
      <c r="E16" s="237">
        <f>'СВОД Кровати'!P45</f>
        <v>34992</v>
      </c>
      <c r="F16" s="49">
        <f>'СВОД Кровати'!Q45</f>
        <v>0.44847393689986281</v>
      </c>
      <c r="G16" s="237">
        <f>'СВОД Кровати'!R45</f>
        <v>19299</v>
      </c>
      <c r="H16" s="75">
        <v>13141.321875000001</v>
      </c>
    </row>
    <row r="17" spans="1:8" ht="22.7" customHeight="1">
      <c r="A17" s="679"/>
      <c r="B17" s="679"/>
      <c r="C17" s="679"/>
      <c r="D17" s="679"/>
      <c r="E17" s="679"/>
      <c r="F17" s="679"/>
      <c r="G17" s="679"/>
      <c r="H17" s="679"/>
    </row>
    <row r="18" spans="1:8">
      <c r="A18" s="650" t="str">
        <f>Контакты!$B$10</f>
        <v>почта для приёма заказов</v>
      </c>
      <c r="B18" s="650"/>
      <c r="C18" s="650"/>
      <c r="D18" s="650"/>
      <c r="E18" s="22"/>
      <c r="F18" s="10"/>
      <c r="G18" s="671" t="str">
        <f>Контакты!$C$10</f>
        <v>хххх@ххх.ru</v>
      </c>
      <c r="H18" s="671"/>
    </row>
    <row r="19" spans="1:8">
      <c r="A19" s="650" t="str">
        <f>Контакты!$B$12</f>
        <v>номер телефона службы сервиса</v>
      </c>
      <c r="B19" s="650"/>
      <c r="C19" s="650"/>
      <c r="D19" s="650"/>
      <c r="E19" s="22"/>
      <c r="F19" s="10"/>
      <c r="G19" s="671">
        <f>Контакты!$C$12</f>
        <v>8800</v>
      </c>
      <c r="H19" s="671"/>
    </row>
    <row r="20" spans="1:8">
      <c r="A20" s="10"/>
      <c r="B20" s="10"/>
      <c r="C20" s="10"/>
      <c r="D20" s="10"/>
      <c r="E20" s="22"/>
      <c r="F20" s="10"/>
      <c r="G20" s="22"/>
      <c r="H20" s="22"/>
    </row>
  </sheetData>
  <mergeCells count="13">
    <mergeCell ref="A19:D19"/>
    <mergeCell ref="G19:H19"/>
    <mergeCell ref="C5:C9"/>
    <mergeCell ref="A2:H2"/>
    <mergeCell ref="A18:D18"/>
    <mergeCell ref="G18:H18"/>
    <mergeCell ref="A10:H10"/>
    <mergeCell ref="C11:D11"/>
    <mergeCell ref="A12:A16"/>
    <mergeCell ref="C12:C16"/>
    <mergeCell ref="A3:H3"/>
    <mergeCell ref="C4:D4"/>
    <mergeCell ref="A17:H17"/>
  </mergeCells>
  <hyperlinks>
    <hyperlink ref="H1" location="Содержание!A1" display="К СОДЕРЖАНИЮ &gt;&gt;&gt;" xr:uid="{00000000-0004-0000-1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59">
    <tabColor theme="1" tint="0.34998626667073579"/>
    <pageSetUpPr fitToPage="1"/>
  </sheetPr>
  <dimension ref="A1:I16"/>
  <sheetViews>
    <sheetView view="pageBreakPreview" zoomScale="70" zoomScaleNormal="100" zoomScaleSheetLayoutView="70" workbookViewId="0">
      <selection activeCell="Q9" sqref="Q9"/>
    </sheetView>
  </sheetViews>
  <sheetFormatPr defaultColWidth="9.140625" defaultRowHeight="15.75"/>
  <cols>
    <col min="1" max="1" width="31.140625" style="6" customWidth="1"/>
    <col min="2" max="2" width="36.28515625" style="6" customWidth="1"/>
    <col min="3" max="3" width="5.42578125" style="6" customWidth="1"/>
    <col min="4" max="4" width="5.140625" style="6" customWidth="1"/>
    <col min="5" max="5" width="14.5703125" style="23" customWidth="1"/>
    <col min="6" max="6" width="14.5703125" style="6" customWidth="1"/>
    <col min="7" max="8" width="14.5703125" style="23" customWidth="1"/>
    <col min="9" max="16384" width="9.140625" style="6"/>
  </cols>
  <sheetData>
    <row r="1" spans="1:9">
      <c r="A1" s="143" t="str">
        <f>'TREND - Viking (скрутка)'!A1</f>
        <v>c 11.06 по 23.06.2026 г.</v>
      </c>
      <c r="B1" s="22"/>
      <c r="D1" s="10"/>
      <c r="F1" s="10"/>
      <c r="G1" s="22"/>
      <c r="H1" s="170"/>
    </row>
    <row r="2" spans="1:9" ht="37.5" customHeight="1" thickBot="1">
      <c r="A2" s="685" t="s">
        <v>81</v>
      </c>
      <c r="B2" s="685"/>
      <c r="C2" s="685"/>
      <c r="D2" s="685"/>
      <c r="E2" s="685"/>
      <c r="F2" s="685"/>
      <c r="G2" s="685"/>
      <c r="H2" s="685"/>
    </row>
    <row r="3" spans="1:9" ht="48" thickBot="1">
      <c r="A3" s="681" t="s">
        <v>35</v>
      </c>
      <c r="B3" s="682"/>
      <c r="C3" s="681" t="s">
        <v>35</v>
      </c>
      <c r="D3" s="682"/>
      <c r="E3" s="192" t="s">
        <v>38</v>
      </c>
      <c r="F3" s="187" t="s">
        <v>39</v>
      </c>
      <c r="G3" s="193" t="s">
        <v>56</v>
      </c>
      <c r="H3" s="194" t="s">
        <v>36</v>
      </c>
    </row>
    <row r="4" spans="1:9" ht="27.75" customHeight="1">
      <c r="A4" s="686"/>
      <c r="B4" s="320" t="s">
        <v>1084</v>
      </c>
      <c r="C4" s="683" t="s">
        <v>58</v>
      </c>
      <c r="D4" s="320">
        <v>90</v>
      </c>
      <c r="E4" s="307">
        <f>'СВОД Кровати'!P3</f>
        <v>9780</v>
      </c>
      <c r="F4" s="311">
        <f>'СВОД Кровати'!Q3</f>
        <v>0.5</v>
      </c>
      <c r="G4" s="188">
        <f>'СВОД Кровати'!R3</f>
        <v>4890</v>
      </c>
      <c r="H4" s="734">
        <v>4259.5200000000004</v>
      </c>
    </row>
    <row r="5" spans="1:9" ht="27.75" customHeight="1">
      <c r="A5" s="653"/>
      <c r="B5" s="322" t="s">
        <v>1085</v>
      </c>
      <c r="C5" s="684"/>
      <c r="D5" s="321">
        <v>160</v>
      </c>
      <c r="E5" s="308">
        <f>'СВОД Кровати'!P4</f>
        <v>13580</v>
      </c>
      <c r="F5" s="312">
        <f>'СВОД Кровати'!Q4</f>
        <v>0.5</v>
      </c>
      <c r="G5" s="195">
        <f>'СВОД Кровати'!R4</f>
        <v>6790</v>
      </c>
      <c r="H5" s="733">
        <v>5050.1475000000009</v>
      </c>
    </row>
    <row r="6" spans="1:9" ht="17.25" customHeight="1">
      <c r="A6" s="653"/>
      <c r="B6" s="322" t="s">
        <v>1086</v>
      </c>
      <c r="C6" s="680" t="s">
        <v>54</v>
      </c>
      <c r="D6" s="322">
        <v>80</v>
      </c>
      <c r="E6" s="309">
        <f>'СВОД Кровати'!P5</f>
        <v>8580</v>
      </c>
      <c r="F6" s="313">
        <f>'СВОД Кровати'!Q5</f>
        <v>0.5</v>
      </c>
      <c r="G6" s="189">
        <f>'СВОД Кровати'!R5</f>
        <v>4290</v>
      </c>
      <c r="H6" s="116">
        <v>3701.2612500000005</v>
      </c>
    </row>
    <row r="7" spans="1:9" ht="17.25" customHeight="1">
      <c r="A7" s="653"/>
      <c r="B7" s="322" t="s">
        <v>1062</v>
      </c>
      <c r="C7" s="653"/>
      <c r="D7" s="322">
        <v>90</v>
      </c>
      <c r="E7" s="309">
        <f>'СВОД Кровати'!P6</f>
        <v>8780</v>
      </c>
      <c r="F7" s="313">
        <f>'СВОД Кровати'!Q6</f>
        <v>0.5</v>
      </c>
      <c r="G7" s="189">
        <f>'СВОД Кровати'!R6</f>
        <v>4390</v>
      </c>
      <c r="H7" s="116">
        <v>3841.2562500000004</v>
      </c>
    </row>
    <row r="8" spans="1:9" ht="17.25" customHeight="1">
      <c r="A8" s="653"/>
      <c r="B8" s="322" t="s">
        <v>1087</v>
      </c>
      <c r="C8" s="653"/>
      <c r="D8" s="322">
        <v>120</v>
      </c>
      <c r="E8" s="309">
        <f>'СВОД Кровати'!P7</f>
        <v>10980</v>
      </c>
      <c r="F8" s="313">
        <f>'СВОД Кровати'!Q7</f>
        <v>0.5</v>
      </c>
      <c r="G8" s="189">
        <f>'СВОД Кровати'!R7</f>
        <v>5490</v>
      </c>
      <c r="H8" s="116">
        <v>4084.5262499999999</v>
      </c>
    </row>
    <row r="9" spans="1:9" ht="17.25" customHeight="1">
      <c r="A9" s="653"/>
      <c r="B9" s="322" t="s">
        <v>1063</v>
      </c>
      <c r="C9" s="653"/>
      <c r="D9" s="322">
        <v>140</v>
      </c>
      <c r="E9" s="309">
        <f>'СВОД Кровати'!P8</f>
        <v>11580</v>
      </c>
      <c r="F9" s="313">
        <f>'СВОД Кровати'!Q8</f>
        <v>0.5</v>
      </c>
      <c r="G9" s="189">
        <f>'СВОД Кровати'!R8</f>
        <v>5790</v>
      </c>
      <c r="H9" s="116">
        <v>4404.1050000000005</v>
      </c>
    </row>
    <row r="10" spans="1:9" ht="17.25" customHeight="1">
      <c r="A10" s="653"/>
      <c r="B10" s="322" t="s">
        <v>1064</v>
      </c>
      <c r="C10" s="653"/>
      <c r="D10" s="321">
        <v>160</v>
      </c>
      <c r="E10" s="308">
        <f>'СВОД Кровати'!P9</f>
        <v>12980</v>
      </c>
      <c r="F10" s="312">
        <f>'СВОД Кровати'!Q9</f>
        <v>0.5</v>
      </c>
      <c r="G10" s="195">
        <f>'СВОД Кровати'!R9</f>
        <v>6490</v>
      </c>
      <c r="H10" s="733">
        <v>4591.1475</v>
      </c>
    </row>
    <row r="11" spans="1:9" ht="17.25" customHeight="1">
      <c r="A11" s="653"/>
      <c r="B11" s="322" t="s">
        <v>1065</v>
      </c>
      <c r="C11" s="653"/>
      <c r="D11" s="322">
        <v>180</v>
      </c>
      <c r="E11" s="309">
        <f>'СВОД Кровати'!P10</f>
        <v>14380</v>
      </c>
      <c r="F11" s="313">
        <f>'СВОД Кровати'!Q10</f>
        <v>0.5</v>
      </c>
      <c r="G11" s="189">
        <f>'СВОД Кровати'!R10</f>
        <v>7190</v>
      </c>
      <c r="H11" s="116">
        <v>5614.7174999999997</v>
      </c>
    </row>
    <row r="12" spans="1:9" ht="16.5" thickBot="1">
      <c r="A12" s="654"/>
      <c r="B12" s="323" t="s">
        <v>1088</v>
      </c>
      <c r="C12" s="654"/>
      <c r="D12" s="323">
        <v>200</v>
      </c>
      <c r="E12" s="310">
        <f>'СВОД Кровати'!P11</f>
        <v>16980</v>
      </c>
      <c r="F12" s="314">
        <f>'СВОД Кровати'!Q11</f>
        <v>0.5</v>
      </c>
      <c r="G12" s="190">
        <f>'СВОД Кровати'!R11</f>
        <v>8490</v>
      </c>
      <c r="H12" s="737">
        <v>6262.4812500000007</v>
      </c>
    </row>
    <row r="13" spans="1:9">
      <c r="A13" s="22"/>
      <c r="B13" s="22"/>
      <c r="C13" s="22"/>
      <c r="D13" s="22"/>
      <c r="E13" s="22"/>
      <c r="F13" s="22"/>
      <c r="G13" s="22"/>
      <c r="H13" s="22"/>
    </row>
    <row r="14" spans="1:9">
      <c r="B14" s="191"/>
      <c r="C14" s="191"/>
      <c r="D14" s="191"/>
      <c r="E14" s="191"/>
      <c r="F14" s="191"/>
      <c r="G14" s="191"/>
      <c r="H14" s="191"/>
    </row>
    <row r="15" spans="1:9">
      <c r="A15" s="191"/>
      <c r="B15" s="191"/>
      <c r="C15" s="191"/>
      <c r="D15" s="191"/>
      <c r="E15" s="191"/>
      <c r="F15" s="191"/>
      <c r="G15" s="191"/>
      <c r="H15" s="191"/>
    </row>
    <row r="16" spans="1:9">
      <c r="A16" s="22"/>
      <c r="B16" s="22"/>
      <c r="C16" s="22"/>
      <c r="D16" s="22"/>
      <c r="E16" s="22"/>
      <c r="F16" s="22"/>
      <c r="G16" s="22"/>
      <c r="H16" s="22"/>
      <c r="I16" s="13"/>
    </row>
  </sheetData>
  <mergeCells count="6">
    <mergeCell ref="C6:C12"/>
    <mergeCell ref="C3:D3"/>
    <mergeCell ref="C4:C5"/>
    <mergeCell ref="A2:H2"/>
    <mergeCell ref="A3:B3"/>
    <mergeCell ref="A4:A12"/>
  </mergeCells>
  <hyperlinks>
    <hyperlink ref="H1" location="Содержание!A1" display="К СОДЕРЖАНИЮ &gt;&gt;&gt;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67">
    <tabColor rgb="FF0070C0"/>
  </sheetPr>
  <dimension ref="A1:J59"/>
  <sheetViews>
    <sheetView view="pageBreakPreview" zoomScale="70" zoomScaleNormal="100" zoomScaleSheetLayoutView="70" workbookViewId="0">
      <selection activeCell="N5" sqref="N5"/>
    </sheetView>
  </sheetViews>
  <sheetFormatPr defaultColWidth="9.140625" defaultRowHeight="21"/>
  <cols>
    <col min="1" max="1" width="43.28515625" style="9" customWidth="1"/>
    <col min="2" max="2" width="37.140625" style="6" customWidth="1"/>
    <col min="3" max="3" width="35.42578125" style="6" customWidth="1"/>
    <col min="4" max="4" width="15" style="6" customWidth="1"/>
    <col min="5" max="5" width="15.5703125" style="132" customWidth="1"/>
    <col min="6" max="6" width="11" style="43" customWidth="1"/>
    <col min="7" max="7" width="18.5703125" style="26" customWidth="1"/>
    <col min="8" max="8" width="20" style="23" customWidth="1"/>
    <col min="9" max="9" width="18.42578125" style="24" customWidth="1"/>
  </cols>
  <sheetData>
    <row r="1" spans="1:8" ht="16.5" thickBot="1">
      <c r="A1" s="143" t="str">
        <f>'TREND - Viking (скрутка)'!A1</f>
        <v>c 11.06 по 23.06.2026 г.</v>
      </c>
      <c r="B1" s="10"/>
      <c r="C1" s="10"/>
      <c r="D1" s="10"/>
      <c r="F1" s="27"/>
      <c r="H1" s="170"/>
    </row>
    <row r="2" spans="1:8" ht="29.25" customHeight="1" thickBot="1">
      <c r="A2" s="662" t="s">
        <v>67</v>
      </c>
      <c r="B2" s="663"/>
      <c r="C2" s="663"/>
      <c r="D2" s="663"/>
      <c r="E2" s="663"/>
      <c r="F2" s="663"/>
      <c r="G2" s="663"/>
      <c r="H2" s="663"/>
    </row>
    <row r="3" spans="1:8" ht="43.15" customHeight="1" thickBot="1">
      <c r="A3" s="506" t="s">
        <v>1177</v>
      </c>
      <c r="B3" s="690" t="s">
        <v>1112</v>
      </c>
      <c r="C3" s="690"/>
      <c r="D3" s="690"/>
      <c r="E3" s="690"/>
      <c r="F3" s="690"/>
      <c r="G3" s="690"/>
      <c r="H3" s="690"/>
    </row>
    <row r="4" spans="1:8" ht="72.75" customHeight="1" thickBot="1">
      <c r="A4" s="537" t="s">
        <v>1442</v>
      </c>
      <c r="B4" s="145" t="s">
        <v>34</v>
      </c>
      <c r="C4" s="402" t="s">
        <v>1089</v>
      </c>
      <c r="D4" s="173" t="s">
        <v>35</v>
      </c>
      <c r="E4" s="174" t="s">
        <v>38</v>
      </c>
      <c r="F4" s="168" t="s">
        <v>39</v>
      </c>
      <c r="G4" s="760" t="s">
        <v>40</v>
      </c>
      <c r="H4" s="530" t="s">
        <v>36</v>
      </c>
    </row>
    <row r="5" spans="1:8" ht="53.45" customHeight="1">
      <c r="A5" s="687"/>
      <c r="B5" s="592" t="s">
        <v>1159</v>
      </c>
      <c r="C5" s="427" t="s">
        <v>1157</v>
      </c>
      <c r="D5" s="181" t="s">
        <v>1158</v>
      </c>
      <c r="E5" s="133">
        <f>'СВОД Аксессуары'!J107</f>
        <v>1320</v>
      </c>
      <c r="F5" s="118">
        <f>'СВОД Аксессуары'!K107</f>
        <v>0.5</v>
      </c>
      <c r="G5" s="25">
        <f>'СВОД Аксессуары'!L107</f>
        <v>660</v>
      </c>
      <c r="H5" s="115">
        <v>442.125</v>
      </c>
    </row>
    <row r="6" spans="1:8" ht="53.45" customHeight="1" thickBot="1">
      <c r="A6" s="689"/>
      <c r="B6" s="594"/>
      <c r="C6" s="444" t="s">
        <v>1156</v>
      </c>
      <c r="D6" s="181" t="s">
        <v>105</v>
      </c>
      <c r="E6" s="133">
        <f>'СВОД Аксессуары'!J108</f>
        <v>1520</v>
      </c>
      <c r="F6" s="118">
        <f>'СВОД Аксессуары'!K108</f>
        <v>0.5</v>
      </c>
      <c r="G6" s="18">
        <f>'СВОД Аксессуары'!L108</f>
        <v>760</v>
      </c>
      <c r="H6" s="115">
        <v>508.5</v>
      </c>
    </row>
    <row r="7" spans="1:8" ht="72.75" customHeight="1" thickBot="1">
      <c r="A7" s="80" t="s">
        <v>1349</v>
      </c>
      <c r="B7" s="145" t="s">
        <v>34</v>
      </c>
      <c r="C7" s="402" t="s">
        <v>1089</v>
      </c>
      <c r="D7" s="173" t="s">
        <v>35</v>
      </c>
      <c r="E7" s="174" t="s">
        <v>38</v>
      </c>
      <c r="F7" s="168" t="s">
        <v>39</v>
      </c>
      <c r="G7" s="760" t="s">
        <v>40</v>
      </c>
      <c r="H7" s="530" t="s">
        <v>36</v>
      </c>
    </row>
    <row r="8" spans="1:8" ht="53.45" customHeight="1">
      <c r="A8" s="687"/>
      <c r="B8" s="592" t="s">
        <v>1450</v>
      </c>
      <c r="C8" s="427" t="s">
        <v>1347</v>
      </c>
      <c r="D8" s="181" t="s">
        <v>1158</v>
      </c>
      <c r="E8" s="133">
        <f>'СВОД Аксессуары'!J131</f>
        <v>1320</v>
      </c>
      <c r="F8" s="118">
        <f>'СВОД Аксессуары'!K131</f>
        <v>0.5</v>
      </c>
      <c r="G8" s="25">
        <f>'СВОД Аксессуары'!L131</f>
        <v>660</v>
      </c>
      <c r="H8" s="115">
        <v>442.125</v>
      </c>
    </row>
    <row r="9" spans="1:8" ht="53.45" customHeight="1" thickBot="1">
      <c r="A9" s="689"/>
      <c r="B9" s="594"/>
      <c r="C9" s="444" t="s">
        <v>1348</v>
      </c>
      <c r="D9" s="181" t="s">
        <v>105</v>
      </c>
      <c r="E9" s="133">
        <f>'СВОД Аксессуары'!J132</f>
        <v>1520</v>
      </c>
      <c r="F9" s="118">
        <f>'СВОД Аксессуары'!K132</f>
        <v>0.5</v>
      </c>
      <c r="G9" s="18">
        <f>'СВОД Аксессуары'!L132</f>
        <v>760</v>
      </c>
      <c r="H9" s="115">
        <v>508.5</v>
      </c>
    </row>
    <row r="10" spans="1:8" ht="53.45" customHeight="1" thickBot="1">
      <c r="A10" s="76" t="s">
        <v>1165</v>
      </c>
      <c r="B10" s="421" t="s">
        <v>34</v>
      </c>
      <c r="C10" s="400" t="s">
        <v>1089</v>
      </c>
      <c r="D10" s="485" t="s">
        <v>35</v>
      </c>
      <c r="E10" s="486" t="s">
        <v>38</v>
      </c>
      <c r="F10" s="363" t="s">
        <v>39</v>
      </c>
      <c r="G10" s="760" t="s">
        <v>40</v>
      </c>
      <c r="H10" s="530" t="s">
        <v>36</v>
      </c>
    </row>
    <row r="11" spans="1:8" ht="63" customHeight="1">
      <c r="A11" s="687"/>
      <c r="B11" s="592" t="s">
        <v>1399</v>
      </c>
      <c r="C11" s="446" t="s">
        <v>1166</v>
      </c>
      <c r="D11" s="317" t="s">
        <v>1168</v>
      </c>
      <c r="E11" s="487">
        <f>'СВОД Аксессуары'!J110</f>
        <v>6467</v>
      </c>
      <c r="F11" s="488">
        <f>'СВОД Аксессуары'!K110</f>
        <v>0.7</v>
      </c>
      <c r="G11" s="41">
        <f>'СВОД Аксессуары'!L110</f>
        <v>1940.1000000000004</v>
      </c>
      <c r="H11" s="734">
        <v>1338.75</v>
      </c>
    </row>
    <row r="12" spans="1:8" ht="63" customHeight="1" thickBot="1">
      <c r="A12" s="689"/>
      <c r="B12" s="594"/>
      <c r="C12" s="447" t="s">
        <v>1167</v>
      </c>
      <c r="D12" s="489" t="s">
        <v>1169</v>
      </c>
      <c r="E12" s="136">
        <f>'СВОД Аксессуары'!J109</f>
        <v>6033</v>
      </c>
      <c r="F12" s="169">
        <f>'СВОД Аксессуары'!K109</f>
        <v>0.7</v>
      </c>
      <c r="G12" s="21">
        <f>'СВОД Аксессуары'!L109</f>
        <v>1809.9000000000003</v>
      </c>
      <c r="H12" s="737">
        <v>1198.125</v>
      </c>
    </row>
    <row r="13" spans="1:8" ht="53.45" customHeight="1" thickBot="1">
      <c r="A13" s="76" t="s">
        <v>1395</v>
      </c>
      <c r="B13" s="421" t="s">
        <v>34</v>
      </c>
      <c r="C13" s="400" t="s">
        <v>1089</v>
      </c>
      <c r="D13" s="485" t="s">
        <v>35</v>
      </c>
      <c r="E13" s="486" t="s">
        <v>38</v>
      </c>
      <c r="F13" s="363" t="s">
        <v>39</v>
      </c>
      <c r="G13" s="761" t="s">
        <v>40</v>
      </c>
      <c r="H13" s="530" t="s">
        <v>36</v>
      </c>
    </row>
    <row r="14" spans="1:8" ht="129" customHeight="1" thickBot="1">
      <c r="A14" s="490"/>
      <c r="B14" s="158" t="s">
        <v>1400</v>
      </c>
      <c r="C14" s="491" t="s">
        <v>1170</v>
      </c>
      <c r="D14" s="492" t="s">
        <v>1171</v>
      </c>
      <c r="E14" s="493">
        <f>'СВОД Аксессуары'!J111</f>
        <v>6300</v>
      </c>
      <c r="F14" s="494">
        <f>'СВОД Аксессуары'!K111</f>
        <v>0.7</v>
      </c>
      <c r="G14" s="762">
        <f>'СВОД Аксессуары'!L111</f>
        <v>1890.0000000000002</v>
      </c>
      <c r="H14" s="763">
        <v>1310.625</v>
      </c>
    </row>
    <row r="15" spans="1:8" ht="72.75" customHeight="1" thickTop="1" thickBot="1">
      <c r="A15" s="80" t="s">
        <v>93</v>
      </c>
      <c r="B15" s="145" t="s">
        <v>34</v>
      </c>
      <c r="C15" s="402" t="s">
        <v>1089</v>
      </c>
      <c r="D15" s="173" t="s">
        <v>35</v>
      </c>
      <c r="E15" s="174" t="s">
        <v>38</v>
      </c>
      <c r="F15" s="168" t="s">
        <v>39</v>
      </c>
      <c r="G15" s="150" t="s">
        <v>40</v>
      </c>
      <c r="H15" s="764" t="s">
        <v>36</v>
      </c>
    </row>
    <row r="16" spans="1:8" ht="53.45" customHeight="1">
      <c r="A16" s="687"/>
      <c r="B16" s="592" t="s">
        <v>1090</v>
      </c>
      <c r="C16" s="427" t="s">
        <v>836</v>
      </c>
      <c r="D16" s="181" t="s">
        <v>94</v>
      </c>
      <c r="E16" s="133">
        <f>'СВОД Аксессуары'!J59</f>
        <v>2800</v>
      </c>
      <c r="F16" s="118">
        <f>'СВОД Аксессуары'!K59</f>
        <v>0.55000000000000004</v>
      </c>
      <c r="G16" s="37">
        <f>'СВОД Аксессуары'!L59</f>
        <v>1259.9999999999998</v>
      </c>
      <c r="H16" s="765">
        <v>784.125</v>
      </c>
    </row>
    <row r="17" spans="1:9" ht="53.45" customHeight="1" thickBot="1">
      <c r="A17" s="689"/>
      <c r="B17" s="594"/>
      <c r="C17" s="444" t="s">
        <v>155</v>
      </c>
      <c r="D17" s="181" t="s">
        <v>99</v>
      </c>
      <c r="E17" s="133">
        <f>'СВОД Аксессуары'!J60</f>
        <v>4733</v>
      </c>
      <c r="F17" s="118">
        <f>'СВОД Аксессуары'!K60</f>
        <v>0.7</v>
      </c>
      <c r="G17" s="38">
        <f>'СВОД Аксессуары'!L60</f>
        <v>1419.9000000000003</v>
      </c>
      <c r="H17" s="765">
        <v>912.375</v>
      </c>
    </row>
    <row r="18" spans="1:9" ht="72.75" customHeight="1" thickBot="1">
      <c r="A18" s="80" t="s">
        <v>107</v>
      </c>
      <c r="B18" s="145" t="s">
        <v>34</v>
      </c>
      <c r="C18" s="445" t="s">
        <v>1089</v>
      </c>
      <c r="D18" s="173" t="s">
        <v>35</v>
      </c>
      <c r="E18" s="174" t="s">
        <v>38</v>
      </c>
      <c r="F18" s="168" t="s">
        <v>39</v>
      </c>
      <c r="G18" s="150" t="s">
        <v>40</v>
      </c>
      <c r="H18" s="766" t="s">
        <v>36</v>
      </c>
    </row>
    <row r="19" spans="1:9" ht="108.75" customHeight="1" thickBot="1">
      <c r="A19" s="62"/>
      <c r="B19" s="407" t="s">
        <v>1091</v>
      </c>
      <c r="C19" s="427" t="s">
        <v>818</v>
      </c>
      <c r="D19" s="181" t="s">
        <v>104</v>
      </c>
      <c r="E19" s="133">
        <f>'СВОД Аксессуары'!J50</f>
        <v>3100</v>
      </c>
      <c r="F19" s="118">
        <f>'СВОД Аксессуары'!K50</f>
        <v>0.4</v>
      </c>
      <c r="G19" s="50">
        <f>'СВОД Аксессуары'!L50</f>
        <v>1860</v>
      </c>
      <c r="H19" s="765">
        <v>1353.375</v>
      </c>
    </row>
    <row r="20" spans="1:9" ht="72.75" customHeight="1" thickBot="1">
      <c r="A20" s="80" t="s">
        <v>1377</v>
      </c>
      <c r="B20" s="145" t="s">
        <v>34</v>
      </c>
      <c r="C20" s="402" t="s">
        <v>1089</v>
      </c>
      <c r="D20" s="173" t="s">
        <v>35</v>
      </c>
      <c r="E20" s="174" t="s">
        <v>38</v>
      </c>
      <c r="F20" s="168" t="s">
        <v>39</v>
      </c>
      <c r="G20" s="150" t="s">
        <v>40</v>
      </c>
      <c r="H20" s="766" t="s">
        <v>36</v>
      </c>
    </row>
    <row r="21" spans="1:9" ht="124.5" customHeight="1" thickBot="1">
      <c r="A21" s="62"/>
      <c r="B21" s="407" t="s">
        <v>1401</v>
      </c>
      <c r="C21" s="427" t="s">
        <v>828</v>
      </c>
      <c r="D21" s="181" t="s">
        <v>68</v>
      </c>
      <c r="E21" s="133">
        <f>'СВОД Аксессуары'!J55</f>
        <v>8867</v>
      </c>
      <c r="F21" s="118">
        <f>'СВОД Аксессуары'!K55</f>
        <v>0.7</v>
      </c>
      <c r="G21" s="50">
        <f>'СВОД Аксессуары'!L55</f>
        <v>2660.1000000000004</v>
      </c>
      <c r="H21" s="767">
        <v>1768.5</v>
      </c>
    </row>
    <row r="22" spans="1:9" ht="72.75" customHeight="1" thickBot="1">
      <c r="A22" s="80" t="s">
        <v>1092</v>
      </c>
      <c r="B22" s="145" t="s">
        <v>34</v>
      </c>
      <c r="C22" s="402" t="s">
        <v>1089</v>
      </c>
      <c r="D22" s="173" t="s">
        <v>35</v>
      </c>
      <c r="E22" s="174" t="s">
        <v>38</v>
      </c>
      <c r="F22" s="168" t="s">
        <v>39</v>
      </c>
      <c r="G22" s="760" t="s">
        <v>40</v>
      </c>
      <c r="H22" s="768" t="s">
        <v>36</v>
      </c>
    </row>
    <row r="23" spans="1:9" ht="118.5" customHeight="1" thickBot="1">
      <c r="A23" s="62"/>
      <c r="B23" s="407" t="s">
        <v>1154</v>
      </c>
      <c r="C23" s="427" t="s">
        <v>830</v>
      </c>
      <c r="D23" s="181" t="s">
        <v>68</v>
      </c>
      <c r="E23" s="133">
        <f>'СВОД Аксессуары'!J56</f>
        <v>9475</v>
      </c>
      <c r="F23" s="180">
        <f>'СВОД Аксессуары'!K56</f>
        <v>0.6</v>
      </c>
      <c r="G23" s="769">
        <f>'СВОД Аксессуары'!L56</f>
        <v>3790</v>
      </c>
      <c r="H23" s="115">
        <v>2430</v>
      </c>
    </row>
    <row r="24" spans="1:9" ht="68.45" customHeight="1" thickBot="1">
      <c r="A24" s="80" t="s">
        <v>1394</v>
      </c>
      <c r="B24" s="145" t="s">
        <v>34</v>
      </c>
      <c r="C24" s="145" t="s">
        <v>1089</v>
      </c>
      <c r="D24" s="145" t="s">
        <v>35</v>
      </c>
      <c r="E24" s="174" t="s">
        <v>38</v>
      </c>
      <c r="F24" s="168" t="s">
        <v>39</v>
      </c>
      <c r="G24" s="760" t="s">
        <v>40</v>
      </c>
      <c r="H24" s="530" t="s">
        <v>36</v>
      </c>
    </row>
    <row r="25" spans="1:9" ht="114.75" customHeight="1" thickBot="1">
      <c r="A25" s="62"/>
      <c r="B25" s="409" t="s">
        <v>1093</v>
      </c>
      <c r="C25" s="443" t="s">
        <v>1094</v>
      </c>
      <c r="D25" s="183" t="s">
        <v>69</v>
      </c>
      <c r="E25" s="135">
        <f>'СВОД Аксессуары'!J48</f>
        <v>2138</v>
      </c>
      <c r="F25" s="176">
        <f>'СВОД Аксессуары'!K48</f>
        <v>0.35</v>
      </c>
      <c r="G25" s="769">
        <f>'СВОД Аксессуары'!L48</f>
        <v>1389.7</v>
      </c>
      <c r="H25" s="745">
        <v>929.25</v>
      </c>
    </row>
    <row r="26" spans="1:9" ht="68.45" customHeight="1" thickBot="1">
      <c r="A26" s="80" t="s">
        <v>108</v>
      </c>
      <c r="B26" s="145" t="s">
        <v>34</v>
      </c>
      <c r="C26" s="145" t="s">
        <v>1089</v>
      </c>
      <c r="D26" s="145" t="s">
        <v>35</v>
      </c>
      <c r="E26" s="174" t="s">
        <v>38</v>
      </c>
      <c r="F26" s="168" t="s">
        <v>39</v>
      </c>
      <c r="G26" s="760" t="s">
        <v>40</v>
      </c>
      <c r="H26" s="530" t="s">
        <v>36</v>
      </c>
    </row>
    <row r="27" spans="1:9" ht="113.25" customHeight="1" thickBot="1">
      <c r="A27" s="62"/>
      <c r="B27" s="407" t="s">
        <v>1095</v>
      </c>
      <c r="C27" s="443" t="s">
        <v>1096</v>
      </c>
      <c r="D27" s="182" t="s">
        <v>105</v>
      </c>
      <c r="E27" s="133">
        <f>'СВОД Аксессуары'!J49</f>
        <v>4689</v>
      </c>
      <c r="F27" s="169">
        <f>'СВОД Аксессуары'!K49</f>
        <v>0.55000000000000004</v>
      </c>
      <c r="G27" s="769">
        <f>'СВОД Аксессуары'!L49</f>
        <v>2110.0499999999997</v>
      </c>
      <c r="H27" s="115">
        <v>1339.875</v>
      </c>
    </row>
    <row r="28" spans="1:9" ht="52.7" customHeight="1" thickBot="1">
      <c r="A28" s="80" t="s">
        <v>71</v>
      </c>
      <c r="B28" s="145" t="s">
        <v>34</v>
      </c>
      <c r="C28" s="145" t="s">
        <v>1089</v>
      </c>
      <c r="D28" s="145" t="s">
        <v>35</v>
      </c>
      <c r="E28" s="174" t="s">
        <v>38</v>
      </c>
      <c r="F28" s="168" t="s">
        <v>39</v>
      </c>
      <c r="G28" s="760" t="s">
        <v>40</v>
      </c>
      <c r="H28" s="530" t="s">
        <v>36</v>
      </c>
    </row>
    <row r="29" spans="1:9" ht="119.25" customHeight="1" thickBot="1">
      <c r="A29" s="62"/>
      <c r="B29" s="407" t="s">
        <v>1097</v>
      </c>
      <c r="C29" s="443" t="s">
        <v>1098</v>
      </c>
      <c r="D29" s="183" t="s">
        <v>70</v>
      </c>
      <c r="E29" s="135">
        <f>'СВОД Аксессуары'!J52</f>
        <v>8700</v>
      </c>
      <c r="F29" s="175">
        <f>'СВОД Аксессуары'!K52</f>
        <v>0.7</v>
      </c>
      <c r="G29" s="769">
        <f>'СВОД Аксессуары'!L52</f>
        <v>2610.0000000000005</v>
      </c>
      <c r="H29" s="737">
        <v>1711.125</v>
      </c>
      <c r="I29" s="52"/>
    </row>
    <row r="30" spans="1:9" ht="76.150000000000006" customHeight="1" thickBot="1">
      <c r="A30" s="80" t="s">
        <v>1287</v>
      </c>
      <c r="B30" s="145" t="s">
        <v>34</v>
      </c>
      <c r="C30" s="145" t="s">
        <v>1089</v>
      </c>
      <c r="D30" s="145" t="s">
        <v>35</v>
      </c>
      <c r="E30" s="174" t="s">
        <v>38</v>
      </c>
      <c r="F30" s="168" t="s">
        <v>39</v>
      </c>
      <c r="G30" s="760" t="s">
        <v>40</v>
      </c>
      <c r="H30" s="530" t="s">
        <v>36</v>
      </c>
    </row>
    <row r="31" spans="1:9" ht="160.15" customHeight="1" thickBot="1">
      <c r="A31" s="62"/>
      <c r="B31" s="407" t="s">
        <v>1402</v>
      </c>
      <c r="C31" s="443" t="s">
        <v>1286</v>
      </c>
      <c r="D31" s="183" t="s">
        <v>70</v>
      </c>
      <c r="E31" s="135">
        <f>'СВОД Аксессуары'!J130</f>
        <v>6133</v>
      </c>
      <c r="F31" s="175">
        <f>'СВОД Аксессуары'!K130</f>
        <v>0.7</v>
      </c>
      <c r="G31" s="769">
        <f>'СВОД Аксессуары'!L130</f>
        <v>1839.9000000000003</v>
      </c>
      <c r="H31" s="737">
        <v>1215</v>
      </c>
      <c r="I31" s="52"/>
    </row>
    <row r="32" spans="1:9" ht="52.7" customHeight="1" thickBot="1">
      <c r="A32" s="80" t="s">
        <v>119</v>
      </c>
      <c r="B32" s="145" t="s">
        <v>34</v>
      </c>
      <c r="C32" s="145" t="s">
        <v>1089</v>
      </c>
      <c r="D32" s="145" t="s">
        <v>35</v>
      </c>
      <c r="E32" s="174" t="s">
        <v>38</v>
      </c>
      <c r="F32" s="168" t="s">
        <v>39</v>
      </c>
      <c r="G32" s="760" t="s">
        <v>40</v>
      </c>
      <c r="H32" s="530" t="s">
        <v>36</v>
      </c>
    </row>
    <row r="33" spans="1:10" ht="118.5" customHeight="1" thickBot="1">
      <c r="A33" s="62" t="s">
        <v>1099</v>
      </c>
      <c r="B33" s="407" t="s">
        <v>1403</v>
      </c>
      <c r="C33" s="443" t="s">
        <v>1100</v>
      </c>
      <c r="D33" s="183" t="s">
        <v>102</v>
      </c>
      <c r="E33" s="135">
        <f>'СВОД Аксессуары'!J54</f>
        <v>11145</v>
      </c>
      <c r="F33" s="175">
        <f>'СВОД Аксессуары'!K54</f>
        <v>0.45</v>
      </c>
      <c r="G33" s="769">
        <f>'СВОД Аксессуары'!L54</f>
        <v>6129.7500000000009</v>
      </c>
      <c r="H33" s="737">
        <v>3993.75</v>
      </c>
      <c r="I33" s="52"/>
    </row>
    <row r="34" spans="1:10" ht="52.7" customHeight="1" thickBot="1">
      <c r="A34" s="80" t="s">
        <v>72</v>
      </c>
      <c r="B34" s="145" t="s">
        <v>34</v>
      </c>
      <c r="C34" s="145" t="s">
        <v>1089</v>
      </c>
      <c r="D34" s="145" t="s">
        <v>35</v>
      </c>
      <c r="E34" s="174" t="s">
        <v>38</v>
      </c>
      <c r="F34" s="168" t="s">
        <v>39</v>
      </c>
      <c r="G34" s="760" t="s">
        <v>40</v>
      </c>
      <c r="H34" s="530" t="s">
        <v>36</v>
      </c>
    </row>
    <row r="35" spans="1:10" ht="112.5" customHeight="1" thickBot="1">
      <c r="A35" s="62"/>
      <c r="B35" s="407" t="s">
        <v>1101</v>
      </c>
      <c r="C35" s="443" t="s">
        <v>824</v>
      </c>
      <c r="D35" s="182" t="s">
        <v>70</v>
      </c>
      <c r="E35" s="133">
        <f>'СВОД Аксессуары'!J53</f>
        <v>2333</v>
      </c>
      <c r="F35" s="118">
        <f>'СВОД Аксессуары'!K53</f>
        <v>0.1</v>
      </c>
      <c r="G35" s="769">
        <f>'СВОД Аксессуары'!L53</f>
        <v>2099.7000000000003</v>
      </c>
      <c r="H35" s="745">
        <v>1267.875</v>
      </c>
    </row>
    <row r="36" spans="1:10" ht="52.7" hidden="1" customHeight="1" thickBot="1">
      <c r="A36" s="80" t="s">
        <v>1102</v>
      </c>
      <c r="B36" s="145" t="s">
        <v>34</v>
      </c>
      <c r="C36" s="145" t="s">
        <v>1089</v>
      </c>
      <c r="D36" s="145" t="s">
        <v>35</v>
      </c>
      <c r="E36" s="174" t="s">
        <v>38</v>
      </c>
      <c r="F36" s="168" t="s">
        <v>39</v>
      </c>
      <c r="G36" s="150" t="s">
        <v>40</v>
      </c>
      <c r="H36" s="736" t="e">
        <v>#VALUE!</v>
      </c>
      <c r="I36" s="24" t="s">
        <v>1250</v>
      </c>
    </row>
    <row r="37" spans="1:10" ht="110.25" hidden="1" customHeight="1" thickBot="1">
      <c r="A37" s="498"/>
      <c r="B37" s="158" t="s">
        <v>1103</v>
      </c>
      <c r="C37" s="499" t="s">
        <v>158</v>
      </c>
      <c r="D37" s="500" t="s">
        <v>88</v>
      </c>
      <c r="E37" s="493" t="e">
        <f>'СВОД Аксессуары'!#REF!</f>
        <v>#REF!</v>
      </c>
      <c r="F37" s="501" t="e">
        <f>'СВОД Аксессуары'!#REF!</f>
        <v>#REF!</v>
      </c>
      <c r="G37" s="495" t="e">
        <f>'СВОД Аксессуары'!#REF!</f>
        <v>#REF!</v>
      </c>
      <c r="H37" s="758" t="e">
        <v>#REF!</v>
      </c>
    </row>
    <row r="38" spans="1:10" ht="52.7" hidden="1" customHeight="1" thickBot="1">
      <c r="A38" s="455" t="s">
        <v>1219</v>
      </c>
      <c r="B38" s="461" t="s">
        <v>34</v>
      </c>
      <c r="C38" s="448" t="s">
        <v>1089</v>
      </c>
      <c r="D38" s="448" t="s">
        <v>35</v>
      </c>
      <c r="E38" s="496" t="s">
        <v>38</v>
      </c>
      <c r="F38" s="497" t="s">
        <v>39</v>
      </c>
      <c r="G38" s="469" t="s">
        <v>40</v>
      </c>
      <c r="H38" s="759" t="e">
        <v>#VALUE!</v>
      </c>
    </row>
    <row r="39" spans="1:10" ht="54" hidden="1" customHeight="1" thickBot="1">
      <c r="A39" s="687"/>
      <c r="B39" s="592" t="s">
        <v>1155</v>
      </c>
      <c r="C39" s="446" t="s">
        <v>1104</v>
      </c>
      <c r="D39" s="183" t="s">
        <v>73</v>
      </c>
      <c r="E39" s="135" t="e">
        <f>'СВОД Аксессуары'!#REF!</f>
        <v>#REF!</v>
      </c>
      <c r="F39" s="176" t="e">
        <f>'СВОД Аксессуары'!#REF!</f>
        <v>#REF!</v>
      </c>
      <c r="G39" s="37" t="e">
        <f>'СВОД Аксессуары'!#REF!</f>
        <v>#REF!</v>
      </c>
      <c r="H39" s="115" t="e">
        <v>#REF!</v>
      </c>
      <c r="J39" s="51"/>
    </row>
    <row r="40" spans="1:10" ht="47.45" hidden="1" customHeight="1" thickBot="1">
      <c r="A40" s="688"/>
      <c r="B40" s="593"/>
      <c r="C40" s="444" t="s">
        <v>1105</v>
      </c>
      <c r="D40" s="184" t="s">
        <v>74</v>
      </c>
      <c r="E40" s="134" t="e">
        <f>'СВОД Аксессуары'!#REF!</f>
        <v>#REF!</v>
      </c>
      <c r="F40" s="171" t="e">
        <f>'СВОД Аксессуары'!#REF!</f>
        <v>#REF!</v>
      </c>
      <c r="G40" s="38" t="e">
        <f>'СВОД Аксессуары'!#REF!</f>
        <v>#REF!</v>
      </c>
      <c r="H40" s="115" t="e">
        <v>#REF!</v>
      </c>
      <c r="J40" s="51"/>
    </row>
    <row r="41" spans="1:10" ht="47.45" hidden="1" customHeight="1" thickBot="1">
      <c r="A41" s="689"/>
      <c r="B41" s="594"/>
      <c r="C41" s="447" t="s">
        <v>1106</v>
      </c>
      <c r="D41" s="185" t="s">
        <v>75</v>
      </c>
      <c r="E41" s="136" t="e">
        <f>'СВОД Аксессуары'!#REF!</f>
        <v>#REF!</v>
      </c>
      <c r="F41" s="172" t="e">
        <f>'СВОД Аксессуары'!#REF!</f>
        <v>#REF!</v>
      </c>
      <c r="G41" s="39" t="e">
        <f>'СВОД Аксессуары'!#REF!</f>
        <v>#REF!</v>
      </c>
      <c r="H41" s="737" t="e">
        <v>#REF!</v>
      </c>
      <c r="J41" s="51"/>
    </row>
    <row r="42" spans="1:10" ht="47.45" customHeight="1" thickBot="1">
      <c r="A42" s="80" t="s">
        <v>109</v>
      </c>
      <c r="B42" s="145" t="s">
        <v>34</v>
      </c>
      <c r="C42" s="145" t="s">
        <v>1089</v>
      </c>
      <c r="D42" s="145" t="s">
        <v>35</v>
      </c>
      <c r="E42" s="174" t="s">
        <v>38</v>
      </c>
      <c r="F42" s="168" t="s">
        <v>39</v>
      </c>
      <c r="G42" s="760" t="s">
        <v>40</v>
      </c>
      <c r="H42" s="530" t="s">
        <v>36</v>
      </c>
    </row>
    <row r="43" spans="1:10" ht="108.75" customHeight="1" thickBot="1">
      <c r="A43" s="177"/>
      <c r="B43" s="408" t="s">
        <v>1107</v>
      </c>
      <c r="C43" s="449" t="s">
        <v>820</v>
      </c>
      <c r="D43" s="185" t="s">
        <v>69</v>
      </c>
      <c r="E43" s="136">
        <f>'СВОД Аксессуары'!J51</f>
        <v>9500</v>
      </c>
      <c r="F43" s="178">
        <f>'СВОД Аксессуары'!K51</f>
        <v>0.6</v>
      </c>
      <c r="G43" s="769">
        <f>'СВОД Аксессуары'!L51</f>
        <v>3800</v>
      </c>
      <c r="H43" s="737">
        <v>2355.75</v>
      </c>
    </row>
    <row r="44" spans="1:10" ht="52.7" customHeight="1" thickBot="1">
      <c r="A44" s="80" t="s">
        <v>116</v>
      </c>
      <c r="B44" s="145" t="s">
        <v>34</v>
      </c>
      <c r="C44" s="145" t="s">
        <v>1089</v>
      </c>
      <c r="D44" s="145" t="s">
        <v>35</v>
      </c>
      <c r="E44" s="174" t="s">
        <v>38</v>
      </c>
      <c r="F44" s="168" t="s">
        <v>39</v>
      </c>
      <c r="G44" s="760" t="s">
        <v>40</v>
      </c>
      <c r="H44" s="530" t="s">
        <v>36</v>
      </c>
    </row>
    <row r="45" spans="1:10" ht="116.25" customHeight="1" thickBot="1">
      <c r="A45" s="177"/>
      <c r="B45" s="408" t="s">
        <v>1404</v>
      </c>
      <c r="C45" s="449" t="s">
        <v>841</v>
      </c>
      <c r="D45" s="185" t="s">
        <v>117</v>
      </c>
      <c r="E45" s="136">
        <f>'СВОД Аксессуары'!J62</f>
        <v>9825</v>
      </c>
      <c r="F45" s="169">
        <f>'СВОД Аксессуары'!K62</f>
        <v>0.6</v>
      </c>
      <c r="G45" s="769">
        <f>'СВОД Аксессуары'!L62</f>
        <v>3930</v>
      </c>
      <c r="H45" s="737">
        <v>2412</v>
      </c>
    </row>
    <row r="46" spans="1:10" ht="52.7" customHeight="1" thickBot="1">
      <c r="A46" s="80" t="s">
        <v>1443</v>
      </c>
      <c r="B46" s="145" t="s">
        <v>34</v>
      </c>
      <c r="C46" s="145" t="s">
        <v>1089</v>
      </c>
      <c r="D46" s="145" t="s">
        <v>35</v>
      </c>
      <c r="E46" s="174" t="s">
        <v>38</v>
      </c>
      <c r="F46" s="168" t="s">
        <v>39</v>
      </c>
      <c r="G46" s="760" t="s">
        <v>40</v>
      </c>
      <c r="H46" s="530" t="s">
        <v>36</v>
      </c>
    </row>
    <row r="47" spans="1:10" ht="116.25" customHeight="1" thickBot="1">
      <c r="A47" s="177"/>
      <c r="B47" s="408" t="s">
        <v>1447</v>
      </c>
      <c r="C47" s="449" t="s">
        <v>1444</v>
      </c>
      <c r="D47" s="185" t="s">
        <v>1446</v>
      </c>
      <c r="E47" s="136">
        <f>'СВОД Аксессуары'!J133</f>
        <v>8800</v>
      </c>
      <c r="F47" s="169">
        <f>'СВОД Аксессуары'!K133</f>
        <v>0.6</v>
      </c>
      <c r="G47" s="769">
        <f>'СВОД Аксессуары'!L133</f>
        <v>3520</v>
      </c>
      <c r="H47" s="737">
        <v>2197.125</v>
      </c>
    </row>
    <row r="48" spans="1:10" ht="52.7" customHeight="1" thickBot="1">
      <c r="A48" s="80" t="s">
        <v>1378</v>
      </c>
      <c r="B48" s="145" t="s">
        <v>34</v>
      </c>
      <c r="C48" s="145" t="s">
        <v>1089</v>
      </c>
      <c r="D48" s="145" t="s">
        <v>35</v>
      </c>
      <c r="E48" s="174" t="s">
        <v>38</v>
      </c>
      <c r="F48" s="168" t="s">
        <v>39</v>
      </c>
      <c r="G48" s="760" t="s">
        <v>40</v>
      </c>
      <c r="H48" s="530" t="s">
        <v>36</v>
      </c>
    </row>
    <row r="49" spans="1:8" ht="154.9" customHeight="1" thickBot="1">
      <c r="A49" s="177"/>
      <c r="B49" s="408" t="s">
        <v>1108</v>
      </c>
      <c r="C49" s="449" t="s">
        <v>839</v>
      </c>
      <c r="D49" s="185" t="s">
        <v>100</v>
      </c>
      <c r="E49" s="136">
        <f>'СВОД Аксессуары'!J61</f>
        <v>8100</v>
      </c>
      <c r="F49" s="169">
        <f>'СВОД Аксессуары'!K61</f>
        <v>0.3</v>
      </c>
      <c r="G49" s="769">
        <f>'СВОД Аксессуары'!L61</f>
        <v>5670</v>
      </c>
      <c r="H49" s="737">
        <v>3580.875</v>
      </c>
    </row>
    <row r="50" spans="1:8" ht="52.7" customHeight="1" thickBot="1">
      <c r="A50" s="80" t="s">
        <v>1379</v>
      </c>
      <c r="B50" s="145" t="s">
        <v>34</v>
      </c>
      <c r="C50" s="145" t="s">
        <v>1089</v>
      </c>
      <c r="D50" s="145" t="s">
        <v>35</v>
      </c>
      <c r="E50" s="174" t="s">
        <v>38</v>
      </c>
      <c r="F50" s="168" t="s">
        <v>39</v>
      </c>
      <c r="G50" s="760" t="s">
        <v>40</v>
      </c>
      <c r="H50" s="530" t="s">
        <v>36</v>
      </c>
    </row>
    <row r="51" spans="1:8" ht="108.75" customHeight="1" thickBot="1">
      <c r="A51" s="177"/>
      <c r="B51" s="158" t="s">
        <v>1109</v>
      </c>
      <c r="C51" s="449" t="s">
        <v>832</v>
      </c>
      <c r="D51" s="185" t="s">
        <v>69</v>
      </c>
      <c r="E51" s="136">
        <f>'СВОД Аксессуары'!J57</f>
        <v>2783</v>
      </c>
      <c r="F51" s="169">
        <f>'СВОД Аксессуары'!K57</f>
        <v>0.4</v>
      </c>
      <c r="G51" s="762">
        <f>'СВОД Аксессуары'!L57</f>
        <v>1669.8</v>
      </c>
      <c r="H51" s="737">
        <v>1081.125</v>
      </c>
    </row>
    <row r="52" spans="1:8" ht="52.7" customHeight="1" thickBot="1">
      <c r="A52" s="80" t="s">
        <v>1380</v>
      </c>
      <c r="B52" s="145" t="s">
        <v>34</v>
      </c>
      <c r="C52" s="145" t="s">
        <v>1089</v>
      </c>
      <c r="D52" s="145" t="s">
        <v>35</v>
      </c>
      <c r="E52" s="174" t="s">
        <v>38</v>
      </c>
      <c r="F52" s="168" t="s">
        <v>39</v>
      </c>
      <c r="G52" s="760" t="s">
        <v>40</v>
      </c>
      <c r="H52" s="530" t="s">
        <v>36</v>
      </c>
    </row>
    <row r="53" spans="1:8" ht="115.5" customHeight="1" thickBot="1">
      <c r="A53" s="177"/>
      <c r="B53" s="158" t="s">
        <v>1110</v>
      </c>
      <c r="C53" s="449" t="s">
        <v>1111</v>
      </c>
      <c r="D53" s="185" t="s">
        <v>69</v>
      </c>
      <c r="E53" s="136">
        <f>'СВОД Аксессуары'!J58</f>
        <v>6486</v>
      </c>
      <c r="F53" s="169">
        <f>'СВОД Аксессуары'!K58</f>
        <v>0.65</v>
      </c>
      <c r="G53" s="769">
        <f>'СВОД Аксессуары'!L58</f>
        <v>2270.1</v>
      </c>
      <c r="H53" s="737">
        <v>1624.5</v>
      </c>
    </row>
    <row r="54" spans="1:8" ht="43.9" customHeight="1">
      <c r="A54" s="526"/>
      <c r="B54" s="66"/>
      <c r="C54" s="527"/>
      <c r="D54" s="511"/>
      <c r="E54" s="531"/>
      <c r="F54" s="529"/>
      <c r="G54" s="67"/>
      <c r="H54" s="68"/>
    </row>
    <row r="55" spans="1:8" ht="15.75">
      <c r="A55" s="10" t="s">
        <v>1172</v>
      </c>
      <c r="B55" s="415" t="s">
        <v>1173</v>
      </c>
      <c r="C55" s="10"/>
      <c r="D55" s="10"/>
      <c r="E55" s="179"/>
      <c r="F55" s="27"/>
      <c r="G55" s="27"/>
      <c r="H55" s="22"/>
    </row>
    <row r="56" spans="1:8">
      <c r="A56" s="16"/>
      <c r="B56" s="415"/>
      <c r="C56" s="10"/>
      <c r="D56" s="10"/>
      <c r="E56" s="179"/>
      <c r="F56" s="27"/>
      <c r="G56" s="27"/>
      <c r="H56" s="22"/>
    </row>
    <row r="57" spans="1:8" ht="15.75">
      <c r="A57" s="95" t="str">
        <f>Контакты!$B$10</f>
        <v>почта для приёма заказов</v>
      </c>
      <c r="B57" s="34" t="str">
        <f>Контакты!$C$10</f>
        <v>хххх@ххх.ru</v>
      </c>
      <c r="C57" s="34"/>
      <c r="D57" s="10"/>
      <c r="E57" s="179"/>
      <c r="F57" s="27"/>
      <c r="G57" s="27"/>
      <c r="H57" s="22"/>
    </row>
    <row r="58" spans="1:8" ht="15.75">
      <c r="A58" s="95" t="str">
        <f>Контакты!$B$12</f>
        <v>номер телефона службы сервиса</v>
      </c>
      <c r="B58" s="34">
        <f>Контакты!$C$12</f>
        <v>8800</v>
      </c>
      <c r="C58" s="34"/>
      <c r="D58" s="10"/>
      <c r="E58" s="179"/>
      <c r="F58" s="27"/>
      <c r="G58" s="27"/>
      <c r="H58" s="22"/>
    </row>
    <row r="59" spans="1:8">
      <c r="A59" s="16"/>
      <c r="B59" s="10"/>
      <c r="C59" s="10"/>
      <c r="D59" s="10"/>
      <c r="E59" s="179"/>
      <c r="F59" s="27"/>
      <c r="G59" s="27"/>
      <c r="H59" s="22"/>
    </row>
  </sheetData>
  <mergeCells count="12">
    <mergeCell ref="A39:A41"/>
    <mergeCell ref="B39:B41"/>
    <mergeCell ref="A16:A17"/>
    <mergeCell ref="B16:B17"/>
    <mergeCell ref="A2:H2"/>
    <mergeCell ref="B3:H3"/>
    <mergeCell ref="A5:A6"/>
    <mergeCell ref="B5:B6"/>
    <mergeCell ref="A11:A12"/>
    <mergeCell ref="B11:B12"/>
    <mergeCell ref="A8:A9"/>
    <mergeCell ref="B8:B9"/>
  </mergeCells>
  <hyperlinks>
    <hyperlink ref="B3" r:id="rId1" xr:uid="{00000000-0004-0000-1700-000000000000}"/>
    <hyperlink ref="H1" location="Содержание!A1" display="К СОДЕРЖАНИЮ &gt;&gt;&gt;" xr:uid="{00000000-0004-0000-1700-000001000000}"/>
    <hyperlink ref="B55" r:id="rId2" xr:uid="{00000000-0004-0000-1700-000002000000}"/>
  </hyperlinks>
  <pageMargins left="0.70866141732283472" right="0.70866141732283472" top="0.74803149606299213" bottom="0.74803149606299213" header="0.31496062992125984" footer="0.31496062992125984"/>
  <pageSetup paperSize="9" scale="29" fitToHeight="2" orientation="portrait" r:id="rId3"/>
  <rowBreaks count="1" manualBreakCount="1">
    <brk id="23" max="13" man="1"/>
  </rowBreaks>
  <drawing r:id="rId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71">
    <tabColor rgb="FF0070C0"/>
    <pageSetUpPr fitToPage="1"/>
  </sheetPr>
  <dimension ref="A1:L106"/>
  <sheetViews>
    <sheetView view="pageBreakPreview" zoomScale="70" zoomScaleNormal="100" zoomScaleSheetLayoutView="70" workbookViewId="0">
      <selection activeCell="S9" sqref="S9:S10"/>
    </sheetView>
  </sheetViews>
  <sheetFormatPr defaultColWidth="9.140625" defaultRowHeight="15.75"/>
  <cols>
    <col min="1" max="1" width="38.28515625" style="6" customWidth="1"/>
    <col min="2" max="2" width="46.5703125" style="6" customWidth="1"/>
    <col min="3" max="3" width="44.85546875" style="6" bestFit="1" customWidth="1"/>
    <col min="4" max="4" width="7.42578125" style="6" customWidth="1"/>
    <col min="5" max="5" width="8.5703125" style="6" customWidth="1"/>
    <col min="6" max="6" width="16.42578125" style="140" customWidth="1"/>
    <col min="7" max="7" width="10" style="43" customWidth="1"/>
    <col min="8" max="8" width="18.42578125" style="23" customWidth="1"/>
    <col min="9" max="9" width="18.140625" style="23" customWidth="1"/>
    <col min="11" max="11" width="11.85546875" bestFit="1" customWidth="1"/>
  </cols>
  <sheetData>
    <row r="1" spans="1:12" ht="16.5" thickBot="1">
      <c r="A1" s="143" t="str">
        <f>'TREND - Viking (скрутка)'!A1</f>
        <v>c 11.06 по 23.06.2026 г.</v>
      </c>
      <c r="B1" s="10"/>
      <c r="C1" s="10"/>
      <c r="D1" s="10"/>
      <c r="E1" s="10"/>
      <c r="G1" s="27"/>
      <c r="H1" s="22"/>
      <c r="I1" s="170"/>
    </row>
    <row r="2" spans="1:12" ht="29.25" customHeight="1" thickBot="1">
      <c r="A2" s="691" t="s">
        <v>76</v>
      </c>
      <c r="B2" s="715"/>
      <c r="C2" s="715"/>
      <c r="D2" s="715"/>
      <c r="E2" s="715"/>
      <c r="F2" s="715"/>
      <c r="G2" s="715"/>
      <c r="H2" s="715"/>
      <c r="I2" s="715"/>
    </row>
    <row r="3" spans="1:12" ht="38.65" customHeight="1" thickBot="1">
      <c r="A3" s="507" t="s">
        <v>1177</v>
      </c>
      <c r="B3" s="716" t="s">
        <v>1112</v>
      </c>
      <c r="C3" s="717"/>
      <c r="D3" s="717"/>
      <c r="E3" s="717"/>
      <c r="F3" s="717"/>
      <c r="G3" s="717"/>
      <c r="H3" s="717"/>
      <c r="I3" s="717"/>
    </row>
    <row r="4" spans="1:12" ht="43.15" customHeight="1" thickBot="1">
      <c r="A4" s="80" t="s">
        <v>1381</v>
      </c>
      <c r="B4" s="448" t="s">
        <v>34</v>
      </c>
      <c r="C4" s="445" t="s">
        <v>1089</v>
      </c>
      <c r="D4" s="629" t="s">
        <v>35</v>
      </c>
      <c r="E4" s="630"/>
      <c r="F4" s="467" t="s">
        <v>38</v>
      </c>
      <c r="G4" s="468" t="s">
        <v>39</v>
      </c>
      <c r="H4" s="469" t="s">
        <v>40</v>
      </c>
      <c r="I4" s="470" t="s">
        <v>36</v>
      </c>
    </row>
    <row r="5" spans="1:12" ht="19.350000000000001" customHeight="1">
      <c r="A5" s="718" t="s">
        <v>1113</v>
      </c>
      <c r="B5" s="592" t="s">
        <v>1114</v>
      </c>
      <c r="C5" s="482" t="s">
        <v>730</v>
      </c>
      <c r="D5" s="705">
        <v>190</v>
      </c>
      <c r="E5" s="165">
        <v>80</v>
      </c>
      <c r="F5" s="56">
        <f>'СВОД Аксессуары'!J3</f>
        <v>5622</v>
      </c>
      <c r="G5" s="162">
        <f>'СВОД Аксессуары'!K3</f>
        <v>0.55000000000000004</v>
      </c>
      <c r="H5" s="188">
        <f>'СВОД Аксессуары'!L3</f>
        <v>2529.8999999999996</v>
      </c>
      <c r="I5" s="115">
        <v>1580.625</v>
      </c>
    </row>
    <row r="6" spans="1:12" ht="19.350000000000001" customHeight="1">
      <c r="A6" s="718"/>
      <c r="B6" s="593"/>
      <c r="C6" s="444" t="s">
        <v>732</v>
      </c>
      <c r="D6" s="706"/>
      <c r="E6" s="119">
        <v>90</v>
      </c>
      <c r="F6" s="57">
        <f>'СВОД Аксессуары'!J4</f>
        <v>6022</v>
      </c>
      <c r="G6" s="163">
        <f>'СВОД Аксессуары'!K4</f>
        <v>0.55000000000000004</v>
      </c>
      <c r="H6" s="189">
        <f>'СВОД Аксессуары'!L4</f>
        <v>2709.8999999999996</v>
      </c>
      <c r="I6" s="116">
        <v>1693.125</v>
      </c>
      <c r="K6" s="24"/>
      <c r="L6" s="55"/>
    </row>
    <row r="7" spans="1:12" ht="19.350000000000001" customHeight="1">
      <c r="A7" s="718"/>
      <c r="B7" s="593"/>
      <c r="C7" s="444" t="s">
        <v>734</v>
      </c>
      <c r="D7" s="728" t="s">
        <v>78</v>
      </c>
      <c r="E7" s="165">
        <v>80</v>
      </c>
      <c r="F7" s="56">
        <f>'СВОД Аксессуары'!J5</f>
        <v>6156</v>
      </c>
      <c r="G7" s="162">
        <f>'СВОД Аксессуары'!K5</f>
        <v>0.55000000000000004</v>
      </c>
      <c r="H7" s="214">
        <f>'СВОД Аксессуары'!L5</f>
        <v>2770.2</v>
      </c>
      <c r="I7" s="115">
        <v>1702.125</v>
      </c>
    </row>
    <row r="8" spans="1:12" ht="19.350000000000001" customHeight="1">
      <c r="A8" s="718"/>
      <c r="B8" s="593"/>
      <c r="C8" s="444" t="s">
        <v>736</v>
      </c>
      <c r="D8" s="711"/>
      <c r="E8" s="119">
        <v>90</v>
      </c>
      <c r="F8" s="57">
        <f>'СВОД Аксессуары'!J6</f>
        <v>6533</v>
      </c>
      <c r="G8" s="163">
        <f>'СВОД Аксессуары'!K6</f>
        <v>0.55000000000000004</v>
      </c>
      <c r="H8" s="189">
        <f>'СВОД Аксессуары'!L6</f>
        <v>2939.85</v>
      </c>
      <c r="I8" s="116">
        <v>1797.75</v>
      </c>
      <c r="K8" s="24"/>
      <c r="L8" s="55"/>
    </row>
    <row r="9" spans="1:12" ht="19.350000000000001" customHeight="1">
      <c r="A9" s="718"/>
      <c r="B9" s="593"/>
      <c r="C9" s="444" t="s">
        <v>1407</v>
      </c>
      <c r="D9" s="711"/>
      <c r="E9" s="119">
        <v>100</v>
      </c>
      <c r="F9" s="57">
        <f>'СВОД Аксессуары'!J7</f>
        <v>7100</v>
      </c>
      <c r="G9" s="163">
        <f>'СВОД Аксессуары'!K7</f>
        <v>0.55000000000000004</v>
      </c>
      <c r="H9" s="189">
        <f>'СВОД Аксессуары'!L7</f>
        <v>3194.9999999999995</v>
      </c>
      <c r="I9" s="116">
        <v>2008.125</v>
      </c>
      <c r="K9" s="24"/>
      <c r="L9" s="55"/>
    </row>
    <row r="10" spans="1:12" ht="19.350000000000001" customHeight="1">
      <c r="A10" s="718"/>
      <c r="B10" s="593"/>
      <c r="C10" s="444" t="s">
        <v>738</v>
      </c>
      <c r="D10" s="711"/>
      <c r="E10" s="119">
        <v>120</v>
      </c>
      <c r="F10" s="57">
        <f>'СВОД Аксессуары'!J8</f>
        <v>7400</v>
      </c>
      <c r="G10" s="163">
        <f>'СВОД Аксессуары'!K8</f>
        <v>0.55000000000000004</v>
      </c>
      <c r="H10" s="189">
        <f>'СВОД Аксессуары'!L8</f>
        <v>3329.9999999999995</v>
      </c>
      <c r="I10" s="116">
        <v>2100.375</v>
      </c>
      <c r="K10" s="24"/>
      <c r="L10" s="55"/>
    </row>
    <row r="11" spans="1:12" ht="19.350000000000001" customHeight="1">
      <c r="A11" s="718"/>
      <c r="B11" s="593"/>
      <c r="C11" s="444" t="s">
        <v>740</v>
      </c>
      <c r="D11" s="711"/>
      <c r="E11" s="119">
        <v>140</v>
      </c>
      <c r="F11" s="57">
        <f>'СВОД Аксессуары'!J9</f>
        <v>8022</v>
      </c>
      <c r="G11" s="163">
        <f>'СВОД Аксессуары'!K9</f>
        <v>0.55000000000000004</v>
      </c>
      <c r="H11" s="189">
        <f>'СВОД Аксессуары'!L9</f>
        <v>3609.8999999999996</v>
      </c>
      <c r="I11" s="116">
        <v>2273.625</v>
      </c>
      <c r="K11" s="24"/>
      <c r="L11" s="55"/>
    </row>
    <row r="12" spans="1:12" ht="19.350000000000001" customHeight="1">
      <c r="A12" s="718"/>
      <c r="B12" s="593"/>
      <c r="C12" s="444" t="s">
        <v>742</v>
      </c>
      <c r="D12" s="711"/>
      <c r="E12" s="139">
        <v>160</v>
      </c>
      <c r="F12" s="141">
        <f>'СВОД Аксессуары'!J10</f>
        <v>8067</v>
      </c>
      <c r="G12" s="166">
        <f>'СВОД Аксессуары'!K10</f>
        <v>0.55000000000000004</v>
      </c>
      <c r="H12" s="195">
        <f>'СВОД Аксессуары'!L10</f>
        <v>3630.1499999999996</v>
      </c>
      <c r="I12" s="733">
        <v>2287.125</v>
      </c>
      <c r="K12" s="24"/>
      <c r="L12" s="55"/>
    </row>
    <row r="13" spans="1:12" ht="19.149999999999999" customHeight="1">
      <c r="A13" s="718"/>
      <c r="B13" s="593"/>
      <c r="C13" s="483" t="s">
        <v>744</v>
      </c>
      <c r="D13" s="711"/>
      <c r="E13" s="138">
        <v>180</v>
      </c>
      <c r="F13" s="58">
        <f>'СВОД Аксессуары'!J11</f>
        <v>8289</v>
      </c>
      <c r="G13" s="484">
        <f>'СВОД Аксессуары'!K11</f>
        <v>0.55000000000000004</v>
      </c>
      <c r="H13" s="771">
        <f>'СВОД Аксессуары'!L11</f>
        <v>3730.0499999999997</v>
      </c>
      <c r="I13" s="735">
        <v>2347.875</v>
      </c>
      <c r="K13" s="24"/>
      <c r="L13" s="55"/>
    </row>
    <row r="14" spans="1:12" ht="19.149999999999999" customHeight="1" thickBot="1">
      <c r="A14" s="533"/>
      <c r="B14" s="594"/>
      <c r="C14" s="483" t="s">
        <v>1408</v>
      </c>
      <c r="D14" s="711"/>
      <c r="E14" s="138">
        <v>200</v>
      </c>
      <c r="F14" s="58">
        <f>'СВОД Аксессуары'!J12</f>
        <v>9189</v>
      </c>
      <c r="G14" s="484">
        <f>'СВОД Аксессуары'!K12</f>
        <v>0.55000000000000004</v>
      </c>
      <c r="H14" s="771">
        <f>'СВОД Аксессуары'!L12</f>
        <v>4135.0499999999993</v>
      </c>
      <c r="I14" s="735">
        <v>2598.75</v>
      </c>
      <c r="K14" s="24"/>
      <c r="L14" s="55"/>
    </row>
    <row r="15" spans="1:12" ht="53.45" customHeight="1" thickBot="1">
      <c r="A15" s="80" t="s">
        <v>1382</v>
      </c>
      <c r="B15" s="145" t="s">
        <v>34</v>
      </c>
      <c r="C15" s="402" t="s">
        <v>1089</v>
      </c>
      <c r="D15" s="681" t="s">
        <v>35</v>
      </c>
      <c r="E15" s="682"/>
      <c r="F15" s="773" t="s">
        <v>38</v>
      </c>
      <c r="G15" s="153" t="s">
        <v>39</v>
      </c>
      <c r="H15" s="150" t="s">
        <v>40</v>
      </c>
      <c r="I15" s="774" t="s">
        <v>36</v>
      </c>
    </row>
    <row r="16" spans="1:12" ht="18" customHeight="1">
      <c r="A16" s="718" t="s">
        <v>1115</v>
      </c>
      <c r="B16" s="703" t="s">
        <v>1116</v>
      </c>
      <c r="C16" s="482" t="s">
        <v>746</v>
      </c>
      <c r="D16" s="705">
        <v>190</v>
      </c>
      <c r="E16" s="165">
        <v>80</v>
      </c>
      <c r="F16" s="56">
        <f>'СВОД Аксессуары'!J13</f>
        <v>5433</v>
      </c>
      <c r="G16" s="162">
        <f>'СВОД Аксессуары'!K13</f>
        <v>0.7</v>
      </c>
      <c r="H16" s="188">
        <f>'СВОД Аксессуары'!L13</f>
        <v>1629.9000000000003</v>
      </c>
      <c r="I16" s="115">
        <v>1037.25</v>
      </c>
    </row>
    <row r="17" spans="1:12" ht="18" customHeight="1">
      <c r="A17" s="718"/>
      <c r="B17" s="703"/>
      <c r="C17" s="444" t="s">
        <v>748</v>
      </c>
      <c r="D17" s="706"/>
      <c r="E17" s="119">
        <v>90</v>
      </c>
      <c r="F17" s="57">
        <f>'СВОД Аксессуары'!J14</f>
        <v>5867</v>
      </c>
      <c r="G17" s="163">
        <f>'СВОД Аксессуары'!K14</f>
        <v>0.7</v>
      </c>
      <c r="H17" s="189">
        <f>'СВОД Аксессуары'!L14</f>
        <v>1760.1000000000004</v>
      </c>
      <c r="I17" s="116">
        <v>1119.375</v>
      </c>
      <c r="K17" s="24"/>
      <c r="L17" s="55"/>
    </row>
    <row r="18" spans="1:12" ht="18" customHeight="1">
      <c r="A18" s="718"/>
      <c r="B18" s="703"/>
      <c r="C18" s="444" t="s">
        <v>750</v>
      </c>
      <c r="D18" s="711" t="s">
        <v>78</v>
      </c>
      <c r="E18" s="165">
        <v>80</v>
      </c>
      <c r="F18" s="56">
        <f>'СВОД Аксессуары'!J15</f>
        <v>5533</v>
      </c>
      <c r="G18" s="162">
        <f>'СВОД Аксессуары'!K15</f>
        <v>0.7</v>
      </c>
      <c r="H18" s="214">
        <f>'СВОД Аксессуары'!L15</f>
        <v>1659.9000000000003</v>
      </c>
      <c r="I18" s="115">
        <v>1056.375</v>
      </c>
    </row>
    <row r="19" spans="1:12" ht="18" customHeight="1">
      <c r="A19" s="718"/>
      <c r="B19" s="703"/>
      <c r="C19" s="444" t="s">
        <v>752</v>
      </c>
      <c r="D19" s="711"/>
      <c r="E19" s="119">
        <v>90</v>
      </c>
      <c r="F19" s="57">
        <f>'СВОД Аксессуары'!J16</f>
        <v>5900</v>
      </c>
      <c r="G19" s="163">
        <f>'СВОД Аксессуары'!K16</f>
        <v>0.7</v>
      </c>
      <c r="H19" s="189">
        <f>'СВОД Аксессуары'!L16</f>
        <v>1770.0000000000002</v>
      </c>
      <c r="I19" s="116">
        <v>1126.125</v>
      </c>
      <c r="K19" s="24"/>
      <c r="L19" s="55"/>
    </row>
    <row r="20" spans="1:12" ht="18" customHeight="1">
      <c r="A20" s="718"/>
      <c r="B20" s="703"/>
      <c r="C20" s="444" t="s">
        <v>754</v>
      </c>
      <c r="D20" s="711"/>
      <c r="E20" s="119">
        <v>120</v>
      </c>
      <c r="F20" s="57">
        <f>'СВОД Аксессуары'!J17</f>
        <v>6300</v>
      </c>
      <c r="G20" s="163">
        <f>'СВОД Аксессуары'!K17</f>
        <v>0.7</v>
      </c>
      <c r="H20" s="189">
        <f>'СВОД Аксессуары'!L17</f>
        <v>1890.0000000000002</v>
      </c>
      <c r="I20" s="116">
        <v>1204.875</v>
      </c>
      <c r="K20" s="24"/>
      <c r="L20" s="55"/>
    </row>
    <row r="21" spans="1:12" ht="18" customHeight="1">
      <c r="A21" s="718"/>
      <c r="B21" s="703"/>
      <c r="C21" s="444" t="s">
        <v>756</v>
      </c>
      <c r="D21" s="711"/>
      <c r="E21" s="119">
        <v>140</v>
      </c>
      <c r="F21" s="57">
        <f>'СВОД Аксессуары'!J18</f>
        <v>7600</v>
      </c>
      <c r="G21" s="163">
        <f>'СВОД Аксессуары'!K18</f>
        <v>0.7</v>
      </c>
      <c r="H21" s="189">
        <f>'СВОД Аксессуары'!L18</f>
        <v>2280.0000000000005</v>
      </c>
      <c r="I21" s="116">
        <v>1453.5</v>
      </c>
      <c r="K21" s="24"/>
      <c r="L21" s="55"/>
    </row>
    <row r="22" spans="1:12" ht="18" customHeight="1">
      <c r="A22" s="718"/>
      <c r="B22" s="703"/>
      <c r="C22" s="444" t="s">
        <v>758</v>
      </c>
      <c r="D22" s="711"/>
      <c r="E22" s="139">
        <v>160</v>
      </c>
      <c r="F22" s="141">
        <f>'СВОД Аксессуары'!J19</f>
        <v>9800</v>
      </c>
      <c r="G22" s="166">
        <f>'СВОД Аксессуары'!K19</f>
        <v>0.7</v>
      </c>
      <c r="H22" s="195">
        <f>'СВОД Аксессуары'!L19</f>
        <v>2940.0000000000005</v>
      </c>
      <c r="I22" s="733">
        <v>1875.375</v>
      </c>
      <c r="K22" s="24"/>
      <c r="L22" s="55"/>
    </row>
    <row r="23" spans="1:12" ht="18" customHeight="1" thickBot="1">
      <c r="A23" s="718"/>
      <c r="B23" s="703"/>
      <c r="C23" s="483" t="s">
        <v>760</v>
      </c>
      <c r="D23" s="711"/>
      <c r="E23" s="138">
        <v>180</v>
      </c>
      <c r="F23" s="58">
        <f>'СВОД Аксессуары'!J20</f>
        <v>11433</v>
      </c>
      <c r="G23" s="484">
        <f>'СВОД Аксессуары'!K20</f>
        <v>0.7</v>
      </c>
      <c r="H23" s="771">
        <f>'СВОД Аксессуары'!L20</f>
        <v>3429.9000000000005</v>
      </c>
      <c r="I23" s="109">
        <v>2187</v>
      </c>
      <c r="K23" s="24"/>
      <c r="L23" s="55"/>
    </row>
    <row r="24" spans="1:12" ht="55.15" customHeight="1" thickBot="1">
      <c r="A24" s="80" t="s">
        <v>1383</v>
      </c>
      <c r="B24" s="145" t="s">
        <v>34</v>
      </c>
      <c r="C24" s="402" t="s">
        <v>1089</v>
      </c>
      <c r="D24" s="601" t="s">
        <v>35</v>
      </c>
      <c r="E24" s="602"/>
      <c r="F24" s="146" t="s">
        <v>38</v>
      </c>
      <c r="G24" s="153" t="s">
        <v>39</v>
      </c>
      <c r="H24" s="193" t="s">
        <v>40</v>
      </c>
      <c r="I24" s="768" t="s">
        <v>36</v>
      </c>
    </row>
    <row r="25" spans="1:12" ht="18.75" customHeight="1">
      <c r="A25" s="719" t="s">
        <v>1115</v>
      </c>
      <c r="B25" s="592" t="s">
        <v>1117</v>
      </c>
      <c r="C25" s="444" t="s">
        <v>762</v>
      </c>
      <c r="D25" s="722">
        <v>190</v>
      </c>
      <c r="E25" s="137">
        <v>80</v>
      </c>
      <c r="F25" s="56">
        <f>'СВОД Аксессуары'!J21</f>
        <v>3083</v>
      </c>
      <c r="G25" s="162">
        <f>'СВОД Аксессуары'!K21</f>
        <v>0.4</v>
      </c>
      <c r="H25" s="214">
        <f>'СВОД Аксессуары'!L21</f>
        <v>1849.8</v>
      </c>
      <c r="I25" s="115">
        <v>1194.75</v>
      </c>
      <c r="K25" s="24"/>
      <c r="L25" s="55"/>
    </row>
    <row r="26" spans="1:12" ht="18.75" customHeight="1">
      <c r="A26" s="720"/>
      <c r="B26" s="593"/>
      <c r="C26" s="444" t="s">
        <v>764</v>
      </c>
      <c r="D26" s="706"/>
      <c r="E26" s="137">
        <v>90</v>
      </c>
      <c r="F26" s="56">
        <f>'СВОД Аксессуары'!J22</f>
        <v>3117</v>
      </c>
      <c r="G26" s="162">
        <f>'СВОД Аксессуары'!K22</f>
        <v>0.4</v>
      </c>
      <c r="H26" s="214">
        <f>'СВОД Аксессуары'!L22</f>
        <v>1870.1999999999998</v>
      </c>
      <c r="I26" s="115">
        <v>1243.125</v>
      </c>
      <c r="K26" s="24"/>
      <c r="L26" s="55"/>
    </row>
    <row r="27" spans="1:12" ht="18.75" customHeight="1">
      <c r="A27" s="720"/>
      <c r="B27" s="593"/>
      <c r="C27" s="444" t="s">
        <v>766</v>
      </c>
      <c r="D27" s="708" t="s">
        <v>78</v>
      </c>
      <c r="E27" s="119">
        <v>80</v>
      </c>
      <c r="F27" s="57">
        <f>'СВОД Аксессуары'!J23</f>
        <v>3083</v>
      </c>
      <c r="G27" s="162">
        <f>'СВОД Аксессуары'!K23</f>
        <v>0.4</v>
      </c>
      <c r="H27" s="189">
        <f>'СВОД Аксессуары'!L23</f>
        <v>1849.8</v>
      </c>
      <c r="I27" s="116">
        <v>1195.875</v>
      </c>
      <c r="K27" s="24"/>
      <c r="L27" s="55"/>
    </row>
    <row r="28" spans="1:12" ht="18.75" customHeight="1">
      <c r="A28" s="720"/>
      <c r="B28" s="593"/>
      <c r="C28" s="444" t="s">
        <v>768</v>
      </c>
      <c r="D28" s="708"/>
      <c r="E28" s="137">
        <v>90</v>
      </c>
      <c r="F28" s="56">
        <f>'СВОД Аксессуары'!J24</f>
        <v>3133</v>
      </c>
      <c r="G28" s="162">
        <f>'СВОД Аксессуары'!K24</f>
        <v>0.4</v>
      </c>
      <c r="H28" s="214">
        <f>'СВОД Аксессуары'!L24</f>
        <v>1879.8</v>
      </c>
      <c r="I28" s="115">
        <v>1247.625</v>
      </c>
      <c r="K28" s="24"/>
      <c r="L28" s="55"/>
    </row>
    <row r="29" spans="1:12" ht="18.75" customHeight="1">
      <c r="A29" s="720"/>
      <c r="B29" s="593"/>
      <c r="C29" s="444" t="s">
        <v>770</v>
      </c>
      <c r="D29" s="708"/>
      <c r="E29" s="137">
        <v>120</v>
      </c>
      <c r="F29" s="56">
        <f>'СВОД Аксессуары'!J25</f>
        <v>4133</v>
      </c>
      <c r="G29" s="162">
        <f>'СВОД Аксессуары'!K25</f>
        <v>0.4</v>
      </c>
      <c r="H29" s="214">
        <f>'СВОД Аксессуары'!L25</f>
        <v>2479.7999999999997</v>
      </c>
      <c r="I29" s="115">
        <v>1549.125</v>
      </c>
      <c r="K29" s="24"/>
      <c r="L29" s="55"/>
    </row>
    <row r="30" spans="1:12" ht="18.75" customHeight="1">
      <c r="A30" s="720"/>
      <c r="B30" s="593"/>
      <c r="C30" s="444" t="s">
        <v>772</v>
      </c>
      <c r="D30" s="708"/>
      <c r="E30" s="119">
        <v>140</v>
      </c>
      <c r="F30" s="57">
        <f>'СВОД Аксессуары'!J26</f>
        <v>4567</v>
      </c>
      <c r="G30" s="163">
        <f>'СВОД Аксессуары'!K26</f>
        <v>0.4</v>
      </c>
      <c r="H30" s="189">
        <f>'СВОД Аксессуары'!L26</f>
        <v>2740.2</v>
      </c>
      <c r="I30" s="116">
        <v>1728</v>
      </c>
      <c r="K30" s="24"/>
      <c r="L30" s="55"/>
    </row>
    <row r="31" spans="1:12" ht="18.75" customHeight="1">
      <c r="A31" s="720"/>
      <c r="B31" s="593"/>
      <c r="C31" s="444" t="s">
        <v>774</v>
      </c>
      <c r="D31" s="708"/>
      <c r="E31" s="160">
        <v>160</v>
      </c>
      <c r="F31" s="141">
        <f>'СВОД Аксессуары'!J27</f>
        <v>4750</v>
      </c>
      <c r="G31" s="166">
        <f>'СВОД Аксессуары'!K27</f>
        <v>0.4</v>
      </c>
      <c r="H31" s="195">
        <f>'СВОД Аксессуары'!L27</f>
        <v>2850</v>
      </c>
      <c r="I31" s="733">
        <v>1823.625</v>
      </c>
      <c r="K31" s="24"/>
      <c r="L31" s="55"/>
    </row>
    <row r="32" spans="1:12" ht="18.75" customHeight="1" thickBot="1">
      <c r="A32" s="721"/>
      <c r="B32" s="594"/>
      <c r="C32" s="444" t="s">
        <v>776</v>
      </c>
      <c r="D32" s="709"/>
      <c r="E32" s="121">
        <v>180</v>
      </c>
      <c r="F32" s="59">
        <f>'СВОД Аксессуары'!J28</f>
        <v>5250</v>
      </c>
      <c r="G32" s="163">
        <f>'СВОД Аксессуары'!K28</f>
        <v>0.4</v>
      </c>
      <c r="H32" s="237">
        <f>'СВОД Аксессуары'!L28</f>
        <v>3150</v>
      </c>
      <c r="I32" s="117">
        <v>1886.625</v>
      </c>
      <c r="K32" s="24"/>
      <c r="L32" s="55"/>
    </row>
    <row r="33" spans="1:12" ht="90.6" customHeight="1" thickBot="1">
      <c r="A33" s="76" t="s">
        <v>1396</v>
      </c>
      <c r="B33" s="421" t="s">
        <v>34</v>
      </c>
      <c r="C33" s="400" t="s">
        <v>1089</v>
      </c>
      <c r="D33" s="615" t="s">
        <v>35</v>
      </c>
      <c r="E33" s="616"/>
      <c r="F33" s="451" t="s">
        <v>38</v>
      </c>
      <c r="G33" s="452" t="s">
        <v>39</v>
      </c>
      <c r="H33" s="193" t="s">
        <v>40</v>
      </c>
      <c r="I33" s="768" t="s">
        <v>36</v>
      </c>
    </row>
    <row r="34" spans="1:12" ht="42" customHeight="1">
      <c r="A34" s="723"/>
      <c r="B34" s="592" t="s">
        <v>1249</v>
      </c>
      <c r="C34" s="446" t="s">
        <v>1244</v>
      </c>
      <c r="D34" s="707" t="s">
        <v>78</v>
      </c>
      <c r="E34" s="157">
        <v>80</v>
      </c>
      <c r="F34" s="61">
        <f>'СВОД Аксессуары'!J125</f>
        <v>5857</v>
      </c>
      <c r="G34" s="454">
        <f>'СВОД Аксессуары'!K125</f>
        <v>0.67</v>
      </c>
      <c r="H34" s="188">
        <f>'СВОД Аксессуары'!L125</f>
        <v>1932.8099999999997</v>
      </c>
      <c r="I34" s="734">
        <v>1553.625</v>
      </c>
      <c r="J34" s="398" t="s">
        <v>1283</v>
      </c>
      <c r="K34" s="24"/>
      <c r="L34" s="55"/>
    </row>
    <row r="35" spans="1:12" ht="42" customHeight="1">
      <c r="A35" s="724"/>
      <c r="B35" s="593"/>
      <c r="C35" s="444" t="s">
        <v>1246</v>
      </c>
      <c r="D35" s="708"/>
      <c r="E35" s="137">
        <v>120</v>
      </c>
      <c r="F35" s="57">
        <f>'СВОД Аксессуары'!J126</f>
        <v>7490</v>
      </c>
      <c r="G35" s="154">
        <f>'СВОД Аксессуары'!K126</f>
        <v>0.67</v>
      </c>
      <c r="H35" s="189">
        <f>'СВОД Аксессуары'!L126</f>
        <v>2471.6999999999998</v>
      </c>
      <c r="I35" s="116">
        <v>1986.75</v>
      </c>
      <c r="J35" s="398" t="s">
        <v>1283</v>
      </c>
      <c r="K35" s="24"/>
      <c r="L35" s="55"/>
    </row>
    <row r="36" spans="1:12" ht="42" customHeight="1">
      <c r="A36" s="724"/>
      <c r="B36" s="593"/>
      <c r="C36" s="444" t="s">
        <v>1440</v>
      </c>
      <c r="D36" s="708"/>
      <c r="E36" s="137">
        <v>140</v>
      </c>
      <c r="F36" s="57">
        <f>'СВОД Аксессуары'!J127</f>
        <v>7999</v>
      </c>
      <c r="G36" s="154">
        <f>'СВОД Аксессуары'!K127</f>
        <v>0.67</v>
      </c>
      <c r="H36" s="189">
        <f>'СВОД Аксессуары'!L127</f>
        <v>2639.6699999999996</v>
      </c>
      <c r="I36" s="116">
        <v>2023.875</v>
      </c>
      <c r="J36" s="398" t="s">
        <v>1283</v>
      </c>
      <c r="K36" s="24"/>
      <c r="L36" s="55"/>
    </row>
    <row r="37" spans="1:12" ht="42" customHeight="1" thickBot="1">
      <c r="A37" s="724"/>
      <c r="B37" s="593"/>
      <c r="C37" s="444" t="s">
        <v>1441</v>
      </c>
      <c r="D37" s="708"/>
      <c r="E37" s="119">
        <v>180</v>
      </c>
      <c r="F37" s="57">
        <f>'СВОД Аксессуары'!J129</f>
        <v>9310</v>
      </c>
      <c r="G37" s="154">
        <f>'СВОД Аксессуары'!K129</f>
        <v>0.67</v>
      </c>
      <c r="H37" s="237">
        <f>'СВОД Аксессуары'!L129</f>
        <v>3072.2999999999997</v>
      </c>
      <c r="I37" s="109">
        <v>2356.875</v>
      </c>
      <c r="J37" s="398" t="s">
        <v>1283</v>
      </c>
      <c r="K37" s="24"/>
      <c r="L37" s="55"/>
    </row>
    <row r="38" spans="1:12" ht="33" customHeight="1" thickBot="1">
      <c r="A38" s="76" t="s">
        <v>1384</v>
      </c>
      <c r="B38" s="421" t="s">
        <v>34</v>
      </c>
      <c r="C38" s="400" t="s">
        <v>1089</v>
      </c>
      <c r="D38" s="615" t="s">
        <v>35</v>
      </c>
      <c r="E38" s="616"/>
      <c r="F38" s="451" t="s">
        <v>38</v>
      </c>
      <c r="G38" s="452" t="s">
        <v>39</v>
      </c>
      <c r="H38" s="203" t="s">
        <v>40</v>
      </c>
      <c r="I38" s="768" t="s">
        <v>36</v>
      </c>
    </row>
    <row r="39" spans="1:12" ht="19.350000000000001" customHeight="1">
      <c r="A39" s="723" t="s">
        <v>1115</v>
      </c>
      <c r="B39" s="592" t="s">
        <v>1118</v>
      </c>
      <c r="C39" s="446" t="s">
        <v>796</v>
      </c>
      <c r="D39" s="710">
        <v>190</v>
      </c>
      <c r="E39" s="157">
        <v>80</v>
      </c>
      <c r="F39" s="61">
        <f>'СВОД Аксессуары'!J39</f>
        <v>1750</v>
      </c>
      <c r="G39" s="454">
        <f>'СВОД Аксессуары'!K39</f>
        <v>0.4</v>
      </c>
      <c r="H39" s="188">
        <f>'СВОД Аксессуары'!L39</f>
        <v>1050</v>
      </c>
      <c r="I39" s="734">
        <v>670.5</v>
      </c>
      <c r="K39" s="24"/>
      <c r="L39" s="55"/>
    </row>
    <row r="40" spans="1:12" ht="19.350000000000001" customHeight="1">
      <c r="A40" s="724"/>
      <c r="B40" s="593"/>
      <c r="C40" s="444" t="s">
        <v>798</v>
      </c>
      <c r="D40" s="713"/>
      <c r="E40" s="137">
        <v>90</v>
      </c>
      <c r="F40" s="57">
        <f>'СВОД Аксессуары'!J40</f>
        <v>1950</v>
      </c>
      <c r="G40" s="154">
        <f>'СВОД Аксессуары'!K40</f>
        <v>0.4</v>
      </c>
      <c r="H40" s="189">
        <f>'СВОД Аксессуары'!L40</f>
        <v>1170</v>
      </c>
      <c r="I40" s="116">
        <v>745.875</v>
      </c>
      <c r="K40" s="24"/>
      <c r="L40" s="55"/>
    </row>
    <row r="41" spans="1:12" ht="19.350000000000001" customHeight="1">
      <c r="A41" s="724"/>
      <c r="B41" s="593"/>
      <c r="C41" s="444" t="s">
        <v>800</v>
      </c>
      <c r="D41" s="714" t="s">
        <v>78</v>
      </c>
      <c r="E41" s="137">
        <v>80</v>
      </c>
      <c r="F41" s="57">
        <f>'СВОД Аксессуары'!J41</f>
        <v>1950</v>
      </c>
      <c r="G41" s="154">
        <f>'СВОД Аксессуары'!K41</f>
        <v>0.4</v>
      </c>
      <c r="H41" s="189">
        <f>'СВОД Аксессуары'!L41</f>
        <v>1170</v>
      </c>
      <c r="I41" s="116">
        <v>745.875</v>
      </c>
      <c r="K41" s="24"/>
      <c r="L41" s="55"/>
    </row>
    <row r="42" spans="1:12" ht="19.350000000000001" customHeight="1">
      <c r="A42" s="724"/>
      <c r="B42" s="593"/>
      <c r="C42" s="444" t="s">
        <v>802</v>
      </c>
      <c r="D42" s="708"/>
      <c r="E42" s="119">
        <v>90</v>
      </c>
      <c r="F42" s="57">
        <f>'СВОД Аксессуары'!J42</f>
        <v>2150</v>
      </c>
      <c r="G42" s="154">
        <f>'СВОД Аксессуары'!K42</f>
        <v>0.4</v>
      </c>
      <c r="H42" s="189">
        <f>'СВОД Аксессуары'!L42</f>
        <v>1290</v>
      </c>
      <c r="I42" s="116">
        <v>820.125</v>
      </c>
      <c r="K42" s="24"/>
      <c r="L42" s="55"/>
    </row>
    <row r="43" spans="1:12" ht="19.350000000000001" customHeight="1">
      <c r="A43" s="724"/>
      <c r="B43" s="593"/>
      <c r="C43" s="444" t="s">
        <v>804</v>
      </c>
      <c r="D43" s="708"/>
      <c r="E43" s="119">
        <v>140</v>
      </c>
      <c r="F43" s="57">
        <f>'СВОД Аксессуары'!J43</f>
        <v>2533</v>
      </c>
      <c r="G43" s="154">
        <f>'СВОД Аксессуары'!K43</f>
        <v>0.4</v>
      </c>
      <c r="H43" s="189">
        <f>'СВОД Аксессуары'!L43</f>
        <v>1519.8</v>
      </c>
      <c r="I43" s="116">
        <v>970.875</v>
      </c>
      <c r="K43" s="24"/>
      <c r="L43" s="55"/>
    </row>
    <row r="44" spans="1:12" ht="19.350000000000001" customHeight="1">
      <c r="A44" s="724"/>
      <c r="B44" s="593"/>
      <c r="C44" s="444" t="s">
        <v>806</v>
      </c>
      <c r="D44" s="708"/>
      <c r="E44" s="160">
        <v>160</v>
      </c>
      <c r="F44" s="141">
        <f>'СВОД Аксессуары'!J44</f>
        <v>2733</v>
      </c>
      <c r="G44" s="159">
        <f>'СВОД Аксессуары'!K44</f>
        <v>0.4</v>
      </c>
      <c r="H44" s="195">
        <f>'СВОД Аксессуары'!L44</f>
        <v>1639.8</v>
      </c>
      <c r="I44" s="733">
        <v>1046.25</v>
      </c>
      <c r="K44" s="24"/>
      <c r="L44" s="55"/>
    </row>
    <row r="45" spans="1:12" ht="34.5" customHeight="1" thickBot="1">
      <c r="A45" s="725"/>
      <c r="B45" s="594"/>
      <c r="C45" s="447" t="s">
        <v>808</v>
      </c>
      <c r="D45" s="709"/>
      <c r="E45" s="121">
        <v>180</v>
      </c>
      <c r="F45" s="59">
        <f>'СВОД Аксессуары'!J45</f>
        <v>2933</v>
      </c>
      <c r="G45" s="156">
        <f>'СВОД Аксессуары'!K45</f>
        <v>0.4</v>
      </c>
      <c r="H45" s="237">
        <f>'СВОД Аксессуары'!L45</f>
        <v>1759.8</v>
      </c>
      <c r="I45" s="117">
        <v>1119.375</v>
      </c>
      <c r="K45" s="24"/>
      <c r="L45" s="55"/>
    </row>
    <row r="46" spans="1:12" ht="34.5" customHeight="1" thickBot="1">
      <c r="A46" s="80" t="s">
        <v>1385</v>
      </c>
      <c r="B46" s="145" t="s">
        <v>34</v>
      </c>
      <c r="C46" s="402" t="s">
        <v>1089</v>
      </c>
      <c r="D46" s="601" t="s">
        <v>35</v>
      </c>
      <c r="E46" s="602"/>
      <c r="F46" s="146" t="s">
        <v>38</v>
      </c>
      <c r="G46" s="153" t="s">
        <v>39</v>
      </c>
      <c r="H46" s="193" t="s">
        <v>40</v>
      </c>
      <c r="I46" s="768" t="s">
        <v>36</v>
      </c>
      <c r="K46" s="24"/>
      <c r="L46" s="55"/>
    </row>
    <row r="47" spans="1:12">
      <c r="A47" s="718"/>
      <c r="B47" s="593" t="s">
        <v>1398</v>
      </c>
      <c r="C47" s="482" t="s">
        <v>1225</v>
      </c>
      <c r="D47" s="711">
        <v>190</v>
      </c>
      <c r="E47" s="137">
        <v>80</v>
      </c>
      <c r="F47" s="316">
        <f>'СВОД Аксессуары'!J118</f>
        <v>3386</v>
      </c>
      <c r="G47" s="47">
        <f>'СВОД Аксессуары'!K118</f>
        <v>0.56000000000000005</v>
      </c>
      <c r="H47" s="214">
        <f>'СВОД Аксессуары'!L118</f>
        <v>1489.84</v>
      </c>
      <c r="I47" s="54">
        <v>950.625</v>
      </c>
      <c r="K47" s="24"/>
      <c r="L47" s="55"/>
    </row>
    <row r="48" spans="1:12">
      <c r="A48" s="718"/>
      <c r="B48" s="593"/>
      <c r="C48" s="444" t="s">
        <v>1227</v>
      </c>
      <c r="D48" s="713"/>
      <c r="E48" s="137">
        <v>90</v>
      </c>
      <c r="F48" s="198">
        <f>'СВОД Аксессуары'!J119</f>
        <v>3568</v>
      </c>
      <c r="G48" s="48">
        <f>'СВОД Аксессуары'!K119</f>
        <v>0.56000000000000005</v>
      </c>
      <c r="H48" s="189">
        <f>'СВОД Аксессуары'!L119</f>
        <v>1569.9199999999998</v>
      </c>
      <c r="I48" s="74">
        <v>1004.625</v>
      </c>
      <c r="K48" s="24"/>
      <c r="L48" s="55"/>
    </row>
    <row r="49" spans="1:12">
      <c r="A49" s="718"/>
      <c r="B49" s="593"/>
      <c r="C49" s="444" t="s">
        <v>1229</v>
      </c>
      <c r="D49" s="714" t="s">
        <v>78</v>
      </c>
      <c r="E49" s="137">
        <v>80</v>
      </c>
      <c r="F49" s="198">
        <f>'СВОД Аксессуары'!J120</f>
        <v>3409</v>
      </c>
      <c r="G49" s="48">
        <f>'СВОД Аксессуары'!K120</f>
        <v>0.56000000000000005</v>
      </c>
      <c r="H49" s="189">
        <f>'СВОД Аксессуары'!L120</f>
        <v>1499.9599999999998</v>
      </c>
      <c r="I49" s="74">
        <v>960.75</v>
      </c>
      <c r="K49" s="24"/>
      <c r="L49" s="55"/>
    </row>
    <row r="50" spans="1:12">
      <c r="A50" s="718"/>
      <c r="B50" s="593"/>
      <c r="C50" s="444" t="s">
        <v>1231</v>
      </c>
      <c r="D50" s="708"/>
      <c r="E50" s="119">
        <v>90</v>
      </c>
      <c r="F50" s="198">
        <f>'СВОД Аксессуары'!J121</f>
        <v>3636</v>
      </c>
      <c r="G50" s="48">
        <f>'СВОД Аксессуары'!K121</f>
        <v>0.56000000000000005</v>
      </c>
      <c r="H50" s="189">
        <f>'СВОД Аксессуары'!L121</f>
        <v>1599.84</v>
      </c>
      <c r="I50" s="74">
        <v>1029.375</v>
      </c>
      <c r="K50" s="24"/>
      <c r="L50" s="55"/>
    </row>
    <row r="51" spans="1:12">
      <c r="A51" s="718"/>
      <c r="B51" s="593"/>
      <c r="C51" s="444" t="s">
        <v>1233</v>
      </c>
      <c r="D51" s="708"/>
      <c r="E51" s="119">
        <v>140</v>
      </c>
      <c r="F51" s="198">
        <f>'СВОД Аксессуары'!J122</f>
        <v>4250</v>
      </c>
      <c r="G51" s="48">
        <f>'СВОД Аксессуары'!K122</f>
        <v>0.56000000000000005</v>
      </c>
      <c r="H51" s="189">
        <f>'СВОД Аксессуары'!L122</f>
        <v>1869.9999999999998</v>
      </c>
      <c r="I51" s="74">
        <v>1199.25</v>
      </c>
      <c r="K51" s="24"/>
      <c r="L51" s="55"/>
    </row>
    <row r="52" spans="1:12">
      <c r="A52" s="718"/>
      <c r="B52" s="593"/>
      <c r="C52" s="444" t="s">
        <v>1235</v>
      </c>
      <c r="D52" s="708"/>
      <c r="E52" s="160">
        <v>160</v>
      </c>
      <c r="F52" s="364">
        <f>'СВОД Аксессуары'!J123</f>
        <v>4886</v>
      </c>
      <c r="G52" s="517">
        <f>'СВОД Аксессуары'!K123</f>
        <v>0.56000000000000005</v>
      </c>
      <c r="H52" s="195">
        <f>'СВОД Аксессуары'!L123</f>
        <v>2149.8399999999997</v>
      </c>
      <c r="I52" s="78">
        <v>1371.375</v>
      </c>
      <c r="K52" s="24"/>
      <c r="L52" s="55"/>
    </row>
    <row r="53" spans="1:12" ht="16.5" thickBot="1">
      <c r="A53" s="718"/>
      <c r="B53" s="593"/>
      <c r="C53" s="444" t="s">
        <v>1237</v>
      </c>
      <c r="D53" s="709"/>
      <c r="E53" s="121">
        <v>180</v>
      </c>
      <c r="F53" s="290">
        <f>'СВОД Аксессуары'!J124</f>
        <v>5523</v>
      </c>
      <c r="G53" s="49">
        <f>'СВОД Аксессуары'!K124</f>
        <v>0.56000000000000005</v>
      </c>
      <c r="H53" s="237">
        <f>'СВОД Аксессуары'!L124</f>
        <v>2430.12</v>
      </c>
      <c r="I53" s="75">
        <v>1549.125</v>
      </c>
      <c r="K53" s="24"/>
      <c r="L53" s="55"/>
    </row>
    <row r="54" spans="1:12" ht="33" customHeight="1" thickBot="1">
      <c r="A54" s="455" t="s">
        <v>1386</v>
      </c>
      <c r="B54" s="450" t="s">
        <v>34</v>
      </c>
      <c r="C54" s="450" t="s">
        <v>1089</v>
      </c>
      <c r="D54" s="694" t="s">
        <v>35</v>
      </c>
      <c r="E54" s="695"/>
      <c r="F54" s="456" t="s">
        <v>38</v>
      </c>
      <c r="G54" s="457" t="s">
        <v>39</v>
      </c>
      <c r="H54" s="458" t="s">
        <v>40</v>
      </c>
      <c r="I54" s="470" t="s">
        <v>36</v>
      </c>
    </row>
    <row r="55" spans="1:12" ht="28.9" customHeight="1">
      <c r="A55" s="692"/>
      <c r="B55" s="631" t="s">
        <v>1119</v>
      </c>
      <c r="C55" s="446" t="s">
        <v>788</v>
      </c>
      <c r="D55" s="710" t="s">
        <v>78</v>
      </c>
      <c r="E55" s="157">
        <v>90</v>
      </c>
      <c r="F55" s="61">
        <f>'СВОД Аксессуары'!J34</f>
        <v>3164</v>
      </c>
      <c r="G55" s="459">
        <f>'СВОД Аксессуары'!K34</f>
        <v>0.45</v>
      </c>
      <c r="H55" s="188">
        <f>'СВОД Аксессуары'!L34</f>
        <v>1740.2</v>
      </c>
      <c r="I55" s="734">
        <v>1093.5</v>
      </c>
      <c r="K55" s="24"/>
      <c r="L55" s="55"/>
    </row>
    <row r="56" spans="1:12" ht="28.9" customHeight="1">
      <c r="A56" s="698"/>
      <c r="B56" s="632"/>
      <c r="C56" s="444" t="s">
        <v>790</v>
      </c>
      <c r="D56" s="711"/>
      <c r="E56" s="119">
        <v>140</v>
      </c>
      <c r="F56" s="57">
        <f>'СВОД Аксессуары'!J35</f>
        <v>3982</v>
      </c>
      <c r="G56" s="163">
        <f>'СВОД Аксессуары'!K35</f>
        <v>0.45</v>
      </c>
      <c r="H56" s="189">
        <f>'СВОД Аксессуары'!L35</f>
        <v>2190.1000000000004</v>
      </c>
      <c r="I56" s="116">
        <v>1379.25</v>
      </c>
      <c r="K56" s="24"/>
      <c r="L56" s="55"/>
    </row>
    <row r="57" spans="1:12" ht="28.9" customHeight="1">
      <c r="A57" s="698"/>
      <c r="B57" s="632"/>
      <c r="C57" s="444" t="s">
        <v>792</v>
      </c>
      <c r="D57" s="711"/>
      <c r="E57" s="139">
        <v>160</v>
      </c>
      <c r="F57" s="141">
        <f>'СВОД Аксессуары'!J36</f>
        <v>4273</v>
      </c>
      <c r="G57" s="166">
        <f>'СВОД Аксессуары'!K36</f>
        <v>0.45</v>
      </c>
      <c r="H57" s="195">
        <f>'СВОД Аксессуары'!L36</f>
        <v>2350.15</v>
      </c>
      <c r="I57" s="733">
        <v>1482.75</v>
      </c>
      <c r="K57" s="24"/>
      <c r="L57" s="55"/>
    </row>
    <row r="58" spans="1:12" ht="28.9" customHeight="1">
      <c r="A58" s="698"/>
      <c r="B58" s="632"/>
      <c r="C58" s="483" t="s">
        <v>794</v>
      </c>
      <c r="D58" s="711"/>
      <c r="E58" s="138">
        <v>180</v>
      </c>
      <c r="F58" s="58">
        <f>'СВОД Аксессуары'!J37</f>
        <v>4800</v>
      </c>
      <c r="G58" s="484">
        <f>'СВОД Аксессуары'!K37</f>
        <v>0.45</v>
      </c>
      <c r="H58" s="771">
        <f>'СВОД Аксессуары'!L37</f>
        <v>2640</v>
      </c>
      <c r="I58" s="735">
        <v>1661.625</v>
      </c>
      <c r="K58" s="24"/>
      <c r="L58" s="55"/>
    </row>
    <row r="59" spans="1:12" ht="28.9" customHeight="1" thickBot="1">
      <c r="A59" s="411"/>
      <c r="B59" s="633"/>
      <c r="C59" s="447" t="s">
        <v>1276</v>
      </c>
      <c r="D59" s="712"/>
      <c r="E59" s="122">
        <v>200</v>
      </c>
      <c r="F59" s="59">
        <f>'СВОД Аксессуары'!J38</f>
        <v>5309</v>
      </c>
      <c r="G59" s="164">
        <f>'СВОД Аксессуары'!K38</f>
        <v>0.45</v>
      </c>
      <c r="H59" s="237">
        <f>'СВОД Аксессуары'!L38</f>
        <v>2919.9500000000003</v>
      </c>
      <c r="I59" s="117">
        <v>1839.375</v>
      </c>
      <c r="K59" s="24"/>
      <c r="L59" s="55"/>
    </row>
    <row r="60" spans="1:12" ht="33" customHeight="1" thickBot="1">
      <c r="A60" s="455" t="s">
        <v>1387</v>
      </c>
      <c r="B60" s="460" t="s">
        <v>34</v>
      </c>
      <c r="C60" s="460" t="s">
        <v>1089</v>
      </c>
      <c r="D60" s="694" t="s">
        <v>35</v>
      </c>
      <c r="E60" s="695"/>
      <c r="F60" s="456" t="s">
        <v>38</v>
      </c>
      <c r="G60" s="457" t="s">
        <v>39</v>
      </c>
      <c r="H60" s="458" t="s">
        <v>40</v>
      </c>
      <c r="I60" s="470" t="s">
        <v>36</v>
      </c>
    </row>
    <row r="61" spans="1:12" ht="26.65" customHeight="1">
      <c r="A61" s="692"/>
      <c r="B61" s="729" t="s">
        <v>1120</v>
      </c>
      <c r="C61" s="446" t="s">
        <v>778</v>
      </c>
      <c r="D61" s="707" t="s">
        <v>77</v>
      </c>
      <c r="E61" s="157">
        <v>90</v>
      </c>
      <c r="F61" s="61">
        <f>'СВОД Аксессуары'!J29</f>
        <v>4000</v>
      </c>
      <c r="G61" s="459">
        <f>'СВОД Аксессуары'!K29</f>
        <v>0.6</v>
      </c>
      <c r="H61" s="188">
        <f>'СВОД Аксессуары'!L29</f>
        <v>1600</v>
      </c>
      <c r="I61" s="734">
        <v>1001.25</v>
      </c>
      <c r="K61" s="24"/>
      <c r="L61" s="55"/>
    </row>
    <row r="62" spans="1:12" ht="26.65" customHeight="1">
      <c r="A62" s="698"/>
      <c r="B62" s="730"/>
      <c r="C62" s="444" t="s">
        <v>780</v>
      </c>
      <c r="D62" s="708"/>
      <c r="E62" s="119">
        <v>140</v>
      </c>
      <c r="F62" s="56">
        <f>'СВОД Аксессуары'!J30</f>
        <v>4675</v>
      </c>
      <c r="G62" s="162">
        <f>'СВОД Аксессуары'!K30</f>
        <v>0.6</v>
      </c>
      <c r="H62" s="214">
        <f>'СВОД Аксессуары'!L30</f>
        <v>1870</v>
      </c>
      <c r="I62" s="115">
        <v>1167.75</v>
      </c>
      <c r="K62" s="24"/>
      <c r="L62" s="55"/>
    </row>
    <row r="63" spans="1:12" ht="26.65" customHeight="1">
      <c r="A63" s="698"/>
      <c r="B63" s="730"/>
      <c r="C63" s="444" t="s">
        <v>782</v>
      </c>
      <c r="D63" s="708"/>
      <c r="E63" s="160">
        <v>160</v>
      </c>
      <c r="F63" s="57">
        <f>'СВОД Аксессуары'!J31</f>
        <v>5375</v>
      </c>
      <c r="G63" s="163">
        <f>'СВОД Аксессуары'!K31</f>
        <v>0.6</v>
      </c>
      <c r="H63" s="189">
        <f>'СВОД Аксессуары'!L31</f>
        <v>2150</v>
      </c>
      <c r="I63" s="116">
        <v>1333.125</v>
      </c>
      <c r="K63" s="24"/>
      <c r="L63" s="55"/>
    </row>
    <row r="64" spans="1:12" ht="26.65" customHeight="1">
      <c r="A64" s="698"/>
      <c r="B64" s="730"/>
      <c r="C64" s="444" t="s">
        <v>784</v>
      </c>
      <c r="D64" s="708"/>
      <c r="E64" s="120">
        <v>180</v>
      </c>
      <c r="F64" s="141">
        <f>'СВОД Аксессуары'!J32</f>
        <v>6075</v>
      </c>
      <c r="G64" s="166">
        <f>'СВОД Аксессуары'!K32</f>
        <v>0.6</v>
      </c>
      <c r="H64" s="195">
        <f>'СВОД Аксессуары'!L32</f>
        <v>2430</v>
      </c>
      <c r="I64" s="733">
        <v>1507.5</v>
      </c>
      <c r="K64" s="24"/>
      <c r="L64" s="55"/>
    </row>
    <row r="65" spans="1:12" ht="26.65" customHeight="1" thickBot="1">
      <c r="A65" s="693"/>
      <c r="B65" s="732"/>
      <c r="C65" s="447" t="s">
        <v>786</v>
      </c>
      <c r="D65" s="709"/>
      <c r="E65" s="122">
        <v>200</v>
      </c>
      <c r="F65" s="59">
        <f>'СВОД Аксессуары'!J33</f>
        <v>6675</v>
      </c>
      <c r="G65" s="164">
        <f>'СВОД Аксессуары'!K33</f>
        <v>0.6</v>
      </c>
      <c r="H65" s="237">
        <f>'СВОД Аксессуары'!L33</f>
        <v>2670</v>
      </c>
      <c r="I65" s="117">
        <v>1672.875</v>
      </c>
      <c r="K65" s="24"/>
      <c r="L65" s="55"/>
    </row>
    <row r="66" spans="1:12" ht="33" customHeight="1" thickBot="1">
      <c r="A66" s="455" t="s">
        <v>1388</v>
      </c>
      <c r="B66" s="460" t="s">
        <v>34</v>
      </c>
      <c r="C66" s="460" t="s">
        <v>1089</v>
      </c>
      <c r="D66" s="694" t="s">
        <v>35</v>
      </c>
      <c r="E66" s="695"/>
      <c r="F66" s="456" t="s">
        <v>38</v>
      </c>
      <c r="G66" s="457" t="s">
        <v>39</v>
      </c>
      <c r="H66" s="772" t="s">
        <v>40</v>
      </c>
      <c r="I66" s="768" t="s">
        <v>36</v>
      </c>
    </row>
    <row r="67" spans="1:12" ht="26.65" customHeight="1">
      <c r="A67" s="692"/>
      <c r="B67" s="729" t="s">
        <v>1218</v>
      </c>
      <c r="C67" s="446" t="s">
        <v>1207</v>
      </c>
      <c r="D67" s="707" t="s">
        <v>77</v>
      </c>
      <c r="E67" s="157">
        <v>80</v>
      </c>
      <c r="F67" s="61">
        <f>'СВОД Аксессуары'!J112</f>
        <v>5533</v>
      </c>
      <c r="G67" s="459">
        <f>'СВОД Аксессуары'!K112</f>
        <v>0.4</v>
      </c>
      <c r="H67" s="188">
        <f>'СВОД Аксессуары'!L112</f>
        <v>3319.7999999999997</v>
      </c>
      <c r="I67" s="734">
        <v>2037.375</v>
      </c>
      <c r="K67" s="24"/>
      <c r="L67" s="55"/>
    </row>
    <row r="68" spans="1:12" ht="26.65" customHeight="1">
      <c r="A68" s="698"/>
      <c r="B68" s="730"/>
      <c r="C68" s="444" t="s">
        <v>1209</v>
      </c>
      <c r="D68" s="708"/>
      <c r="E68" s="119">
        <v>90</v>
      </c>
      <c r="F68" s="56">
        <f>'СВОД Аксессуары'!J113</f>
        <v>5867</v>
      </c>
      <c r="G68" s="162">
        <f>'СВОД Аксессуары'!K113</f>
        <v>0.4</v>
      </c>
      <c r="H68" s="214">
        <f>'СВОД Аксессуары'!L113</f>
        <v>3520.2</v>
      </c>
      <c r="I68" s="115">
        <v>2162.25</v>
      </c>
      <c r="K68" s="24"/>
      <c r="L68" s="55"/>
    </row>
    <row r="69" spans="1:12" ht="26.65" customHeight="1">
      <c r="A69" s="698"/>
      <c r="B69" s="730"/>
      <c r="C69" s="444" t="s">
        <v>1211</v>
      </c>
      <c r="D69" s="708"/>
      <c r="E69" s="119">
        <v>140</v>
      </c>
      <c r="F69" s="57">
        <f>'СВОД Аксессуары'!J114</f>
        <v>7217</v>
      </c>
      <c r="G69" s="163">
        <f>'СВОД Аксессуары'!K114</f>
        <v>0.4</v>
      </c>
      <c r="H69" s="189">
        <f>'СВОД Аксессуары'!L114</f>
        <v>4330.2</v>
      </c>
      <c r="I69" s="115">
        <v>2658.375</v>
      </c>
      <c r="K69" s="24"/>
      <c r="L69" s="55"/>
    </row>
    <row r="70" spans="1:12" ht="26.65" customHeight="1">
      <c r="A70" s="698"/>
      <c r="B70" s="730"/>
      <c r="C70" s="444" t="s">
        <v>1213</v>
      </c>
      <c r="D70" s="708"/>
      <c r="E70" s="120">
        <v>160</v>
      </c>
      <c r="F70" s="141">
        <f>'СВОД Аксессуары'!J115</f>
        <v>7267</v>
      </c>
      <c r="G70" s="166">
        <f>'СВОД Аксессуары'!K115</f>
        <v>0.4</v>
      </c>
      <c r="H70" s="195">
        <f>'СВОД Аксессуары'!L115</f>
        <v>4360.2</v>
      </c>
      <c r="I70" s="738">
        <v>2671.875</v>
      </c>
      <c r="K70" s="24"/>
      <c r="L70" s="55"/>
    </row>
    <row r="71" spans="1:12" ht="26.65" customHeight="1">
      <c r="A71" s="698"/>
      <c r="B71" s="731"/>
      <c r="C71" s="483" t="s">
        <v>1215</v>
      </c>
      <c r="D71" s="708"/>
      <c r="E71" s="138">
        <v>180</v>
      </c>
      <c r="F71" s="58">
        <f>'СВОД Аксессуары'!J116</f>
        <v>7450</v>
      </c>
      <c r="G71" s="484">
        <f>'СВОД Аксессуары'!K116</f>
        <v>0.4</v>
      </c>
      <c r="H71" s="771">
        <f>'СВОД Аксессуары'!L116</f>
        <v>4470</v>
      </c>
      <c r="I71" s="745">
        <v>2742.75</v>
      </c>
      <c r="K71" s="24"/>
      <c r="L71" s="55"/>
    </row>
    <row r="72" spans="1:12" ht="26.65" customHeight="1" thickBot="1">
      <c r="A72" s="693"/>
      <c r="B72" s="732"/>
      <c r="C72" s="447" t="s">
        <v>1217</v>
      </c>
      <c r="D72" s="709"/>
      <c r="E72" s="122">
        <v>200</v>
      </c>
      <c r="F72" s="59">
        <f>'СВОД Аксессуары'!J117</f>
        <v>7983</v>
      </c>
      <c r="G72" s="164">
        <f>'СВОД Аксессуары'!K117</f>
        <v>0.4</v>
      </c>
      <c r="H72" s="237">
        <f>'СВОД Аксессуары'!L117</f>
        <v>4789.8</v>
      </c>
      <c r="I72" s="117">
        <v>2935.125</v>
      </c>
      <c r="K72" s="24"/>
      <c r="L72" s="55"/>
    </row>
    <row r="73" spans="1:12" ht="50.65" customHeight="1" thickBot="1">
      <c r="A73" s="455" t="s">
        <v>1389</v>
      </c>
      <c r="B73" s="461" t="s">
        <v>34</v>
      </c>
      <c r="C73" s="450" t="s">
        <v>1089</v>
      </c>
      <c r="D73" s="694" t="s">
        <v>35</v>
      </c>
      <c r="E73" s="695"/>
      <c r="F73" s="456" t="s">
        <v>38</v>
      </c>
      <c r="G73" s="457" t="s">
        <v>39</v>
      </c>
      <c r="H73" s="193" t="s">
        <v>40</v>
      </c>
      <c r="I73" s="470" t="s">
        <v>36</v>
      </c>
    </row>
    <row r="74" spans="1:12" ht="48" customHeight="1">
      <c r="A74" s="700"/>
      <c r="B74" s="726" t="s">
        <v>1121</v>
      </c>
      <c r="C74" s="462" t="s">
        <v>810</v>
      </c>
      <c r="D74" s="463">
        <v>50</v>
      </c>
      <c r="E74" s="432">
        <v>70</v>
      </c>
      <c r="F74" s="464">
        <f>'СВОД Аксессуары'!J46</f>
        <v>967</v>
      </c>
      <c r="G74" s="465">
        <f>'СВОД Аксессуары'!K46</f>
        <v>0.4</v>
      </c>
      <c r="H74" s="775">
        <f>'СВОД Аксессуары'!L46</f>
        <v>580.19999999999993</v>
      </c>
      <c r="I74" s="734">
        <v>334.125</v>
      </c>
    </row>
    <row r="75" spans="1:12" ht="75" customHeight="1" thickBot="1">
      <c r="A75" s="701"/>
      <c r="B75" s="727"/>
      <c r="C75" s="466" t="s">
        <v>812</v>
      </c>
      <c r="D75" s="100">
        <v>70</v>
      </c>
      <c r="E75" s="121">
        <v>70</v>
      </c>
      <c r="F75" s="60">
        <f>'СВОД Аксессуары'!J47</f>
        <v>1233</v>
      </c>
      <c r="G75" s="156">
        <f>'СВОД Аксессуары'!K47</f>
        <v>0.4</v>
      </c>
      <c r="H75" s="237">
        <f>'СВОД Аксессуары'!L47</f>
        <v>739.8</v>
      </c>
      <c r="I75" s="737">
        <v>471.375</v>
      </c>
    </row>
    <row r="76" spans="1:12" ht="70.900000000000006" customHeight="1" thickBot="1">
      <c r="A76" s="455" t="s">
        <v>1390</v>
      </c>
      <c r="B76" s="461" t="s">
        <v>34</v>
      </c>
      <c r="C76" s="450" t="s">
        <v>1089</v>
      </c>
      <c r="D76" s="694" t="s">
        <v>35</v>
      </c>
      <c r="E76" s="695"/>
      <c r="F76" s="456" t="s">
        <v>38</v>
      </c>
      <c r="G76" s="457" t="s">
        <v>39</v>
      </c>
      <c r="H76" s="772" t="s">
        <v>40</v>
      </c>
      <c r="I76" s="768" t="s">
        <v>36</v>
      </c>
    </row>
    <row r="77" spans="1:12" ht="34.35" customHeight="1">
      <c r="A77" s="691"/>
      <c r="B77" s="592" t="s">
        <v>1218</v>
      </c>
      <c r="C77" s="446" t="s">
        <v>921</v>
      </c>
      <c r="D77" s="696" t="s">
        <v>140</v>
      </c>
      <c r="E77" s="697"/>
      <c r="F77" s="61">
        <f>'СВОД Аксессуары'!J105</f>
        <v>2170</v>
      </c>
      <c r="G77" s="454">
        <f>'СВОД Аксессуары'!K105</f>
        <v>0.17096774193548392</v>
      </c>
      <c r="H77" s="188">
        <f>'СВОД Аксессуары'!L105</f>
        <v>1799</v>
      </c>
      <c r="I77" s="734">
        <v>1150.875</v>
      </c>
    </row>
    <row r="78" spans="1:12" ht="89.25" customHeight="1" thickBot="1">
      <c r="A78" s="776"/>
      <c r="B78" s="593"/>
      <c r="C78" s="483" t="s">
        <v>923</v>
      </c>
      <c r="D78" s="777" t="s">
        <v>141</v>
      </c>
      <c r="E78" s="778"/>
      <c r="F78" s="58">
        <f>'СВОД Аксессуары'!J106</f>
        <v>3400</v>
      </c>
      <c r="G78" s="779">
        <f>'СВОД Аксессуары'!K106</f>
        <v>0.17676470588235293</v>
      </c>
      <c r="H78" s="771">
        <f>'СВОД Аксессуары'!L106</f>
        <v>2799</v>
      </c>
      <c r="I78" s="745">
        <v>1665</v>
      </c>
    </row>
    <row r="79" spans="1:12" ht="29.25" customHeight="1" thickBot="1">
      <c r="A79" s="634" t="s">
        <v>85</v>
      </c>
      <c r="B79" s="635"/>
      <c r="C79" s="635"/>
      <c r="D79" s="635"/>
      <c r="E79" s="635"/>
      <c r="F79" s="635"/>
      <c r="G79" s="635"/>
      <c r="H79" s="635"/>
      <c r="I79" s="672"/>
    </row>
    <row r="80" spans="1:12" ht="63.2" customHeight="1" thickBot="1">
      <c r="A80" s="76" t="s">
        <v>1391</v>
      </c>
      <c r="B80" s="421" t="s">
        <v>34</v>
      </c>
      <c r="C80" s="400" t="s">
        <v>1089</v>
      </c>
      <c r="D80" s="615" t="s">
        <v>35</v>
      </c>
      <c r="E80" s="616"/>
      <c r="F80" s="451" t="s">
        <v>38</v>
      </c>
      <c r="G80" s="452" t="s">
        <v>39</v>
      </c>
      <c r="H80" s="453" t="s">
        <v>40</v>
      </c>
      <c r="I80" s="365" t="s">
        <v>36</v>
      </c>
    </row>
    <row r="81" spans="1:9" ht="34.35" customHeight="1">
      <c r="A81" s="692"/>
      <c r="B81" s="702" t="s">
        <v>1122</v>
      </c>
      <c r="C81" s="157" t="s">
        <v>851</v>
      </c>
      <c r="D81" s="157">
        <v>205</v>
      </c>
      <c r="E81" s="157">
        <v>140</v>
      </c>
      <c r="F81" s="61">
        <f>'СВОД Аксессуары'!J68</f>
        <v>7060</v>
      </c>
      <c r="G81" s="459">
        <f>'СВОД Аксессуары'!K68</f>
        <v>0.5</v>
      </c>
      <c r="H81" s="79">
        <f>'СВОД Аксессуары'!L68</f>
        <v>3530</v>
      </c>
      <c r="I81" s="110">
        <v>1987.875</v>
      </c>
    </row>
    <row r="82" spans="1:9" ht="34.35" customHeight="1">
      <c r="A82" s="698"/>
      <c r="B82" s="703"/>
      <c r="C82" s="119" t="s">
        <v>853</v>
      </c>
      <c r="D82" s="161">
        <v>205</v>
      </c>
      <c r="E82" s="435">
        <v>172</v>
      </c>
      <c r="F82" s="56">
        <f>'СВОД Аксессуары'!J69</f>
        <v>10360</v>
      </c>
      <c r="G82" s="163">
        <f>'СВОД Аксессуары'!K69</f>
        <v>0.5</v>
      </c>
      <c r="H82" s="38">
        <f>'СВОД Аксессуары'!L69</f>
        <v>5180</v>
      </c>
      <c r="I82" s="107">
        <v>2926.125</v>
      </c>
    </row>
    <row r="83" spans="1:9" ht="34.5" customHeight="1" thickBot="1">
      <c r="A83" s="693"/>
      <c r="B83" s="704"/>
      <c r="C83" s="121" t="s">
        <v>855</v>
      </c>
      <c r="D83" s="121">
        <v>220</v>
      </c>
      <c r="E83" s="121">
        <v>200</v>
      </c>
      <c r="F83" s="59">
        <f>'СВОД Аксессуары'!J70</f>
        <v>12440</v>
      </c>
      <c r="G83" s="164">
        <f>'СВОД Аксессуары'!K70</f>
        <v>0.5</v>
      </c>
      <c r="H83" s="39">
        <f>'СВОД Аксессуары'!L70</f>
        <v>6220</v>
      </c>
      <c r="I83" s="770">
        <v>3512.25</v>
      </c>
    </row>
    <row r="84" spans="1:9" ht="63.2" customHeight="1" thickBot="1">
      <c r="A84" s="455" t="s">
        <v>1397</v>
      </c>
      <c r="B84" s="461" t="s">
        <v>34</v>
      </c>
      <c r="C84" s="450" t="s">
        <v>1089</v>
      </c>
      <c r="D84" s="694" t="s">
        <v>35</v>
      </c>
      <c r="E84" s="695"/>
      <c r="F84" s="456" t="s">
        <v>38</v>
      </c>
      <c r="G84" s="457" t="s">
        <v>39</v>
      </c>
      <c r="H84" s="458" t="s">
        <v>40</v>
      </c>
      <c r="I84" s="365" t="s">
        <v>36</v>
      </c>
    </row>
    <row r="85" spans="1:9" ht="32.25" customHeight="1">
      <c r="A85" s="692"/>
      <c r="B85" s="592" t="s">
        <v>1123</v>
      </c>
      <c r="C85" s="157" t="s">
        <v>1124</v>
      </c>
      <c r="D85" s="157">
        <v>205</v>
      </c>
      <c r="E85" s="157">
        <v>140</v>
      </c>
      <c r="F85" s="61">
        <f>'СВОД Аксессуары'!J63</f>
        <v>6000</v>
      </c>
      <c r="G85" s="459">
        <f>'СВОД Аксессуары'!K63</f>
        <v>0.55000000000000004</v>
      </c>
      <c r="H85" s="79">
        <f>'СВОД Аксессуары'!L63</f>
        <v>2699.9999999999995</v>
      </c>
      <c r="I85" s="110">
        <v>1739.25</v>
      </c>
    </row>
    <row r="86" spans="1:9" ht="72.75" customHeight="1" thickBot="1">
      <c r="A86" s="693"/>
      <c r="B86" s="594"/>
      <c r="C86" s="121" t="s">
        <v>1125</v>
      </c>
      <c r="D86" s="121">
        <v>220</v>
      </c>
      <c r="E86" s="121">
        <v>200</v>
      </c>
      <c r="F86" s="59">
        <f>'СВОД Аксессуары'!J64</f>
        <v>8089</v>
      </c>
      <c r="G86" s="164">
        <f>'СВОД Аксессуары'!K64</f>
        <v>0.55000000000000004</v>
      </c>
      <c r="H86" s="39">
        <f>'СВОД Аксессуары'!L64</f>
        <v>3640.0499999999997</v>
      </c>
      <c r="I86" s="770">
        <v>2369.25</v>
      </c>
    </row>
    <row r="87" spans="1:9" ht="63.2" customHeight="1" thickBot="1">
      <c r="A87" s="455" t="s">
        <v>1392</v>
      </c>
      <c r="B87" s="461" t="s">
        <v>34</v>
      </c>
      <c r="C87" s="450" t="s">
        <v>1089</v>
      </c>
      <c r="D87" s="694" t="s">
        <v>35</v>
      </c>
      <c r="E87" s="695"/>
      <c r="F87" s="456" t="s">
        <v>38</v>
      </c>
      <c r="G87" s="457" t="s">
        <v>39</v>
      </c>
      <c r="H87" s="458" t="s">
        <v>40</v>
      </c>
      <c r="I87" s="365" t="s">
        <v>36</v>
      </c>
    </row>
    <row r="88" spans="1:9" ht="32.25" customHeight="1">
      <c r="A88" s="410"/>
      <c r="B88" s="592" t="s">
        <v>1126</v>
      </c>
      <c r="C88" s="157" t="s">
        <v>857</v>
      </c>
      <c r="D88" s="157">
        <v>205</v>
      </c>
      <c r="E88" s="157">
        <v>140</v>
      </c>
      <c r="F88" s="61">
        <f>'СВОД Аксессуары'!J71</f>
        <v>4067</v>
      </c>
      <c r="G88" s="459">
        <f>'СВОД Аксессуары'!K71</f>
        <v>0.55000000000000004</v>
      </c>
      <c r="H88" s="79">
        <f>'СВОД Аксессуары'!L71</f>
        <v>1830.1499999999999</v>
      </c>
      <c r="I88" s="110">
        <v>1220.625</v>
      </c>
    </row>
    <row r="89" spans="1:9" ht="90.75" customHeight="1" thickBot="1">
      <c r="A89" s="411"/>
      <c r="B89" s="594"/>
      <c r="C89" s="121" t="s">
        <v>859</v>
      </c>
      <c r="D89" s="121">
        <v>220</v>
      </c>
      <c r="E89" s="121">
        <v>200</v>
      </c>
      <c r="F89" s="59">
        <f>'СВОД Аксессуары'!J72</f>
        <v>5178</v>
      </c>
      <c r="G89" s="164">
        <f>'СВОД Аксессуары'!K72</f>
        <v>0.55000000000000004</v>
      </c>
      <c r="H89" s="39">
        <f>'СВОД Аксессуары'!L72</f>
        <v>2330.1</v>
      </c>
      <c r="I89" s="770">
        <v>1550.25</v>
      </c>
    </row>
    <row r="90" spans="1:9" ht="63.2" customHeight="1" thickBot="1">
      <c r="A90" s="455" t="s">
        <v>1411</v>
      </c>
      <c r="B90" s="461" t="s">
        <v>34</v>
      </c>
      <c r="C90" s="450" t="s">
        <v>1089</v>
      </c>
      <c r="D90" s="694" t="s">
        <v>35</v>
      </c>
      <c r="E90" s="695"/>
      <c r="F90" s="456" t="s">
        <v>38</v>
      </c>
      <c r="G90" s="457" t="s">
        <v>39</v>
      </c>
      <c r="H90" s="458" t="s">
        <v>40</v>
      </c>
      <c r="I90" s="365" t="s">
        <v>36</v>
      </c>
    </row>
    <row r="91" spans="1:9" ht="32.25" customHeight="1">
      <c r="A91" s="410"/>
      <c r="B91" s="409"/>
      <c r="C91" s="157" t="s">
        <v>1412</v>
      </c>
      <c r="D91" s="157">
        <v>205</v>
      </c>
      <c r="E91" s="157">
        <v>140</v>
      </c>
      <c r="F91" s="61">
        <f>'СВОД Аксессуары'!J73</f>
        <v>4067</v>
      </c>
      <c r="G91" s="459">
        <f>'СВОД Аксессуары'!K73</f>
        <v>0.55000000000000004</v>
      </c>
      <c r="H91" s="79">
        <f>'СВОД Аксессуары'!L73</f>
        <v>1830.1499999999999</v>
      </c>
      <c r="I91" s="110">
        <v>1220.625</v>
      </c>
    </row>
    <row r="92" spans="1:9" ht="90.75" customHeight="1" thickBot="1">
      <c r="A92" s="411"/>
      <c r="B92" s="408" t="s">
        <v>1451</v>
      </c>
      <c r="C92" s="121" t="s">
        <v>1413</v>
      </c>
      <c r="D92" s="121">
        <v>220</v>
      </c>
      <c r="E92" s="121">
        <v>200</v>
      </c>
      <c r="F92" s="59">
        <f>'СВОД Аксессуары'!J74</f>
        <v>5178</v>
      </c>
      <c r="G92" s="164">
        <f>'СВОД Аксессуары'!K74</f>
        <v>0.55000000000000004</v>
      </c>
      <c r="H92" s="39">
        <f>'СВОД Аксессуары'!L74</f>
        <v>2330.1</v>
      </c>
      <c r="I92" s="770">
        <v>1550.25</v>
      </c>
    </row>
    <row r="93" spans="1:9" ht="63.2" customHeight="1" thickBot="1">
      <c r="A93" s="532" t="s">
        <v>1406</v>
      </c>
      <c r="B93" s="461" t="s">
        <v>34</v>
      </c>
      <c r="C93" s="450" t="s">
        <v>1089</v>
      </c>
      <c r="D93" s="694" t="s">
        <v>35</v>
      </c>
      <c r="E93" s="695"/>
      <c r="F93" s="456" t="s">
        <v>38</v>
      </c>
      <c r="G93" s="457" t="s">
        <v>39</v>
      </c>
      <c r="H93" s="458" t="s">
        <v>40</v>
      </c>
      <c r="I93" s="365" t="s">
        <v>36</v>
      </c>
    </row>
    <row r="94" spans="1:9" ht="40.700000000000003" customHeight="1">
      <c r="A94" s="692"/>
      <c r="B94" s="592" t="s">
        <v>1127</v>
      </c>
      <c r="C94" s="446" t="s">
        <v>861</v>
      </c>
      <c r="D94" s="157">
        <v>205</v>
      </c>
      <c r="E94" s="157">
        <v>140</v>
      </c>
      <c r="F94" s="61">
        <f>'СВОД Аксессуары'!J75</f>
        <v>2918</v>
      </c>
      <c r="G94" s="454">
        <f>'СВОД Аксессуары'!K75</f>
        <v>0.35</v>
      </c>
      <c r="H94" s="79">
        <f>'СВОД Аксессуары'!L75</f>
        <v>1896.7</v>
      </c>
      <c r="I94" s="110">
        <v>1182.375</v>
      </c>
    </row>
    <row r="95" spans="1:9" ht="73.5" customHeight="1" thickBot="1">
      <c r="A95" s="693"/>
      <c r="B95" s="594"/>
      <c r="C95" s="447" t="s">
        <v>863</v>
      </c>
      <c r="D95" s="121">
        <v>220</v>
      </c>
      <c r="E95" s="121">
        <v>200</v>
      </c>
      <c r="F95" s="60">
        <f>'СВОД Аксессуары'!J76</f>
        <v>4388</v>
      </c>
      <c r="G95" s="167">
        <f>'СВОД Аксессуары'!K76</f>
        <v>0.35</v>
      </c>
      <c r="H95" s="50">
        <f>'СВОД Аксессуары'!L76</f>
        <v>2852.2000000000003</v>
      </c>
      <c r="I95" s="770">
        <v>1776.375</v>
      </c>
    </row>
    <row r="96" spans="1:9" ht="63.2" customHeight="1" thickBot="1">
      <c r="A96" s="80" t="s">
        <v>1393</v>
      </c>
      <c r="B96" s="145" t="s">
        <v>34</v>
      </c>
      <c r="C96" s="402" t="s">
        <v>1089</v>
      </c>
      <c r="D96" s="601" t="s">
        <v>35</v>
      </c>
      <c r="E96" s="602"/>
      <c r="F96" s="146" t="s">
        <v>38</v>
      </c>
      <c r="G96" s="153" t="s">
        <v>39</v>
      </c>
      <c r="H96" s="150" t="s">
        <v>40</v>
      </c>
      <c r="I96" s="365" t="s">
        <v>36</v>
      </c>
    </row>
    <row r="97" spans="1:9" ht="34.35" customHeight="1">
      <c r="A97" s="692"/>
      <c r="B97" s="699" t="s">
        <v>1128</v>
      </c>
      <c r="C97" s="446" t="s">
        <v>845</v>
      </c>
      <c r="D97" s="157">
        <v>205</v>
      </c>
      <c r="E97" s="157">
        <v>140</v>
      </c>
      <c r="F97" s="61">
        <f>'СВОД Аксессуары'!J65</f>
        <v>6440</v>
      </c>
      <c r="G97" s="459">
        <f>'СВОД Аксессуары'!K65</f>
        <v>0.5</v>
      </c>
      <c r="H97" s="79">
        <f>'СВОД Аксессуары'!L65</f>
        <v>3220</v>
      </c>
      <c r="I97" s="110">
        <v>2160</v>
      </c>
    </row>
    <row r="98" spans="1:9" ht="34.35" customHeight="1">
      <c r="A98" s="698"/>
      <c r="B98" s="612"/>
      <c r="C98" s="444" t="s">
        <v>847</v>
      </c>
      <c r="D98" s="119">
        <v>205</v>
      </c>
      <c r="E98" s="119">
        <v>172</v>
      </c>
      <c r="F98" s="56">
        <f>'СВОД Аксессуары'!J66</f>
        <v>6840</v>
      </c>
      <c r="G98" s="163">
        <f>'СВОД Аксессуары'!K66</f>
        <v>0.5</v>
      </c>
      <c r="H98" s="38">
        <f>'СВОД Аксессуары'!L66</f>
        <v>3420</v>
      </c>
      <c r="I98" s="107">
        <v>2245.5</v>
      </c>
    </row>
    <row r="99" spans="1:9" ht="39" customHeight="1" thickBot="1">
      <c r="A99" s="693"/>
      <c r="B99" s="613"/>
      <c r="C99" s="447" t="s">
        <v>849</v>
      </c>
      <c r="D99" s="121">
        <v>220</v>
      </c>
      <c r="E99" s="122">
        <v>200</v>
      </c>
      <c r="F99" s="59">
        <f>'СВОД Аксессуары'!J67</f>
        <v>9120</v>
      </c>
      <c r="G99" s="164">
        <f>'СВОД Аксессуары'!K67</f>
        <v>0.5</v>
      </c>
      <c r="H99" s="39">
        <f>'СВОД Аксессуары'!L67</f>
        <v>4560</v>
      </c>
      <c r="I99" s="770">
        <v>2993.625</v>
      </c>
    </row>
    <row r="100" spans="1:9" ht="39" customHeight="1">
      <c r="A100" s="526"/>
      <c r="B100" s="66"/>
      <c r="C100" s="527"/>
      <c r="D100" s="511"/>
      <c r="E100" s="528"/>
      <c r="F100" s="69"/>
      <c r="G100" s="529"/>
      <c r="H100" s="67"/>
      <c r="I100" s="68"/>
    </row>
    <row r="101" spans="1:9">
      <c r="A101" s="10" t="s">
        <v>1172</v>
      </c>
      <c r="B101" s="415" t="s">
        <v>1173</v>
      </c>
      <c r="C101" s="10"/>
      <c r="D101" s="10"/>
      <c r="E101" s="10"/>
      <c r="F101" s="142"/>
      <c r="G101" s="27"/>
      <c r="H101" s="22"/>
      <c r="I101" s="22"/>
    </row>
    <row r="102" spans="1:9">
      <c r="A102" s="10"/>
      <c r="B102" s="415"/>
      <c r="C102" s="10"/>
      <c r="D102" s="10"/>
      <c r="E102" s="10"/>
      <c r="F102" s="142"/>
      <c r="G102" s="27"/>
      <c r="H102" s="22"/>
      <c r="I102" s="22"/>
    </row>
    <row r="103" spans="1:9">
      <c r="A103" s="95" t="str">
        <f>Контакты!$B$10</f>
        <v>почта для приёма заказов</v>
      </c>
      <c r="B103" s="34" t="str">
        <f>Контакты!$C$10</f>
        <v>хххх@ххх.ru</v>
      </c>
      <c r="C103" s="34"/>
      <c r="D103" s="10"/>
      <c r="E103" s="10"/>
      <c r="F103" s="142"/>
      <c r="G103" s="27"/>
      <c r="H103" s="22"/>
      <c r="I103" s="22"/>
    </row>
    <row r="104" spans="1:9">
      <c r="A104" s="95" t="str">
        <f>Контакты!$B$12</f>
        <v>номер телефона службы сервиса</v>
      </c>
      <c r="B104" s="34">
        <f>Контакты!$C$12</f>
        <v>8800</v>
      </c>
      <c r="C104" s="34"/>
      <c r="D104" s="10"/>
      <c r="E104" s="10"/>
      <c r="F104" s="142"/>
      <c r="G104" s="27"/>
      <c r="H104" s="22"/>
      <c r="I104" s="22"/>
    </row>
    <row r="105" spans="1:9">
      <c r="A105" s="10"/>
      <c r="B105" s="10"/>
      <c r="C105" s="10"/>
      <c r="D105" s="10"/>
      <c r="E105" s="10"/>
      <c r="F105" s="142"/>
      <c r="G105" s="27"/>
      <c r="H105" s="22"/>
      <c r="I105" s="22"/>
    </row>
    <row r="106" spans="1:9">
      <c r="A106" s="10"/>
      <c r="B106" s="10"/>
      <c r="C106" s="10"/>
      <c r="D106" s="10"/>
      <c r="E106" s="10"/>
      <c r="F106" s="142"/>
      <c r="G106" s="27"/>
      <c r="H106" s="22"/>
      <c r="I106" s="22"/>
    </row>
  </sheetData>
  <mergeCells count="67">
    <mergeCell ref="B5:B14"/>
    <mergeCell ref="D7:D14"/>
    <mergeCell ref="D90:E90"/>
    <mergeCell ref="A16:A23"/>
    <mergeCell ref="A47:A53"/>
    <mergeCell ref="B47:B53"/>
    <mergeCell ref="A67:A72"/>
    <mergeCell ref="B67:B72"/>
    <mergeCell ref="A61:A65"/>
    <mergeCell ref="A34:A37"/>
    <mergeCell ref="B34:B37"/>
    <mergeCell ref="B55:B59"/>
    <mergeCell ref="B16:B23"/>
    <mergeCell ref="B61:B65"/>
    <mergeCell ref="B25:B32"/>
    <mergeCell ref="D18:D23"/>
    <mergeCell ref="A2:I2"/>
    <mergeCell ref="D5:D6"/>
    <mergeCell ref="D76:E76"/>
    <mergeCell ref="D46:E46"/>
    <mergeCell ref="D47:D48"/>
    <mergeCell ref="D4:E4"/>
    <mergeCell ref="B3:I3"/>
    <mergeCell ref="A5:A13"/>
    <mergeCell ref="A25:A32"/>
    <mergeCell ref="D25:D26"/>
    <mergeCell ref="D27:D32"/>
    <mergeCell ref="A39:A45"/>
    <mergeCell ref="B39:B45"/>
    <mergeCell ref="D15:E15"/>
    <mergeCell ref="B74:B75"/>
    <mergeCell ref="D16:D17"/>
    <mergeCell ref="D38:E38"/>
    <mergeCell ref="D24:E24"/>
    <mergeCell ref="D67:D72"/>
    <mergeCell ref="D33:E33"/>
    <mergeCell ref="D34:D37"/>
    <mergeCell ref="D55:D59"/>
    <mergeCell ref="D61:D65"/>
    <mergeCell ref="D39:D40"/>
    <mergeCell ref="D41:D45"/>
    <mergeCell ref="D66:E66"/>
    <mergeCell ref="D49:D53"/>
    <mergeCell ref="A97:A99"/>
    <mergeCell ref="B97:B99"/>
    <mergeCell ref="D54:E54"/>
    <mergeCell ref="A55:A58"/>
    <mergeCell ref="D60:E60"/>
    <mergeCell ref="D73:E73"/>
    <mergeCell ref="D78:E78"/>
    <mergeCell ref="D93:E93"/>
    <mergeCell ref="A94:A95"/>
    <mergeCell ref="B94:B95"/>
    <mergeCell ref="A81:A83"/>
    <mergeCell ref="A74:A75"/>
    <mergeCell ref="D96:E96"/>
    <mergeCell ref="B81:B83"/>
    <mergeCell ref="B88:B89"/>
    <mergeCell ref="B77:B78"/>
    <mergeCell ref="A77:A78"/>
    <mergeCell ref="D80:E80"/>
    <mergeCell ref="A85:A86"/>
    <mergeCell ref="A79:I79"/>
    <mergeCell ref="D87:E87"/>
    <mergeCell ref="D84:E84"/>
    <mergeCell ref="B85:B86"/>
    <mergeCell ref="D77:E77"/>
  </mergeCells>
  <hyperlinks>
    <hyperlink ref="B3" r:id="rId1" xr:uid="{00000000-0004-0000-1900-000000000000}"/>
    <hyperlink ref="I1" location="Содержание!A1" display="К СОДЕРЖАНИЮ &gt;&gt;&gt;" xr:uid="{00000000-0004-0000-1900-000001000000}"/>
    <hyperlink ref="B101" r:id="rId2" xr:uid="{00000000-0004-0000-1900-000002000000}"/>
  </hyperlinks>
  <pageMargins left="0.70866141732283472" right="0.70866141732283472" top="0.74803149606299213" bottom="0.74803149606299213" header="0.31496062992125984" footer="0.31496062992125984"/>
  <pageSetup paperSize="9" scale="14" orientation="landscape" r:id="rId3"/>
  <colBreaks count="1" manualBreakCount="1">
    <brk id="7" max="1048575" man="1"/>
  </col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4"/>
  <sheetViews>
    <sheetView tabSelected="1" view="pageBreakPreview" zoomScaleNormal="100" zoomScaleSheetLayoutView="100" workbookViewId="0">
      <selection activeCell="N23" sqref="N23"/>
    </sheetView>
  </sheetViews>
  <sheetFormatPr defaultColWidth="8.85546875" defaultRowHeight="15.75"/>
  <cols>
    <col min="1" max="1" width="8.85546875" style="6"/>
    <col min="2" max="2" width="11" style="6" bestFit="1" customWidth="1"/>
    <col min="3" max="3" width="53.85546875" style="23" customWidth="1"/>
    <col min="4" max="4" width="28.42578125" style="6" customWidth="1"/>
    <col min="5" max="16384" width="8.85546875" style="6"/>
  </cols>
  <sheetData>
    <row r="1" spans="1:7" ht="18.75">
      <c r="A1" s="88"/>
      <c r="B1" s="96" t="s">
        <v>10</v>
      </c>
      <c r="C1" s="96"/>
      <c r="D1" s="88"/>
      <c r="E1" s="89"/>
      <c r="F1" s="88"/>
    </row>
    <row r="2" spans="1:7" ht="18.75">
      <c r="A2" s="90"/>
      <c r="B2" s="568" t="s">
        <v>11</v>
      </c>
      <c r="C2" s="568"/>
      <c r="D2" s="91"/>
      <c r="E2" s="88"/>
      <c r="F2" s="88"/>
    </row>
    <row r="3" spans="1:7">
      <c r="A3" s="90"/>
      <c r="B3" s="90" t="s">
        <v>12</v>
      </c>
      <c r="C3" s="92" t="s">
        <v>149</v>
      </c>
      <c r="D3" s="366" t="s">
        <v>13</v>
      </c>
      <c r="E3" s="88"/>
      <c r="F3" s="88"/>
    </row>
    <row r="4" spans="1:7">
      <c r="A4" s="88"/>
      <c r="B4" s="90" t="s">
        <v>14</v>
      </c>
      <c r="C4" s="94" t="s">
        <v>150</v>
      </c>
      <c r="D4" s="93" t="s">
        <v>13</v>
      </c>
      <c r="E4" s="88"/>
      <c r="F4" s="88"/>
    </row>
    <row r="5" spans="1:7">
      <c r="A5" s="88"/>
      <c r="B5" s="90" t="s">
        <v>147</v>
      </c>
      <c r="C5" s="94" t="s">
        <v>151</v>
      </c>
      <c r="D5" s="366" t="s">
        <v>13</v>
      </c>
      <c r="E5" s="88"/>
      <c r="F5" s="88"/>
    </row>
    <row r="6" spans="1:7">
      <c r="A6" s="88"/>
      <c r="B6" s="90" t="s">
        <v>15</v>
      </c>
      <c r="C6" s="94" t="s">
        <v>152</v>
      </c>
      <c r="D6" s="93" t="s">
        <v>13</v>
      </c>
      <c r="E6" s="88"/>
      <c r="F6" s="88"/>
    </row>
    <row r="7" spans="1:7">
      <c r="A7" s="88"/>
      <c r="B7" s="90" t="s">
        <v>16</v>
      </c>
      <c r="C7" s="94" t="s">
        <v>118</v>
      </c>
      <c r="D7" s="93" t="s">
        <v>13</v>
      </c>
      <c r="E7" s="88"/>
      <c r="F7" s="88"/>
    </row>
    <row r="8" spans="1:7">
      <c r="A8" s="88"/>
      <c r="B8" s="90" t="s">
        <v>148</v>
      </c>
      <c r="C8" s="94" t="s">
        <v>90</v>
      </c>
      <c r="D8" s="93" t="s">
        <v>13</v>
      </c>
      <c r="E8" s="88"/>
      <c r="F8" s="88"/>
    </row>
    <row r="9" spans="1:7">
      <c r="A9" s="88"/>
      <c r="B9" s="90" t="s">
        <v>17</v>
      </c>
      <c r="C9" s="94" t="s">
        <v>146</v>
      </c>
      <c r="D9" s="366" t="s">
        <v>13</v>
      </c>
      <c r="E9" s="88"/>
      <c r="F9" s="88"/>
    </row>
    <row r="10" spans="1:7">
      <c r="A10" s="88"/>
      <c r="B10" s="90" t="s">
        <v>18</v>
      </c>
      <c r="C10" s="94" t="s">
        <v>110</v>
      </c>
      <c r="D10" s="93" t="s">
        <v>13</v>
      </c>
      <c r="E10" s="88"/>
      <c r="F10" s="88"/>
    </row>
    <row r="11" spans="1:7">
      <c r="A11" s="88"/>
      <c r="B11" s="90" t="s">
        <v>19</v>
      </c>
      <c r="C11" s="94" t="s">
        <v>111</v>
      </c>
      <c r="D11" s="93" t="s">
        <v>13</v>
      </c>
      <c r="E11" s="88"/>
      <c r="F11" s="88"/>
      <c r="G11" s="10"/>
    </row>
    <row r="12" spans="1:7" ht="18.75">
      <c r="A12" s="90"/>
      <c r="B12" s="568" t="s">
        <v>20</v>
      </c>
      <c r="C12" s="568"/>
      <c r="D12" s="91"/>
      <c r="E12" s="88"/>
      <c r="F12" s="88"/>
    </row>
    <row r="13" spans="1:7">
      <c r="A13" s="88"/>
      <c r="B13" s="90" t="s">
        <v>21</v>
      </c>
      <c r="C13" s="94" t="s">
        <v>22</v>
      </c>
      <c r="D13" s="93" t="s">
        <v>13</v>
      </c>
      <c r="E13" s="88"/>
      <c r="F13" s="88"/>
    </row>
    <row r="14" spans="1:7">
      <c r="A14" s="88"/>
      <c r="B14" s="90" t="s">
        <v>23</v>
      </c>
      <c r="C14" s="94" t="s">
        <v>113</v>
      </c>
      <c r="D14" s="93" t="s">
        <v>13</v>
      </c>
      <c r="E14" s="88"/>
      <c r="F14" s="88"/>
    </row>
    <row r="15" spans="1:7">
      <c r="A15" s="88"/>
      <c r="B15" s="90" t="s">
        <v>24</v>
      </c>
      <c r="C15" s="94" t="s">
        <v>80</v>
      </c>
      <c r="D15" s="93" t="s">
        <v>13</v>
      </c>
      <c r="E15" s="88"/>
      <c r="F15" s="88"/>
    </row>
    <row r="16" spans="1:7">
      <c r="A16" s="88"/>
      <c r="B16" s="90" t="s">
        <v>25</v>
      </c>
      <c r="C16" s="94" t="s">
        <v>26</v>
      </c>
      <c r="D16" s="93" t="s">
        <v>13</v>
      </c>
      <c r="E16" s="88"/>
      <c r="F16" s="88"/>
    </row>
    <row r="17" spans="1:4" ht="18.75">
      <c r="A17" s="10"/>
      <c r="B17" s="569" t="s">
        <v>134</v>
      </c>
      <c r="C17" s="569"/>
      <c r="D17" s="10"/>
    </row>
    <row r="18" spans="1:4">
      <c r="A18" s="10"/>
      <c r="B18" s="90" t="s">
        <v>27</v>
      </c>
      <c r="C18" s="94" t="s">
        <v>29</v>
      </c>
      <c r="D18" s="93" t="s">
        <v>13</v>
      </c>
    </row>
    <row r="19" spans="1:4" ht="18.75">
      <c r="A19" s="10"/>
      <c r="B19" s="569" t="s">
        <v>135</v>
      </c>
      <c r="C19" s="569"/>
      <c r="D19" s="10"/>
    </row>
    <row r="20" spans="1:4">
      <c r="A20" s="10"/>
      <c r="B20" s="90" t="s">
        <v>28</v>
      </c>
      <c r="C20" s="94" t="s">
        <v>30</v>
      </c>
      <c r="D20" s="93" t="s">
        <v>13</v>
      </c>
    </row>
    <row r="21" spans="1:4">
      <c r="A21" s="10"/>
      <c r="B21" s="90" t="s">
        <v>136</v>
      </c>
      <c r="C21" s="94" t="s">
        <v>31</v>
      </c>
      <c r="D21" s="93" t="s">
        <v>13</v>
      </c>
    </row>
    <row r="22" spans="1:4">
      <c r="A22" s="10"/>
      <c r="B22" s="90" t="s">
        <v>137</v>
      </c>
      <c r="C22" s="94" t="s">
        <v>101</v>
      </c>
      <c r="D22" s="93" t="s">
        <v>13</v>
      </c>
    </row>
    <row r="23" spans="1:4">
      <c r="A23" s="10"/>
      <c r="B23" s="90" t="s">
        <v>138</v>
      </c>
      <c r="C23" s="94" t="s">
        <v>32</v>
      </c>
      <c r="D23" s="93" t="s">
        <v>13</v>
      </c>
    </row>
    <row r="24" spans="1:4">
      <c r="B24" s="90" t="s">
        <v>139</v>
      </c>
      <c r="C24" s="94" t="s">
        <v>132</v>
      </c>
      <c r="D24" s="366" t="s">
        <v>13</v>
      </c>
    </row>
  </sheetData>
  <mergeCells count="4">
    <mergeCell ref="B2:C2"/>
    <mergeCell ref="B12:C12"/>
    <mergeCell ref="B17:C17"/>
    <mergeCell ref="B19:C19"/>
  </mergeCells>
  <hyperlinks>
    <hyperlink ref="D10" location="'TERAPIA NEW'!Заголовки_для_печати" display="перейти &gt;&gt;&gt;" xr:uid="{00000000-0004-0000-0200-000000000000}"/>
    <hyperlink ref="D13" location="'КРОВАТИ '!Заголовки_для_печати" display="перейти &gt;&gt;&gt;" xr:uid="{00000000-0004-0000-0200-000001000000}"/>
    <hyperlink ref="D14" location="'Основание Askona'!A1" display="перейти &gt;&gt;&gt;" xr:uid="{00000000-0004-0000-0200-000002000000}"/>
    <hyperlink ref="D15" location="'Основание с ламелями'!Область_печати" display="перейти &gt;&gt;&gt;" xr:uid="{00000000-0004-0000-0200-000003000000}"/>
    <hyperlink ref="D16" location="'ТРТ_кровати,диван,МФ'!A1" display="перейти &gt;&gt;&gt;" xr:uid="{00000000-0004-0000-0200-000004000000}"/>
    <hyperlink ref="D18" location="'Малые формы'!A1" display="перейти &gt;&gt;&gt;" xr:uid="{00000000-0004-0000-0200-000005000000}"/>
    <hyperlink ref="D20" location="ПОДУШКИ!A1" display="перейти &gt;&gt;&gt;" xr:uid="{00000000-0004-0000-0200-000006000000}"/>
    <hyperlink ref="D21" location="'ЧЕХЛЫ,ОДЕЯЛА'!Область_печати" display="перейти &gt;&gt;&gt;" xr:uid="{00000000-0004-0000-0200-000007000000}"/>
    <hyperlink ref="D22" location="'ЧЕХЛЫ,ОДЕЯЛА'!Область_печати" display="перейти &gt;&gt;&gt;" xr:uid="{00000000-0004-0000-0200-000008000000}"/>
    <hyperlink ref="D23" location="НАМАТРАСНИКИ!A1" display="перейти &gt;&gt;&gt;" xr:uid="{00000000-0004-0000-0200-000009000000}"/>
    <hyperlink ref="D11" location="FITNESS!Область_печати" display="перейти &gt;&gt;&gt;" xr:uid="{00000000-0004-0000-0200-00000A000000}"/>
    <hyperlink ref="D8" location="Halal!A1" display="перейти &gt;&gt;&gt;" xr:uid="{00000000-0004-0000-0200-00000B000000}"/>
    <hyperlink ref="D5" location="'Supremo '!Область_печати" display="перейти &gt;&gt;&gt;" xr:uid="{00000000-0004-0000-0200-00000C000000}"/>
    <hyperlink ref="D6" location="SOUL!Заголовки_для_печати" display="перейти &gt;&gt;&gt;" xr:uid="{00000000-0004-0000-0200-00000D000000}"/>
    <hyperlink ref="D7" location="'Moms Love'!Заголовки_для_печати" display="перейти &gt;&gt;&gt;" xr:uid="{00000000-0004-0000-0200-00000E000000}"/>
    <hyperlink ref="D24" location="КПБ!Область_печати" display="перейти &gt;&gt;&gt;" xr:uid="{00000000-0004-0000-0200-00000F000000}"/>
    <hyperlink ref="D9" location="'SERIA PRO'!A1" display="перейти &gt;&gt;&gt;" xr:uid="{00000000-0004-0000-0200-000010000000}"/>
    <hyperlink ref="D4" location="TREND!A1" display="перейти &gt;&gt;&gt;" xr:uid="{00000000-0004-0000-0200-000011000000}"/>
    <hyperlink ref="D3" location="'TREND - Viking (скрутка)'!Заголовки_для_печати" display="перейти &gt;&gt;&gt;" xr:uid="{00000000-0004-0000-0200-00001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O276"/>
  <sheetViews>
    <sheetView zoomScale="70" zoomScaleNormal="70" workbookViewId="0">
      <selection activeCell="N1" sqref="N1:O1048576"/>
    </sheetView>
  </sheetViews>
  <sheetFormatPr defaultColWidth="8.85546875" defaultRowHeight="15"/>
  <cols>
    <col min="1" max="1" width="6.5703125" style="377" bestFit="1" customWidth="1"/>
    <col min="2" max="2" width="36.42578125" style="377" bestFit="1" customWidth="1"/>
    <col min="3" max="3" width="36.42578125" style="377" customWidth="1"/>
    <col min="4" max="4" width="17.140625" style="385" customWidth="1"/>
    <col min="5" max="8" width="8.85546875" style="380" customWidth="1"/>
    <col min="9" max="9" width="13.140625" style="551" customWidth="1"/>
    <col min="10" max="10" width="13.85546875" style="378" bestFit="1" customWidth="1"/>
    <col min="11" max="11" width="8.85546875" style="550"/>
    <col min="12" max="12" width="18.85546875" style="378" customWidth="1"/>
    <col min="13" max="13" width="16.42578125" style="377" customWidth="1"/>
    <col min="14" max="14" width="12.7109375" style="559" bestFit="1" customWidth="1"/>
    <col min="15" max="15" width="11.140625" style="559" bestFit="1" customWidth="1"/>
    <col min="16" max="16384" width="8.85546875" style="377"/>
  </cols>
  <sheetData>
    <row r="1" spans="1:15">
      <c r="D1" s="570" t="s">
        <v>650</v>
      </c>
      <c r="E1" s="570"/>
      <c r="F1" s="570"/>
      <c r="G1" s="570"/>
      <c r="H1" s="570"/>
      <c r="I1" s="570"/>
      <c r="J1" s="571" t="s">
        <v>651</v>
      </c>
      <c r="K1" s="571"/>
    </row>
    <row r="2" spans="1:15" s="379" customFormat="1">
      <c r="D2" s="539" t="s">
        <v>647</v>
      </c>
      <c r="E2" s="380" t="s">
        <v>7</v>
      </c>
      <c r="F2" s="380" t="s">
        <v>6</v>
      </c>
      <c r="G2" s="380" t="s">
        <v>8</v>
      </c>
      <c r="H2" s="380" t="s">
        <v>9</v>
      </c>
      <c r="I2" s="551" t="s">
        <v>648</v>
      </c>
      <c r="J2" s="381"/>
      <c r="K2" s="549" t="s">
        <v>649</v>
      </c>
      <c r="L2" s="381" t="s">
        <v>40</v>
      </c>
      <c r="M2" s="379" t="s">
        <v>36</v>
      </c>
      <c r="N2" s="560"/>
      <c r="O2" s="560"/>
    </row>
    <row r="3" spans="1:15">
      <c r="A3" s="382" t="s">
        <v>159</v>
      </c>
      <c r="B3" s="383" t="s">
        <v>160</v>
      </c>
      <c r="C3" s="383" t="s">
        <v>652</v>
      </c>
      <c r="D3" s="384">
        <v>57745</v>
      </c>
      <c r="E3" s="548">
        <v>0.59499999999999997</v>
      </c>
      <c r="F3" s="548">
        <v>0.54100000000000004</v>
      </c>
      <c r="G3" s="548">
        <v>0.46</v>
      </c>
      <c r="H3" s="548">
        <v>0.40500000000000003</v>
      </c>
      <c r="I3" s="549">
        <v>0.62</v>
      </c>
      <c r="J3" s="378">
        <v>55312</v>
      </c>
      <c r="K3" s="550">
        <v>0.66300000000000003</v>
      </c>
      <c r="L3" s="378">
        <f>J3*(1-K3)</f>
        <v>18640.143999999997</v>
      </c>
      <c r="M3" s="558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В)"),H3,"")))))*(1-$I3)*(1-'Категория(опт)'!$B$8)/(IF(AND('Категория(опт)'!$B$6="с НДС"),1,IF(AND('Категория(опт)'!$B$6="без НДС"),1.22,"")))</f>
        <v>10071.882899999999</v>
      </c>
      <c r="N3" s="561"/>
      <c r="O3" s="561"/>
    </row>
    <row r="4" spans="1:15">
      <c r="A4" s="382" t="s">
        <v>161</v>
      </c>
      <c r="B4" s="383" t="s">
        <v>162</v>
      </c>
      <c r="C4" s="383" t="s">
        <v>652</v>
      </c>
      <c r="D4" s="384">
        <v>62017</v>
      </c>
      <c r="E4" s="548">
        <v>0.59499999999999997</v>
      </c>
      <c r="F4" s="548">
        <v>0.54100000000000004</v>
      </c>
      <c r="G4" s="548">
        <v>0.46</v>
      </c>
      <c r="H4" s="548">
        <v>0.40500000000000003</v>
      </c>
      <c r="I4" s="549">
        <v>0.62</v>
      </c>
      <c r="J4" s="378">
        <v>59307</v>
      </c>
      <c r="K4" s="550">
        <v>0.66300000000000003</v>
      </c>
      <c r="L4" s="378">
        <f t="shared" ref="L4:L75" si="0">J4*(1-K4)</f>
        <v>19986.458999999999</v>
      </c>
      <c r="M4" s="558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В)"),H4,"")))))*(1-$I4)*(1-'Категория(опт)'!$B$8)/(IF(AND('Категория(опт)'!$B$6="с НДС"),1,IF(AND('Категория(опт)'!$B$6="без НДС"),1.22,"")))</f>
        <v>10817.005139999999</v>
      </c>
      <c r="N4" s="561"/>
      <c r="O4" s="561"/>
    </row>
    <row r="5" spans="1:15">
      <c r="A5" s="382" t="s">
        <v>163</v>
      </c>
      <c r="B5" s="383" t="s">
        <v>164</v>
      </c>
      <c r="C5" s="383" t="s">
        <v>652</v>
      </c>
      <c r="D5" s="384">
        <v>79460</v>
      </c>
      <c r="E5" s="548">
        <v>0.59499999999999997</v>
      </c>
      <c r="F5" s="548">
        <v>0.54100000000000004</v>
      </c>
      <c r="G5" s="548">
        <v>0.46</v>
      </c>
      <c r="H5" s="548">
        <v>0.40500000000000003</v>
      </c>
      <c r="I5" s="549">
        <v>0.62</v>
      </c>
      <c r="J5" s="378">
        <v>75950</v>
      </c>
      <c r="K5" s="550">
        <v>0.66300000000000003</v>
      </c>
      <c r="L5" s="378">
        <f t="shared" si="0"/>
        <v>25595.149999999998</v>
      </c>
      <c r="M5" s="558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В)"),H5,"")))))*(1-$I5)*(1-'Категория(опт)'!$B$8)/(IF(AND('Категория(опт)'!$B$6="с НДС"),1,IF(AND('Категория(опт)'!$B$6="без НДС"),1.22,"")))</f>
        <v>13859.413199999999</v>
      </c>
      <c r="N5" s="561"/>
      <c r="O5" s="561"/>
    </row>
    <row r="6" spans="1:15">
      <c r="A6" s="382" t="s">
        <v>165</v>
      </c>
      <c r="B6" s="383" t="s">
        <v>166</v>
      </c>
      <c r="C6" s="383" t="s">
        <v>652</v>
      </c>
      <c r="D6" s="384">
        <v>88958</v>
      </c>
      <c r="E6" s="548">
        <v>0.59499999999999997</v>
      </c>
      <c r="F6" s="548">
        <v>0.54100000000000004</v>
      </c>
      <c r="G6" s="548">
        <v>0.46</v>
      </c>
      <c r="H6" s="548">
        <v>0.40500000000000003</v>
      </c>
      <c r="I6" s="549">
        <v>0.62</v>
      </c>
      <c r="J6" s="378">
        <v>84933</v>
      </c>
      <c r="K6" s="550">
        <v>0.66300000000000003</v>
      </c>
      <c r="L6" s="378">
        <f t="shared" si="0"/>
        <v>28622.420999999998</v>
      </c>
      <c r="M6" s="558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В)"),H6,"")))))*(1-$I6)*(1-'Категория(опт)'!$B$8)/(IF(AND('Категория(опт)'!$B$6="с НДС"),1,IF(AND('Категория(опт)'!$B$6="без НДС"),1.22,"")))</f>
        <v>15516.054359999998</v>
      </c>
      <c r="N6" s="561"/>
      <c r="O6" s="561"/>
    </row>
    <row r="7" spans="1:15">
      <c r="A7" s="382" t="s">
        <v>167</v>
      </c>
      <c r="B7" s="383" t="s">
        <v>168</v>
      </c>
      <c r="C7" s="383" t="s">
        <v>652</v>
      </c>
      <c r="D7" s="384">
        <v>110089</v>
      </c>
      <c r="E7" s="548">
        <v>0.59499999999999997</v>
      </c>
      <c r="F7" s="548">
        <v>0.54100000000000004</v>
      </c>
      <c r="G7" s="548">
        <v>0.46</v>
      </c>
      <c r="H7" s="548">
        <v>0.40500000000000003</v>
      </c>
      <c r="I7" s="549">
        <v>0.62</v>
      </c>
      <c r="J7" s="378">
        <v>104837</v>
      </c>
      <c r="K7" s="550">
        <v>0.66300000000000003</v>
      </c>
      <c r="L7" s="378">
        <f t="shared" si="0"/>
        <v>35330.068999999996</v>
      </c>
      <c r="M7" s="558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В)"),H7,"")))))*(1-$I7)*(1-'Категория(опт)'!$B$8)/(IF(AND('Категория(опт)'!$B$6="с НДС"),1,IF(AND('Категория(опт)'!$B$6="без НДС"),1.22,"")))</f>
        <v>19201.723379999999</v>
      </c>
      <c r="N7" s="561"/>
      <c r="O7" s="561"/>
    </row>
    <row r="8" spans="1:15">
      <c r="A8" s="382" t="s">
        <v>169</v>
      </c>
      <c r="B8" s="383" t="s">
        <v>170</v>
      </c>
      <c r="C8" s="383" t="s">
        <v>652</v>
      </c>
      <c r="D8" s="384">
        <v>113884</v>
      </c>
      <c r="E8" s="548">
        <v>0.59499999999999997</v>
      </c>
      <c r="F8" s="548">
        <v>0.54100000000000004</v>
      </c>
      <c r="G8" s="548">
        <v>0.46</v>
      </c>
      <c r="H8" s="548">
        <v>0.40500000000000003</v>
      </c>
      <c r="I8" s="549">
        <v>0.62</v>
      </c>
      <c r="J8" s="378">
        <v>108879</v>
      </c>
      <c r="K8" s="550">
        <v>0.66300000000000003</v>
      </c>
      <c r="L8" s="378">
        <f t="shared" si="0"/>
        <v>36692.222999999998</v>
      </c>
      <c r="M8" s="558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В)"),H8,"")))))*(1-$I8)*(1-'Категория(опт)'!$B$8)/(IF(AND('Категория(опт)'!$B$6="с НДС"),1,IF(AND('Категория(опт)'!$B$6="без НДС"),1.22,"")))</f>
        <v>19863.647279999997</v>
      </c>
      <c r="N8" s="561"/>
      <c r="O8" s="561"/>
    </row>
    <row r="9" spans="1:15">
      <c r="A9" s="382" t="s">
        <v>171</v>
      </c>
      <c r="B9" s="383" t="s">
        <v>172</v>
      </c>
      <c r="C9" s="383" t="s">
        <v>652</v>
      </c>
      <c r="D9" s="384">
        <v>118610</v>
      </c>
      <c r="E9" s="548">
        <v>0.59499999999999997</v>
      </c>
      <c r="F9" s="548">
        <v>0.54100000000000004</v>
      </c>
      <c r="G9" s="548">
        <v>0.46</v>
      </c>
      <c r="H9" s="548">
        <v>0.40500000000000003</v>
      </c>
      <c r="I9" s="549">
        <v>0.62</v>
      </c>
      <c r="J9" s="378">
        <v>113265</v>
      </c>
      <c r="K9" s="550">
        <v>0.66300000000000003</v>
      </c>
      <c r="L9" s="378">
        <f t="shared" si="0"/>
        <v>38170.304999999993</v>
      </c>
      <c r="M9" s="558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В)"),H9,"")))))*(1-$I9)*(1-'Категория(опт)'!$B$8)/(IF(AND('Категория(опт)'!$B$6="с НДС"),1,IF(AND('Категория(опт)'!$B$6="без НДС"),1.22,"")))</f>
        <v>20687.956200000001</v>
      </c>
      <c r="N9" s="561"/>
      <c r="O9" s="561"/>
    </row>
    <row r="10" spans="1:15">
      <c r="A10" s="382" t="s">
        <v>173</v>
      </c>
      <c r="B10" s="383" t="s">
        <v>174</v>
      </c>
      <c r="C10" s="383" t="s">
        <v>652</v>
      </c>
      <c r="D10" s="384">
        <v>135411</v>
      </c>
      <c r="E10" s="548">
        <v>0.59499999999999997</v>
      </c>
      <c r="F10" s="548">
        <v>0.54100000000000004</v>
      </c>
      <c r="G10" s="548">
        <v>0.46</v>
      </c>
      <c r="H10" s="548">
        <v>0.40500000000000003</v>
      </c>
      <c r="I10" s="549">
        <v>0.62</v>
      </c>
      <c r="J10" s="378">
        <v>129416</v>
      </c>
      <c r="K10" s="550">
        <v>0.66300000000000003</v>
      </c>
      <c r="L10" s="378">
        <f t="shared" si="0"/>
        <v>43613.191999999995</v>
      </c>
      <c r="M10" s="558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В)"),H10,"")))))*(1-$I10)*(1-'Категория(опт)'!$B$8)/(IF(AND('Категория(опт)'!$B$6="с НДС"),1,IF(AND('Категория(опт)'!$B$6="без НДС"),1.22,"")))</f>
        <v>23618.386620000001</v>
      </c>
      <c r="N10" s="561"/>
      <c r="O10" s="561"/>
    </row>
    <row r="11" spans="1:15">
      <c r="A11" s="382" t="s">
        <v>1288</v>
      </c>
      <c r="B11" s="383" t="s">
        <v>1251</v>
      </c>
      <c r="C11" s="383" t="s">
        <v>652</v>
      </c>
      <c r="D11" s="384">
        <v>211612</v>
      </c>
      <c r="E11" s="548">
        <v>0.59499999999999997</v>
      </c>
      <c r="F11" s="548">
        <v>0.54100000000000004</v>
      </c>
      <c r="G11" s="548">
        <v>0.46</v>
      </c>
      <c r="H11" s="548">
        <v>0.40500000000000003</v>
      </c>
      <c r="I11" s="549">
        <v>0.62</v>
      </c>
      <c r="J11" s="378">
        <v>202473</v>
      </c>
      <c r="K11" s="550">
        <v>0.66300000000000003</v>
      </c>
      <c r="L11" s="378">
        <f t="shared" ref="L11:L12" si="1">J11*(1-K11)</f>
        <v>68233.400999999998</v>
      </c>
      <c r="M11" s="558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В)"),H11,"")))))*(1-$I11)*(1-'Категория(опт)'!$B$8)/(IF(AND('Категория(опт)'!$B$6="с НДС"),1,IF(AND('Категория(опт)'!$B$6="без НДС"),1.22,"")))</f>
        <v>36909.365039999997</v>
      </c>
      <c r="N11" s="561"/>
      <c r="O11" s="561"/>
    </row>
    <row r="12" spans="1:15">
      <c r="A12" s="382" t="s">
        <v>1289</v>
      </c>
      <c r="B12" s="383" t="s">
        <v>1252</v>
      </c>
      <c r="C12" s="383" t="s">
        <v>652</v>
      </c>
      <c r="D12" s="384">
        <v>242494</v>
      </c>
      <c r="E12" s="548">
        <v>0.59499999999999997</v>
      </c>
      <c r="F12" s="548">
        <v>0.54100000000000004</v>
      </c>
      <c r="G12" s="548">
        <v>0.46</v>
      </c>
      <c r="H12" s="548">
        <v>0.40500000000000003</v>
      </c>
      <c r="I12" s="549">
        <v>0.62</v>
      </c>
      <c r="J12" s="378">
        <v>232022</v>
      </c>
      <c r="K12" s="550">
        <v>0.66300000000000003</v>
      </c>
      <c r="L12" s="378">
        <f t="shared" si="1"/>
        <v>78191.41399999999</v>
      </c>
      <c r="M12" s="558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В)"),H12,"")))))*(1-$I12)*(1-'Категория(опт)'!$B$8)/(IF(AND('Категория(опт)'!$B$6="с НДС"),1,IF(AND('Категория(опт)'!$B$6="без НДС"),1.22,"")))</f>
        <v>42295.803479999995</v>
      </c>
      <c r="N12" s="561"/>
      <c r="O12" s="561"/>
    </row>
    <row r="13" spans="1:15">
      <c r="A13" s="382" t="s">
        <v>175</v>
      </c>
      <c r="B13" s="383" t="s">
        <v>176</v>
      </c>
      <c r="C13" s="383" t="s">
        <v>652</v>
      </c>
      <c r="D13" s="384">
        <v>64373</v>
      </c>
      <c r="E13" s="548">
        <v>0.61799999999999999</v>
      </c>
      <c r="F13" s="548">
        <v>0.56699999999999995</v>
      </c>
      <c r="G13" s="548">
        <v>0.49</v>
      </c>
      <c r="H13" s="548">
        <v>0.44</v>
      </c>
      <c r="I13" s="549">
        <v>0.64400000000000002</v>
      </c>
      <c r="J13" s="378">
        <v>64526</v>
      </c>
      <c r="K13" s="550">
        <v>0.71499999999999997</v>
      </c>
      <c r="L13" s="378">
        <f t="shared" si="0"/>
        <v>18389.910000000003</v>
      </c>
      <c r="M13" s="558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В)"),H13,"")))))*(1-$I13)*(1-'Категория(опт)'!$B$8)/(IF(AND('Категория(опт)'!$B$6="с НДС"),1,IF(AND('Категория(опт)'!$B$6="без НДС"),1.22,"")))</f>
        <v>9922.9692040000009</v>
      </c>
      <c r="N13" s="561"/>
      <c r="O13" s="561"/>
    </row>
    <row r="14" spans="1:15">
      <c r="A14" s="382" t="s">
        <v>177</v>
      </c>
      <c r="B14" s="383" t="s">
        <v>178</v>
      </c>
      <c r="C14" s="383" t="s">
        <v>652</v>
      </c>
      <c r="D14" s="384">
        <v>71007</v>
      </c>
      <c r="E14" s="548">
        <v>0.61799999999999999</v>
      </c>
      <c r="F14" s="548">
        <v>0.56699999999999995</v>
      </c>
      <c r="G14" s="548">
        <v>0.49</v>
      </c>
      <c r="H14" s="548">
        <v>0.44</v>
      </c>
      <c r="I14" s="549">
        <v>0.64400000000000002</v>
      </c>
      <c r="J14" s="378">
        <v>71041</v>
      </c>
      <c r="K14" s="550">
        <v>0.71499999999999997</v>
      </c>
      <c r="L14" s="378">
        <f t="shared" si="0"/>
        <v>20246.685000000001</v>
      </c>
      <c r="M14" s="558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В)"),H14,"")))))*(1-$I14)*(1-'Категория(опт)'!$B$8)/(IF(AND('Категория(опт)'!$B$6="с НДС"),1,IF(AND('Категория(опт)'!$B$6="без НДС"),1.22,"")))</f>
        <v>10945.587036000001</v>
      </c>
      <c r="N14" s="561"/>
      <c r="O14" s="561"/>
    </row>
    <row r="15" spans="1:15">
      <c r="A15" s="382" t="s">
        <v>179</v>
      </c>
      <c r="B15" s="383" t="s">
        <v>180</v>
      </c>
      <c r="C15" s="383" t="s">
        <v>652</v>
      </c>
      <c r="D15" s="384">
        <v>90610</v>
      </c>
      <c r="E15" s="548">
        <v>0.61799999999999999</v>
      </c>
      <c r="F15" s="548">
        <v>0.56699999999999995</v>
      </c>
      <c r="G15" s="548">
        <v>0.49</v>
      </c>
      <c r="H15" s="548">
        <v>0.44</v>
      </c>
      <c r="I15" s="549">
        <v>0.64400000000000002</v>
      </c>
      <c r="J15" s="378">
        <v>90710</v>
      </c>
      <c r="K15" s="550">
        <v>0.71499999999999997</v>
      </c>
      <c r="L15" s="378">
        <f t="shared" si="0"/>
        <v>25852.350000000002</v>
      </c>
      <c r="M15" s="558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В)"),H15,"")))))*(1-$I15)*(1-'Категория(опт)'!$B$8)/(IF(AND('Категория(опт)'!$B$6="с НДС"),1,IF(AND('Категория(опт)'!$B$6="без НДС"),1.22,"")))</f>
        <v>13967.350280000001</v>
      </c>
      <c r="N15" s="561"/>
      <c r="O15" s="561"/>
    </row>
    <row r="16" spans="1:15">
      <c r="A16" s="382" t="s">
        <v>181</v>
      </c>
      <c r="B16" s="383" t="s">
        <v>182</v>
      </c>
      <c r="C16" s="383" t="s">
        <v>652</v>
      </c>
      <c r="D16" s="384">
        <v>101227</v>
      </c>
      <c r="E16" s="548">
        <v>0.61799999999999999</v>
      </c>
      <c r="F16" s="548">
        <v>0.56699999999999995</v>
      </c>
      <c r="G16" s="548">
        <v>0.49</v>
      </c>
      <c r="H16" s="548">
        <v>0.44</v>
      </c>
      <c r="I16" s="549">
        <v>0.64400000000000002</v>
      </c>
      <c r="J16" s="378">
        <v>101295</v>
      </c>
      <c r="K16" s="550">
        <v>0.71499999999999997</v>
      </c>
      <c r="L16" s="378">
        <f t="shared" si="0"/>
        <v>28869.075000000004</v>
      </c>
      <c r="M16" s="558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В)"),H16,"")))))*(1-$I16)*(1-'Категория(опт)'!$B$8)/(IF(AND('Категория(опт)'!$B$6="с НДС"),1,IF(AND('Категория(опт)'!$B$6="без НДС"),1.22,"")))</f>
        <v>15603.939596</v>
      </c>
      <c r="N16" s="561"/>
      <c r="O16" s="561"/>
    </row>
    <row r="17" spans="1:15">
      <c r="A17" s="382" t="s">
        <v>183</v>
      </c>
      <c r="B17" s="383" t="s">
        <v>184</v>
      </c>
      <c r="C17" s="383" t="s">
        <v>652</v>
      </c>
      <c r="D17" s="384">
        <v>116147</v>
      </c>
      <c r="E17" s="548">
        <v>0.61799999999999999</v>
      </c>
      <c r="F17" s="548">
        <v>0.56699999999999995</v>
      </c>
      <c r="G17" s="548">
        <v>0.49</v>
      </c>
      <c r="H17" s="548">
        <v>0.44</v>
      </c>
      <c r="I17" s="549">
        <v>0.64400000000000002</v>
      </c>
      <c r="J17" s="378">
        <v>116421</v>
      </c>
      <c r="K17" s="550">
        <v>0.71499999999999997</v>
      </c>
      <c r="L17" s="378">
        <f t="shared" si="0"/>
        <v>33179.985000000001</v>
      </c>
      <c r="M17" s="558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В)"),H17,"")))))*(1-$I17)*(1-'Категория(опт)'!$B$8)/(IF(AND('Категория(опт)'!$B$6="с НДС"),1,IF(AND('Категория(опт)'!$B$6="без НДС"),1.22,"")))</f>
        <v>17903.827756000002</v>
      </c>
      <c r="N17" s="561"/>
      <c r="O17" s="561"/>
    </row>
    <row r="18" spans="1:15">
      <c r="A18" s="382" t="s">
        <v>185</v>
      </c>
      <c r="B18" s="383" t="s">
        <v>186</v>
      </c>
      <c r="C18" s="383" t="s">
        <v>652</v>
      </c>
      <c r="D18" s="384">
        <v>131557</v>
      </c>
      <c r="E18" s="548">
        <v>0.61799999999999999</v>
      </c>
      <c r="F18" s="548">
        <v>0.56699999999999995</v>
      </c>
      <c r="G18" s="548">
        <v>0.49</v>
      </c>
      <c r="H18" s="548">
        <v>0.44</v>
      </c>
      <c r="I18" s="549">
        <v>0.64400000000000002</v>
      </c>
      <c r="J18" s="378">
        <v>131730</v>
      </c>
      <c r="K18" s="550">
        <v>0.71499999999999997</v>
      </c>
      <c r="L18" s="378">
        <f t="shared" si="0"/>
        <v>37543.050000000003</v>
      </c>
      <c r="M18" s="558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В)"),H18,"")))))*(1-$I18)*(1-'Категория(опт)'!$B$8)/(IF(AND('Категория(опт)'!$B$6="с НДС"),1,IF(AND('Категория(опт)'!$B$6="без НДС"),1.22,"")))</f>
        <v>20279.248436000002</v>
      </c>
      <c r="N18" s="561"/>
      <c r="O18" s="561"/>
    </row>
    <row r="19" spans="1:15">
      <c r="A19" s="382" t="s">
        <v>187</v>
      </c>
      <c r="B19" s="383" t="s">
        <v>188</v>
      </c>
      <c r="C19" s="383" t="s">
        <v>652</v>
      </c>
      <c r="D19" s="384">
        <v>144160</v>
      </c>
      <c r="E19" s="548">
        <v>0.61799999999999999</v>
      </c>
      <c r="F19" s="548">
        <v>0.56699999999999995</v>
      </c>
      <c r="G19" s="548">
        <v>0.49</v>
      </c>
      <c r="H19" s="548">
        <v>0.44</v>
      </c>
      <c r="I19" s="549">
        <v>0.64400000000000002</v>
      </c>
      <c r="J19" s="378">
        <v>144303</v>
      </c>
      <c r="K19" s="550">
        <v>0.71499999999999997</v>
      </c>
      <c r="L19" s="378">
        <f t="shared" si="0"/>
        <v>41126.355000000003</v>
      </c>
      <c r="M19" s="558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В)"),H19,"")))))*(1-$I19)*(1-'Категория(опт)'!$B$8)/(IF(AND('Категория(опт)'!$B$6="с НДС"),1,IF(AND('Категория(опт)'!$B$6="без НДС"),1.22,"")))</f>
        <v>22221.97568</v>
      </c>
      <c r="N19" s="561"/>
      <c r="O19" s="561"/>
    </row>
    <row r="20" spans="1:15">
      <c r="A20" s="382" t="s">
        <v>1290</v>
      </c>
      <c r="B20" s="383" t="s">
        <v>1255</v>
      </c>
      <c r="C20" s="383" t="s">
        <v>652</v>
      </c>
      <c r="D20" s="384">
        <v>162387</v>
      </c>
      <c r="E20" s="548">
        <v>0.61799999999999999</v>
      </c>
      <c r="F20" s="548">
        <v>0.56699999999999995</v>
      </c>
      <c r="G20" s="548">
        <v>0.49</v>
      </c>
      <c r="H20" s="548">
        <v>0.44</v>
      </c>
      <c r="I20" s="549">
        <v>0.64400000000000002</v>
      </c>
      <c r="J20" s="378">
        <v>163072</v>
      </c>
      <c r="K20" s="550">
        <v>0.71499999999999997</v>
      </c>
      <c r="L20" s="378">
        <f t="shared" ref="L20:L22" si="2">J20*(1-K20)</f>
        <v>46475.520000000004</v>
      </c>
      <c r="M20" s="558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В)"),H20,"")))))*(1-$I20)*(1-'Категория(опт)'!$B$8)/(IF(AND('Категория(опт)'!$B$6="с НДС"),1,IF(AND('Категория(опт)'!$B$6="без НДС"),1.22,"")))</f>
        <v>25031.631276000004</v>
      </c>
      <c r="N20" s="561"/>
      <c r="O20" s="561"/>
    </row>
    <row r="21" spans="1:15">
      <c r="A21" s="382" t="s">
        <v>1291</v>
      </c>
      <c r="B21" s="383" t="s">
        <v>1256</v>
      </c>
      <c r="C21" s="383" t="s">
        <v>652</v>
      </c>
      <c r="D21" s="384">
        <v>217828</v>
      </c>
      <c r="E21" s="548">
        <v>0.61799999999999999</v>
      </c>
      <c r="F21" s="548">
        <v>0.56699999999999995</v>
      </c>
      <c r="G21" s="548">
        <v>0.49</v>
      </c>
      <c r="H21" s="548">
        <v>0.44</v>
      </c>
      <c r="I21" s="549">
        <v>0.64400000000000002</v>
      </c>
      <c r="J21" s="378">
        <v>218748</v>
      </c>
      <c r="K21" s="550">
        <v>0.71499999999999997</v>
      </c>
      <c r="L21" s="378">
        <f t="shared" si="2"/>
        <v>62343.180000000008</v>
      </c>
      <c r="M21" s="558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В)"),H21,"")))))*(1-$I21)*(1-'Категория(опт)'!$B$8)/(IF(AND('Категория(опт)'!$B$6="с НДС"),1,IF(AND('Категория(опт)'!$B$6="без НДС"),1.22,"")))</f>
        <v>33577.750544000002</v>
      </c>
      <c r="N21" s="561"/>
      <c r="O21" s="561"/>
    </row>
    <row r="22" spans="1:15">
      <c r="A22" s="382" t="s">
        <v>1292</v>
      </c>
      <c r="B22" s="383" t="s">
        <v>1257</v>
      </c>
      <c r="C22" s="383" t="s">
        <v>652</v>
      </c>
      <c r="D22" s="384">
        <v>251090</v>
      </c>
      <c r="E22" s="548">
        <v>0.61799999999999999</v>
      </c>
      <c r="F22" s="548">
        <v>0.56699999999999995</v>
      </c>
      <c r="G22" s="548">
        <v>0.49</v>
      </c>
      <c r="H22" s="548">
        <v>0.44</v>
      </c>
      <c r="I22" s="549">
        <v>0.64400000000000002</v>
      </c>
      <c r="J22" s="378">
        <v>252150</v>
      </c>
      <c r="K22" s="550">
        <v>0.71499999999999997</v>
      </c>
      <c r="L22" s="378">
        <f t="shared" si="2"/>
        <v>71862.750000000015</v>
      </c>
      <c r="M22" s="558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В)"),H22,"")))))*(1-$I22)*(1-'Категория(опт)'!$B$8)/(IF(AND('Категория(опт)'!$B$6="с НДС"),1,IF(AND('Категория(опт)'!$B$6="без НДС"),1.22,"")))</f>
        <v>38705.021320000007</v>
      </c>
      <c r="N22" s="561"/>
      <c r="O22" s="561"/>
    </row>
    <row r="23" spans="1:15">
      <c r="A23" s="382" t="s">
        <v>189</v>
      </c>
      <c r="B23" s="383" t="s">
        <v>190</v>
      </c>
      <c r="C23" s="383" t="s">
        <v>652</v>
      </c>
      <c r="D23" s="384">
        <v>75281</v>
      </c>
      <c r="E23" s="548">
        <v>0.61799999999999999</v>
      </c>
      <c r="F23" s="548">
        <v>0.56699999999999995</v>
      </c>
      <c r="G23" s="548">
        <v>0.49</v>
      </c>
      <c r="H23" s="548">
        <v>0.44</v>
      </c>
      <c r="I23" s="549">
        <v>0.60799999999999998</v>
      </c>
      <c r="J23" s="378">
        <v>75417</v>
      </c>
      <c r="K23" s="550">
        <v>0.71199999999999997</v>
      </c>
      <c r="L23" s="378">
        <f t="shared" si="0"/>
        <v>21720.096000000001</v>
      </c>
      <c r="M23" s="558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В)"),H23,"")))))*(1-$I23)*(1-'Категория(опт)'!$B$8)/(IF(AND('Категория(опт)'!$B$6="с НДС"),1,IF(AND('Категория(опт)'!$B$6="без НДС"),1.22,"")))</f>
        <v>12777.895816000002</v>
      </c>
      <c r="N23" s="561"/>
      <c r="O23" s="561"/>
    </row>
    <row r="24" spans="1:15">
      <c r="A24" s="382" t="s">
        <v>191</v>
      </c>
      <c r="B24" s="383" t="s">
        <v>192</v>
      </c>
      <c r="C24" s="383" t="s">
        <v>652</v>
      </c>
      <c r="D24" s="384">
        <v>80115</v>
      </c>
      <c r="E24" s="548">
        <v>0.61799999999999999</v>
      </c>
      <c r="F24" s="548">
        <v>0.56699999999999995</v>
      </c>
      <c r="G24" s="548">
        <v>0.49</v>
      </c>
      <c r="H24" s="548">
        <v>0.44</v>
      </c>
      <c r="I24" s="549">
        <v>0.60799999999999998</v>
      </c>
      <c r="J24" s="378">
        <v>80148</v>
      </c>
      <c r="K24" s="550">
        <v>0.71199999999999997</v>
      </c>
      <c r="L24" s="378">
        <f t="shared" si="0"/>
        <v>23082.624000000003</v>
      </c>
      <c r="M24" s="558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В)"),H24,"")))))*(1-$I24)*(1-'Категория(опт)'!$B$8)/(IF(AND('Категория(опт)'!$B$6="с НДС"),1,IF(AND('Категория(опт)'!$B$6="без НДС"),1.22,"")))</f>
        <v>13598.399640000003</v>
      </c>
      <c r="N24" s="561"/>
      <c r="O24" s="561"/>
    </row>
    <row r="25" spans="1:15">
      <c r="A25" s="382" t="s">
        <v>193</v>
      </c>
      <c r="B25" s="383" t="s">
        <v>194</v>
      </c>
      <c r="C25" s="383" t="s">
        <v>652</v>
      </c>
      <c r="D25" s="384">
        <v>94435</v>
      </c>
      <c r="E25" s="548">
        <v>0.61799999999999999</v>
      </c>
      <c r="F25" s="548">
        <v>0.56699999999999995</v>
      </c>
      <c r="G25" s="548">
        <v>0.49</v>
      </c>
      <c r="H25" s="548">
        <v>0.44</v>
      </c>
      <c r="I25" s="549">
        <v>0.60799999999999998</v>
      </c>
      <c r="J25" s="378">
        <v>94568</v>
      </c>
      <c r="K25" s="550">
        <v>0.71199999999999997</v>
      </c>
      <c r="L25" s="378">
        <f t="shared" si="0"/>
        <v>27235.584000000003</v>
      </c>
      <c r="M25" s="558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В)"),H25,"")))))*(1-$I25)*(1-'Категория(опт)'!$B$8)/(IF(AND('Категория(опт)'!$B$6="с НДС"),1,IF(AND('Категория(опт)'!$B$6="без НДС"),1.22,"")))</f>
        <v>16029.019160000002</v>
      </c>
      <c r="N25" s="561"/>
      <c r="O25" s="561"/>
    </row>
    <row r="26" spans="1:15">
      <c r="A26" s="382" t="s">
        <v>195</v>
      </c>
      <c r="B26" s="383" t="s">
        <v>196</v>
      </c>
      <c r="C26" s="383" t="s">
        <v>652</v>
      </c>
      <c r="D26" s="384">
        <v>118127</v>
      </c>
      <c r="E26" s="548">
        <v>0.61799999999999999</v>
      </c>
      <c r="F26" s="548">
        <v>0.56699999999999995</v>
      </c>
      <c r="G26" s="548">
        <v>0.49</v>
      </c>
      <c r="H26" s="548">
        <v>0.44</v>
      </c>
      <c r="I26" s="549">
        <v>0.60799999999999998</v>
      </c>
      <c r="J26" s="378">
        <v>118257</v>
      </c>
      <c r="K26" s="550">
        <v>0.71199999999999997</v>
      </c>
      <c r="L26" s="378">
        <f t="shared" si="0"/>
        <v>34058.016000000003</v>
      </c>
      <c r="M26" s="558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В)"),H26,"")))))*(1-$I26)*(1-'Категория(опт)'!$B$8)/(IF(AND('Категория(опт)'!$B$6="с НДС"),1,IF(AND('Категория(опт)'!$B$6="без НДС"),1.22,"")))</f>
        <v>20050.404472000006</v>
      </c>
      <c r="N26" s="561"/>
      <c r="O26" s="561"/>
    </row>
    <row r="27" spans="1:15">
      <c r="A27" s="382" t="s">
        <v>197</v>
      </c>
      <c r="B27" s="383" t="s">
        <v>198</v>
      </c>
      <c r="C27" s="383" t="s">
        <v>652</v>
      </c>
      <c r="D27" s="384">
        <v>134408</v>
      </c>
      <c r="E27" s="548">
        <v>0.61799999999999999</v>
      </c>
      <c r="F27" s="548">
        <v>0.56699999999999995</v>
      </c>
      <c r="G27" s="548">
        <v>0.49</v>
      </c>
      <c r="H27" s="548">
        <v>0.44</v>
      </c>
      <c r="I27" s="549">
        <v>0.60799999999999998</v>
      </c>
      <c r="J27" s="378">
        <v>134792</v>
      </c>
      <c r="K27" s="550">
        <v>0.71199999999999997</v>
      </c>
      <c r="L27" s="378">
        <f t="shared" si="0"/>
        <v>38820.096000000005</v>
      </c>
      <c r="M27" s="558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В)"),H27,"")))))*(1-$I27)*(1-'Категория(опт)'!$B$8)/(IF(AND('Категория(опт)'!$B$6="с НДС"),1,IF(AND('Категория(опт)'!$B$6="без НДС"),1.22,"")))</f>
        <v>22813.876288000003</v>
      </c>
      <c r="N27" s="561"/>
      <c r="O27" s="561"/>
    </row>
    <row r="28" spans="1:15">
      <c r="A28" s="382" t="s">
        <v>199</v>
      </c>
      <c r="B28" s="383" t="s">
        <v>200</v>
      </c>
      <c r="C28" s="383" t="s">
        <v>652</v>
      </c>
      <c r="D28" s="384">
        <v>151016</v>
      </c>
      <c r="E28" s="548">
        <v>0.61799999999999999</v>
      </c>
      <c r="F28" s="548">
        <v>0.56699999999999995</v>
      </c>
      <c r="G28" s="548">
        <v>0.49</v>
      </c>
      <c r="H28" s="548">
        <v>0.44</v>
      </c>
      <c r="I28" s="549">
        <v>0.60799999999999998</v>
      </c>
      <c r="J28" s="378">
        <v>151072</v>
      </c>
      <c r="K28" s="550">
        <v>0.71199999999999997</v>
      </c>
      <c r="L28" s="378">
        <f t="shared" si="0"/>
        <v>43508.736000000004</v>
      </c>
      <c r="M28" s="558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В)"),H28,"")))))*(1-$I28)*(1-'Категория(опт)'!$B$8)/(IF(AND('Категория(опт)'!$B$6="с НДС"),1,IF(AND('Категория(опт)'!$B$6="без НДС"),1.22,"")))</f>
        <v>25632.851776000003</v>
      </c>
      <c r="N28" s="561"/>
      <c r="O28" s="561"/>
    </row>
    <row r="29" spans="1:15">
      <c r="A29" s="382" t="s">
        <v>201</v>
      </c>
      <c r="B29" s="383" t="s">
        <v>202</v>
      </c>
      <c r="C29" s="383" t="s">
        <v>652</v>
      </c>
      <c r="D29" s="384">
        <v>166923</v>
      </c>
      <c r="E29" s="548">
        <v>0.61799999999999999</v>
      </c>
      <c r="F29" s="548">
        <v>0.56699999999999995</v>
      </c>
      <c r="G29" s="548">
        <v>0.49</v>
      </c>
      <c r="H29" s="548">
        <v>0.44</v>
      </c>
      <c r="I29" s="549">
        <v>0.60799999999999998</v>
      </c>
      <c r="J29" s="378">
        <v>167090</v>
      </c>
      <c r="K29" s="550">
        <v>0.71199999999999997</v>
      </c>
      <c r="L29" s="378">
        <f t="shared" si="0"/>
        <v>48121.920000000006</v>
      </c>
      <c r="M29" s="558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В)"),H29,"")))))*(1-$I29)*(1-'Категория(опт)'!$B$8)/(IF(AND('Категория(опт)'!$B$6="с НДС"),1,IF(AND('Категория(опт)'!$B$6="без НДС"),1.22,"")))</f>
        <v>28332.842328000006</v>
      </c>
      <c r="N29" s="561"/>
      <c r="O29" s="561"/>
    </row>
    <row r="30" spans="1:15">
      <c r="A30" s="382" t="s">
        <v>1196</v>
      </c>
      <c r="B30" s="383" t="s">
        <v>1258</v>
      </c>
      <c r="C30" s="383" t="s">
        <v>652</v>
      </c>
      <c r="D30" s="384">
        <v>197260</v>
      </c>
      <c r="E30" s="548">
        <v>0.61799999999999999</v>
      </c>
      <c r="F30" s="548">
        <v>0.56699999999999995</v>
      </c>
      <c r="G30" s="548">
        <v>0.49</v>
      </c>
      <c r="H30" s="548">
        <v>0.44</v>
      </c>
      <c r="I30" s="549">
        <v>0.60799999999999998</v>
      </c>
      <c r="J30" s="378">
        <v>196970</v>
      </c>
      <c r="K30" s="550">
        <v>0.71199999999999997</v>
      </c>
      <c r="L30" s="378">
        <f t="shared" ref="L30:L32" si="3">J30*(1-K30)</f>
        <v>56727.360000000008</v>
      </c>
      <c r="M30" s="558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В)"),H30,"")))))*(1-$I30)*(1-'Категория(опт)'!$B$8)/(IF(AND('Категория(опт)'!$B$6="с НДС"),1,IF(AND('Категория(опт)'!$B$6="без НДС"),1.22,"")))</f>
        <v>33482.123360000005</v>
      </c>
      <c r="N30" s="561"/>
      <c r="O30" s="561"/>
    </row>
    <row r="31" spans="1:15">
      <c r="A31" s="382" t="s">
        <v>1293</v>
      </c>
      <c r="B31" s="383" t="s">
        <v>1259</v>
      </c>
      <c r="C31" s="383" t="s">
        <v>652</v>
      </c>
      <c r="D31" s="384">
        <v>260290</v>
      </c>
      <c r="E31" s="548">
        <v>0.61799999999999999</v>
      </c>
      <c r="F31" s="548">
        <v>0.56699999999999995</v>
      </c>
      <c r="G31" s="548">
        <v>0.49</v>
      </c>
      <c r="H31" s="548">
        <v>0.44</v>
      </c>
      <c r="I31" s="549">
        <v>0.60799999999999998</v>
      </c>
      <c r="J31" s="378">
        <v>259907</v>
      </c>
      <c r="K31" s="550">
        <v>0.71199999999999997</v>
      </c>
      <c r="L31" s="378">
        <f t="shared" si="3"/>
        <v>74853.216000000015</v>
      </c>
      <c r="M31" s="558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В)"),H31,"")))))*(1-$I31)*(1-'Категория(опт)'!$B$8)/(IF(AND('Категория(опт)'!$B$6="с НДС"),1,IF(AND('Категория(опт)'!$B$6="без НДС"),1.22,"")))</f>
        <v>44180.583440000002</v>
      </c>
      <c r="N31" s="561"/>
      <c r="O31" s="561"/>
    </row>
    <row r="32" spans="1:15">
      <c r="A32" s="382" t="s">
        <v>1294</v>
      </c>
      <c r="B32" s="383" t="s">
        <v>1260</v>
      </c>
      <c r="C32" s="383" t="s">
        <v>652</v>
      </c>
      <c r="D32" s="384">
        <v>295348</v>
      </c>
      <c r="E32" s="548">
        <v>0.61799999999999999</v>
      </c>
      <c r="F32" s="548">
        <v>0.56699999999999995</v>
      </c>
      <c r="G32" s="548">
        <v>0.49</v>
      </c>
      <c r="H32" s="548">
        <v>0.44</v>
      </c>
      <c r="I32" s="549">
        <v>0.60799999999999998</v>
      </c>
      <c r="J32" s="378">
        <v>294912</v>
      </c>
      <c r="K32" s="550">
        <v>0.71199999999999997</v>
      </c>
      <c r="L32" s="378">
        <f t="shared" si="3"/>
        <v>84934.656000000017</v>
      </c>
      <c r="M32" s="558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В)"),H32,"")))))*(1-$I32)*(1-'Категория(опт)'!$B$8)/(IF(AND('Категория(опт)'!$B$6="с НДС"),1,IF(AND('Категория(опт)'!$B$6="без НДС"),1.22,"")))</f>
        <v>50131.188128000002</v>
      </c>
      <c r="N32" s="561"/>
      <c r="O32" s="561"/>
    </row>
    <row r="33" spans="1:15">
      <c r="A33" s="382" t="s">
        <v>203</v>
      </c>
      <c r="B33" s="383" t="s">
        <v>204</v>
      </c>
      <c r="C33" s="383" t="s">
        <v>652</v>
      </c>
      <c r="D33" s="384">
        <v>6790</v>
      </c>
      <c r="E33" s="548">
        <v>0.15</v>
      </c>
      <c r="F33" s="548">
        <v>7.0000000000000007E-2</v>
      </c>
      <c r="G33" s="548">
        <v>0</v>
      </c>
      <c r="H33" s="548">
        <v>0</v>
      </c>
      <c r="I33" s="549">
        <v>7.4999999999999997E-2</v>
      </c>
      <c r="J33" s="378">
        <v>22665</v>
      </c>
      <c r="K33" s="550">
        <v>0.45600000000000002</v>
      </c>
      <c r="L33" s="378">
        <f t="shared" si="0"/>
        <v>12329.76</v>
      </c>
      <c r="M33" s="558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В)"),H33,"")))))*(1-$I33)*(1-'Категория(опт)'!$B$8)/(IF(AND('Категория(опт)'!$B$6="с НДС"),1,IF(AND('Категория(опт)'!$B$6="без НДС"),1.22,"")))</f>
        <v>5841.0974999999999</v>
      </c>
      <c r="N33" s="561"/>
      <c r="O33" s="561"/>
    </row>
    <row r="34" spans="1:15">
      <c r="A34" s="382" t="s">
        <v>205</v>
      </c>
      <c r="B34" s="383" t="s">
        <v>206</v>
      </c>
      <c r="C34" s="383" t="s">
        <v>652</v>
      </c>
      <c r="D34" s="384">
        <v>7468</v>
      </c>
      <c r="E34" s="548">
        <v>0.15</v>
      </c>
      <c r="F34" s="548">
        <v>7.0000000000000007E-2</v>
      </c>
      <c r="G34" s="548">
        <v>0</v>
      </c>
      <c r="H34" s="548">
        <v>0</v>
      </c>
      <c r="I34" s="549">
        <v>7.4999999999999997E-2</v>
      </c>
      <c r="J34" s="378">
        <v>24946</v>
      </c>
      <c r="K34" s="550">
        <v>0.45600000000000002</v>
      </c>
      <c r="L34" s="378">
        <f t="shared" si="0"/>
        <v>13570.624000000002</v>
      </c>
      <c r="M34" s="558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В)"),H34,"")))))*(1-$I34)*(1-'Категория(опт)'!$B$8)/(IF(AND('Категория(опт)'!$B$6="с НДС"),1,IF(AND('Категория(опт)'!$B$6="без НДС"),1.22,"")))</f>
        <v>6424.3469999999998</v>
      </c>
      <c r="N34" s="561"/>
      <c r="O34" s="561"/>
    </row>
    <row r="35" spans="1:15">
      <c r="A35" s="382" t="s">
        <v>207</v>
      </c>
      <c r="B35" s="383" t="s">
        <v>208</v>
      </c>
      <c r="C35" s="383" t="s">
        <v>652</v>
      </c>
      <c r="D35" s="384">
        <v>10185</v>
      </c>
      <c r="E35" s="548">
        <v>0.15</v>
      </c>
      <c r="F35" s="548">
        <v>7.0000000000000007E-2</v>
      </c>
      <c r="G35" s="548">
        <v>0</v>
      </c>
      <c r="H35" s="548">
        <v>0</v>
      </c>
      <c r="I35" s="549">
        <v>7.4999999999999997E-2</v>
      </c>
      <c r="J35" s="378">
        <v>34027</v>
      </c>
      <c r="K35" s="550">
        <v>0.45600000000000002</v>
      </c>
      <c r="L35" s="378">
        <f t="shared" si="0"/>
        <v>18510.688000000002</v>
      </c>
      <c r="M35" s="558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В)"),H35,"")))))*(1-$I35)*(1-'Категория(опт)'!$B$8)/(IF(AND('Категория(опт)'!$B$6="с НДС"),1,IF(AND('Категория(опт)'!$B$6="без НДС"),1.22,"")))</f>
        <v>8761.6462499999998</v>
      </c>
      <c r="N35" s="561"/>
      <c r="O35" s="561"/>
    </row>
    <row r="36" spans="1:15">
      <c r="A36" s="382" t="s">
        <v>209</v>
      </c>
      <c r="B36" s="383" t="s">
        <v>210</v>
      </c>
      <c r="C36" s="383" t="s">
        <v>652</v>
      </c>
      <c r="D36" s="384">
        <v>10868</v>
      </c>
      <c r="E36" s="548">
        <v>0.15</v>
      </c>
      <c r="F36" s="548">
        <v>7.0000000000000007E-2</v>
      </c>
      <c r="G36" s="548">
        <v>0</v>
      </c>
      <c r="H36" s="548">
        <v>0</v>
      </c>
      <c r="I36" s="549">
        <v>7.4999999999999997E-2</v>
      </c>
      <c r="J36" s="378">
        <v>36297</v>
      </c>
      <c r="K36" s="550">
        <v>0.45600000000000002</v>
      </c>
      <c r="L36" s="378">
        <f t="shared" si="0"/>
        <v>19745.568000000003</v>
      </c>
      <c r="M36" s="558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В)"),H36,"")))))*(1-$I36)*(1-'Категория(опт)'!$B$8)/(IF(AND('Категория(опт)'!$B$6="с НДС"),1,IF(AND('Категория(опт)'!$B$6="без НДС"),1.22,"")))</f>
        <v>9349.1970000000001</v>
      </c>
      <c r="N36" s="561"/>
      <c r="O36" s="561"/>
    </row>
    <row r="37" spans="1:15">
      <c r="A37" s="382" t="s">
        <v>211</v>
      </c>
      <c r="B37" s="383" t="s">
        <v>212</v>
      </c>
      <c r="C37" s="383" t="s">
        <v>652</v>
      </c>
      <c r="D37" s="384">
        <v>11335</v>
      </c>
      <c r="E37" s="548">
        <v>0.15</v>
      </c>
      <c r="F37" s="548">
        <v>7.0000000000000007E-2</v>
      </c>
      <c r="G37" s="548">
        <v>0</v>
      </c>
      <c r="H37" s="548">
        <v>0</v>
      </c>
      <c r="I37" s="549">
        <v>7.4999999999999997E-2</v>
      </c>
      <c r="J37" s="378">
        <v>37813</v>
      </c>
      <c r="K37" s="550">
        <v>0.45600000000000002</v>
      </c>
      <c r="L37" s="378">
        <f t="shared" si="0"/>
        <v>20570.272000000001</v>
      </c>
      <c r="M37" s="558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В)"),H37,"")))))*(1-$I37)*(1-'Категория(опт)'!$B$8)/(IF(AND('Категория(опт)'!$B$6="с НДС"),1,IF(AND('Категория(опт)'!$B$6="без НДС"),1.22,"")))</f>
        <v>9750.9337500000001</v>
      </c>
      <c r="N37" s="561"/>
      <c r="O37" s="561"/>
    </row>
    <row r="38" spans="1:15">
      <c r="A38" s="382" t="s">
        <v>213</v>
      </c>
      <c r="B38" s="383" t="s">
        <v>214</v>
      </c>
      <c r="C38" s="383" t="s">
        <v>652</v>
      </c>
      <c r="D38" s="384">
        <v>14718</v>
      </c>
      <c r="E38" s="548">
        <v>0.15</v>
      </c>
      <c r="F38" s="548">
        <v>7.0000000000000007E-2</v>
      </c>
      <c r="G38" s="548">
        <v>0</v>
      </c>
      <c r="H38" s="548">
        <v>0</v>
      </c>
      <c r="I38" s="549">
        <v>7.4999999999999997E-2</v>
      </c>
      <c r="J38" s="378">
        <v>49165</v>
      </c>
      <c r="K38" s="550">
        <v>0.45600000000000002</v>
      </c>
      <c r="L38" s="378">
        <f t="shared" si="0"/>
        <v>26745.760000000002</v>
      </c>
      <c r="M38" s="558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В)"),H38,"")))))*(1-$I38)*(1-'Категория(опт)'!$B$8)/(IF(AND('Категория(опт)'!$B$6="с НДС"),1,IF(AND('Категория(опт)'!$B$6="без НДС"),1.22,"")))</f>
        <v>12661.1595</v>
      </c>
      <c r="N38" s="561"/>
      <c r="O38" s="561"/>
    </row>
    <row r="39" spans="1:15">
      <c r="A39" s="382" t="s">
        <v>215</v>
      </c>
      <c r="B39" s="383" t="s">
        <v>216</v>
      </c>
      <c r="C39" s="383" t="s">
        <v>652</v>
      </c>
      <c r="D39" s="384">
        <v>16986</v>
      </c>
      <c r="E39" s="548">
        <v>0.15</v>
      </c>
      <c r="F39" s="548">
        <v>7.0000000000000007E-2</v>
      </c>
      <c r="G39" s="548">
        <v>0</v>
      </c>
      <c r="H39" s="548">
        <v>0</v>
      </c>
      <c r="I39" s="549">
        <v>7.4999999999999997E-2</v>
      </c>
      <c r="J39" s="378">
        <v>56735</v>
      </c>
      <c r="K39" s="550">
        <v>0.45600000000000002</v>
      </c>
      <c r="L39" s="378">
        <f t="shared" si="0"/>
        <v>30863.840000000004</v>
      </c>
      <c r="M39" s="558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В)"),H39,"")))))*(1-$I39)*(1-'Категория(опт)'!$B$8)/(IF(AND('Категория(опт)'!$B$6="с НДС"),1,IF(AND('Категория(опт)'!$B$6="без НДС"),1.22,"")))</f>
        <v>14612.2065</v>
      </c>
      <c r="N39" s="561"/>
      <c r="O39" s="561"/>
    </row>
    <row r="40" spans="1:15">
      <c r="A40" s="382" t="s">
        <v>217</v>
      </c>
      <c r="B40" s="383" t="s">
        <v>218</v>
      </c>
      <c r="C40" s="383" t="s">
        <v>652</v>
      </c>
      <c r="D40" s="384">
        <v>5629</v>
      </c>
      <c r="E40" s="548">
        <v>0.15</v>
      </c>
      <c r="F40" s="548">
        <v>0.1</v>
      </c>
      <c r="G40" s="548">
        <v>0</v>
      </c>
      <c r="H40" s="548">
        <v>0</v>
      </c>
      <c r="I40" s="549">
        <v>0</v>
      </c>
      <c r="J40" s="378">
        <v>12795</v>
      </c>
      <c r="K40" s="550">
        <v>0.46700000000000003</v>
      </c>
      <c r="L40" s="378">
        <f t="shared" si="0"/>
        <v>6819.7349999999988</v>
      </c>
      <c r="M40" s="558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В)"),H40,"")))))*(1-$I40)*(1-'Категория(опт)'!$B$8)/(IF(AND('Категория(опт)'!$B$6="с НДС"),1,IF(AND('Категория(опт)'!$B$6="без НДС"),1.22,"")))</f>
        <v>5066.1000000000004</v>
      </c>
      <c r="N40" s="561"/>
      <c r="O40" s="561"/>
    </row>
    <row r="41" spans="1:15">
      <c r="A41" s="382" t="s">
        <v>219</v>
      </c>
      <c r="B41" s="383" t="s">
        <v>220</v>
      </c>
      <c r="C41" s="383" t="s">
        <v>652</v>
      </c>
      <c r="D41" s="384">
        <v>6022</v>
      </c>
      <c r="E41" s="548">
        <v>0.15</v>
      </c>
      <c r="F41" s="548">
        <v>0.1</v>
      </c>
      <c r="G41" s="548">
        <v>0</v>
      </c>
      <c r="H41" s="548">
        <v>0</v>
      </c>
      <c r="I41" s="549">
        <v>0</v>
      </c>
      <c r="J41" s="378">
        <v>14217</v>
      </c>
      <c r="K41" s="550">
        <v>0.46700000000000003</v>
      </c>
      <c r="L41" s="378">
        <f t="shared" si="0"/>
        <v>7577.6609999999991</v>
      </c>
      <c r="M41" s="558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В)"),H41,"")))))*(1-$I41)*(1-'Категория(опт)'!$B$8)/(IF(AND('Категория(опт)'!$B$6="с НДС"),1,IF(AND('Категория(опт)'!$B$6="без НДС"),1.22,"")))</f>
        <v>5419.8</v>
      </c>
      <c r="N41" s="561"/>
      <c r="O41" s="561"/>
    </row>
    <row r="42" spans="1:15">
      <c r="A42" s="382" t="s">
        <v>221</v>
      </c>
      <c r="B42" s="383" t="s">
        <v>222</v>
      </c>
      <c r="C42" s="383" t="s">
        <v>652</v>
      </c>
      <c r="D42" s="384">
        <v>7977</v>
      </c>
      <c r="E42" s="548">
        <v>0.15</v>
      </c>
      <c r="F42" s="548">
        <v>0.1</v>
      </c>
      <c r="G42" s="548">
        <v>0</v>
      </c>
      <c r="H42" s="548">
        <v>0</v>
      </c>
      <c r="I42" s="549">
        <v>0</v>
      </c>
      <c r="J42" s="378">
        <v>19051</v>
      </c>
      <c r="K42" s="550">
        <v>0.46700000000000003</v>
      </c>
      <c r="L42" s="378">
        <f t="shared" si="0"/>
        <v>10154.182999999999</v>
      </c>
      <c r="M42" s="558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В)"),H42,"")))))*(1-$I42)*(1-'Категория(опт)'!$B$8)/(IF(AND('Категория(опт)'!$B$6="с НДС"),1,IF(AND('Категория(опт)'!$B$6="без НДС"),1.22,"")))</f>
        <v>7179.3</v>
      </c>
      <c r="N42" s="561"/>
      <c r="O42" s="561"/>
    </row>
    <row r="43" spans="1:15">
      <c r="A43" s="382" t="s">
        <v>223</v>
      </c>
      <c r="B43" s="383" t="s">
        <v>224</v>
      </c>
      <c r="C43" s="383" t="s">
        <v>652</v>
      </c>
      <c r="D43" s="384">
        <v>8601</v>
      </c>
      <c r="E43" s="548">
        <v>0.15</v>
      </c>
      <c r="F43" s="548">
        <v>0.1</v>
      </c>
      <c r="G43" s="548">
        <v>0</v>
      </c>
      <c r="H43" s="548">
        <v>0</v>
      </c>
      <c r="I43" s="549">
        <v>0</v>
      </c>
      <c r="J43" s="378">
        <v>21894</v>
      </c>
      <c r="K43" s="550">
        <v>0.46700000000000003</v>
      </c>
      <c r="L43" s="378">
        <f t="shared" si="0"/>
        <v>11669.501999999999</v>
      </c>
      <c r="M43" s="558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В)"),H43,"")))))*(1-$I43)*(1-'Категория(опт)'!$B$8)/(IF(AND('Категория(опт)'!$B$6="с НДС"),1,IF(AND('Категория(опт)'!$B$6="без НДС"),1.22,"")))</f>
        <v>7740.9000000000005</v>
      </c>
      <c r="N43" s="561"/>
      <c r="O43" s="561"/>
    </row>
    <row r="44" spans="1:15">
      <c r="A44" s="382" t="s">
        <v>225</v>
      </c>
      <c r="B44" s="383" t="s">
        <v>226</v>
      </c>
      <c r="C44" s="383" t="s">
        <v>652</v>
      </c>
      <c r="D44" s="384">
        <v>9620</v>
      </c>
      <c r="E44" s="548">
        <v>0.15</v>
      </c>
      <c r="F44" s="548">
        <v>0.1</v>
      </c>
      <c r="G44" s="548">
        <v>0</v>
      </c>
      <c r="H44" s="548">
        <v>0</v>
      </c>
      <c r="I44" s="549">
        <v>0</v>
      </c>
      <c r="J44" s="378">
        <v>24765</v>
      </c>
      <c r="K44" s="550">
        <v>0.46700000000000003</v>
      </c>
      <c r="L44" s="378">
        <f t="shared" si="0"/>
        <v>13199.744999999997</v>
      </c>
      <c r="M44" s="558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В)"),H44,"")))))*(1-$I44)*(1-'Категория(опт)'!$B$8)/(IF(AND('Категория(опт)'!$B$6="с НДС"),1,IF(AND('Категория(опт)'!$B$6="без НДС"),1.22,"")))</f>
        <v>8658</v>
      </c>
      <c r="N44" s="561"/>
      <c r="O44" s="561"/>
    </row>
    <row r="45" spans="1:15">
      <c r="A45" s="382" t="s">
        <v>227</v>
      </c>
      <c r="B45" s="383" t="s">
        <v>228</v>
      </c>
      <c r="C45" s="383" t="s">
        <v>652</v>
      </c>
      <c r="D45" s="384">
        <v>10634</v>
      </c>
      <c r="E45" s="548">
        <v>0.15</v>
      </c>
      <c r="F45" s="548">
        <v>0.1</v>
      </c>
      <c r="G45" s="548">
        <v>0</v>
      </c>
      <c r="H45" s="548">
        <v>0</v>
      </c>
      <c r="I45" s="549">
        <v>0</v>
      </c>
      <c r="J45" s="378">
        <v>27866</v>
      </c>
      <c r="K45" s="550">
        <v>0.46700000000000003</v>
      </c>
      <c r="L45" s="378">
        <f t="shared" si="0"/>
        <v>14852.577999999998</v>
      </c>
      <c r="M45" s="558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В)"),H45,"")))))*(1-$I45)*(1-'Категория(опт)'!$B$8)/(IF(AND('Категория(опт)'!$B$6="с НДС"),1,IF(AND('Категория(опт)'!$B$6="без НДС"),1.22,"")))</f>
        <v>9570.6</v>
      </c>
      <c r="N45" s="561"/>
      <c r="O45" s="561"/>
    </row>
    <row r="46" spans="1:15">
      <c r="A46" s="382" t="s">
        <v>229</v>
      </c>
      <c r="B46" s="383" t="s">
        <v>230</v>
      </c>
      <c r="C46" s="383" t="s">
        <v>652</v>
      </c>
      <c r="D46" s="384">
        <v>12199</v>
      </c>
      <c r="E46" s="548">
        <v>0.15</v>
      </c>
      <c r="F46" s="548">
        <v>0.1</v>
      </c>
      <c r="G46" s="548">
        <v>0</v>
      </c>
      <c r="H46" s="548">
        <v>0</v>
      </c>
      <c r="I46" s="549">
        <v>0</v>
      </c>
      <c r="J46" s="378">
        <v>30851</v>
      </c>
      <c r="K46" s="550">
        <v>0.46700000000000003</v>
      </c>
      <c r="L46" s="378">
        <f t="shared" si="0"/>
        <v>16443.582999999999</v>
      </c>
      <c r="M46" s="558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В)"),H46,"")))))*(1-$I46)*(1-'Категория(опт)'!$B$8)/(IF(AND('Категория(опт)'!$B$6="с НДС"),1,IF(AND('Категория(опт)'!$B$6="без НДС"),1.22,"")))</f>
        <v>10979.1</v>
      </c>
      <c r="N46" s="561"/>
      <c r="O46" s="561"/>
    </row>
    <row r="47" spans="1:15">
      <c r="A47" s="382" t="s">
        <v>231</v>
      </c>
      <c r="B47" s="383" t="s">
        <v>232</v>
      </c>
      <c r="C47" s="383" t="s">
        <v>652</v>
      </c>
      <c r="D47" s="384">
        <v>4301</v>
      </c>
      <c r="E47" s="548">
        <v>0.15</v>
      </c>
      <c r="F47" s="548">
        <v>0.1</v>
      </c>
      <c r="G47" s="548">
        <v>0</v>
      </c>
      <c r="H47" s="548">
        <v>0</v>
      </c>
      <c r="I47" s="549">
        <v>0</v>
      </c>
      <c r="J47" s="378">
        <v>9381</v>
      </c>
      <c r="K47" s="550">
        <v>0.46700000000000003</v>
      </c>
      <c r="L47" s="378">
        <f t="shared" si="0"/>
        <v>5000.0729999999994</v>
      </c>
      <c r="M47" s="558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В)"),H47,"")))))*(1-$I47)*(1-'Категория(опт)'!$B$8)/(IF(AND('Категория(опт)'!$B$6="с НДС"),1,IF(AND('Категория(опт)'!$B$6="без НДС"),1.22,"")))</f>
        <v>3870.9</v>
      </c>
      <c r="N47" s="561"/>
      <c r="O47" s="561"/>
    </row>
    <row r="48" spans="1:15">
      <c r="A48" s="382" t="s">
        <v>233</v>
      </c>
      <c r="B48" s="383" t="s">
        <v>234</v>
      </c>
      <c r="C48" s="383" t="s">
        <v>652</v>
      </c>
      <c r="D48" s="384">
        <v>4691</v>
      </c>
      <c r="E48" s="548">
        <v>0.15</v>
      </c>
      <c r="F48" s="548">
        <v>0.1</v>
      </c>
      <c r="G48" s="548">
        <v>0</v>
      </c>
      <c r="H48" s="548">
        <v>0</v>
      </c>
      <c r="I48" s="549">
        <v>0</v>
      </c>
      <c r="J48" s="378">
        <v>10236</v>
      </c>
      <c r="K48" s="550">
        <v>0.46700000000000003</v>
      </c>
      <c r="L48" s="378">
        <f t="shared" si="0"/>
        <v>5455.7879999999996</v>
      </c>
      <c r="M48" s="558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В)"),H48,"")))))*(1-$I48)*(1-'Категория(опт)'!$B$8)/(IF(AND('Категория(опт)'!$B$6="с НДС"),1,IF(AND('Категория(опт)'!$B$6="без НДС"),1.22,"")))</f>
        <v>4221.9000000000005</v>
      </c>
      <c r="N48" s="561"/>
      <c r="O48" s="561"/>
    </row>
    <row r="49" spans="1:15">
      <c r="A49" s="382" t="s">
        <v>235</v>
      </c>
      <c r="B49" s="383" t="s">
        <v>236</v>
      </c>
      <c r="C49" s="383" t="s">
        <v>652</v>
      </c>
      <c r="D49" s="384">
        <v>6474</v>
      </c>
      <c r="E49" s="548">
        <v>0.15</v>
      </c>
      <c r="F49" s="548">
        <v>0.1</v>
      </c>
      <c r="G49" s="548">
        <v>0</v>
      </c>
      <c r="H49" s="548">
        <v>0</v>
      </c>
      <c r="I49" s="549">
        <v>0</v>
      </c>
      <c r="J49" s="378">
        <v>14074</v>
      </c>
      <c r="K49" s="550">
        <v>0.46700000000000003</v>
      </c>
      <c r="L49" s="378">
        <f t="shared" si="0"/>
        <v>7501.4419999999991</v>
      </c>
      <c r="M49" s="558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В)"),H49,"")))))*(1-$I49)*(1-'Категория(опт)'!$B$8)/(IF(AND('Категория(опт)'!$B$6="с НДС"),1,IF(AND('Категория(опт)'!$B$6="без НДС"),1.22,"")))</f>
        <v>5826.6</v>
      </c>
      <c r="N49" s="561"/>
      <c r="O49" s="561"/>
    </row>
    <row r="50" spans="1:15">
      <c r="A50" s="382" t="s">
        <v>237</v>
      </c>
      <c r="B50" s="383" t="s">
        <v>238</v>
      </c>
      <c r="C50" s="383" t="s">
        <v>652</v>
      </c>
      <c r="D50" s="384">
        <v>7273</v>
      </c>
      <c r="E50" s="548">
        <v>0.15</v>
      </c>
      <c r="F50" s="548">
        <v>0.1</v>
      </c>
      <c r="G50" s="548">
        <v>0</v>
      </c>
      <c r="H50" s="548">
        <v>0</v>
      </c>
      <c r="I50" s="549">
        <v>0</v>
      </c>
      <c r="J50" s="378">
        <v>15924</v>
      </c>
      <c r="K50" s="550">
        <v>0.46700000000000003</v>
      </c>
      <c r="L50" s="378">
        <f t="shared" si="0"/>
        <v>8487.4919999999984</v>
      </c>
      <c r="M50" s="558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В)"),H50,"")))))*(1-$I50)*(1-'Категория(опт)'!$B$8)/(IF(AND('Категория(опт)'!$B$6="с НДС"),1,IF(AND('Категория(опт)'!$B$6="без НДС"),1.22,"")))</f>
        <v>6545.7</v>
      </c>
      <c r="N50" s="561"/>
      <c r="O50" s="561"/>
    </row>
    <row r="51" spans="1:15">
      <c r="A51" s="382" t="s">
        <v>239</v>
      </c>
      <c r="B51" s="383" t="s">
        <v>240</v>
      </c>
      <c r="C51" s="383" t="s">
        <v>652</v>
      </c>
      <c r="D51" s="384">
        <v>7819</v>
      </c>
      <c r="E51" s="548">
        <v>0.15</v>
      </c>
      <c r="F51" s="548">
        <v>0.1</v>
      </c>
      <c r="G51" s="548">
        <v>0</v>
      </c>
      <c r="H51" s="548">
        <v>0</v>
      </c>
      <c r="I51" s="549">
        <v>0</v>
      </c>
      <c r="J51" s="378">
        <v>17486</v>
      </c>
      <c r="K51" s="550">
        <v>0.46700000000000003</v>
      </c>
      <c r="L51" s="378">
        <f t="shared" si="0"/>
        <v>9320.0379999999986</v>
      </c>
      <c r="M51" s="558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В)"),H51,"")))))*(1-$I51)*(1-'Категория(опт)'!$B$8)/(IF(AND('Категория(опт)'!$B$6="с НДС"),1,IF(AND('Категория(опт)'!$B$6="без НДС"),1.22,"")))</f>
        <v>7037.1</v>
      </c>
      <c r="N51" s="561"/>
      <c r="O51" s="561"/>
    </row>
    <row r="52" spans="1:15">
      <c r="A52" s="382" t="s">
        <v>241</v>
      </c>
      <c r="B52" s="383" t="s">
        <v>242</v>
      </c>
      <c r="C52" s="383" t="s">
        <v>652</v>
      </c>
      <c r="D52" s="384">
        <v>8916</v>
      </c>
      <c r="E52" s="548">
        <v>0.15</v>
      </c>
      <c r="F52" s="548">
        <v>0.1</v>
      </c>
      <c r="G52" s="548">
        <v>0</v>
      </c>
      <c r="H52" s="548">
        <v>0</v>
      </c>
      <c r="I52" s="549">
        <v>0</v>
      </c>
      <c r="J52" s="378">
        <v>19479</v>
      </c>
      <c r="K52" s="550">
        <v>0.46700000000000003</v>
      </c>
      <c r="L52" s="378">
        <f t="shared" si="0"/>
        <v>10382.306999999999</v>
      </c>
      <c r="M52" s="558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В)"),H52,"")))))*(1-$I52)*(1-'Категория(опт)'!$B$8)/(IF(AND('Категория(опт)'!$B$6="с НДС"),1,IF(AND('Категория(опт)'!$B$6="без НДС"),1.22,"")))</f>
        <v>8024.4000000000005</v>
      </c>
      <c r="N52" s="561"/>
      <c r="O52" s="561"/>
    </row>
    <row r="53" spans="1:15">
      <c r="A53" s="382" t="s">
        <v>243</v>
      </c>
      <c r="B53" s="383" t="s">
        <v>244</v>
      </c>
      <c r="C53" s="383" t="s">
        <v>652</v>
      </c>
      <c r="D53" s="384">
        <v>10010</v>
      </c>
      <c r="E53" s="548">
        <v>0.15</v>
      </c>
      <c r="F53" s="548">
        <v>0.1</v>
      </c>
      <c r="G53" s="548">
        <v>0</v>
      </c>
      <c r="H53" s="548">
        <v>0</v>
      </c>
      <c r="I53" s="549">
        <v>0</v>
      </c>
      <c r="J53" s="378">
        <v>21894</v>
      </c>
      <c r="K53" s="550">
        <v>0.46700000000000003</v>
      </c>
      <c r="L53" s="378">
        <f t="shared" si="0"/>
        <v>11669.501999999999</v>
      </c>
      <c r="M53" s="558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В)"),H53,"")))))*(1-$I53)*(1-'Категория(опт)'!$B$8)/(IF(AND('Категория(опт)'!$B$6="с НДС"),1,IF(AND('Категория(опт)'!$B$6="без НДС"),1.22,"")))</f>
        <v>9009</v>
      </c>
      <c r="N53" s="561"/>
      <c r="O53" s="561"/>
    </row>
    <row r="54" spans="1:15">
      <c r="A54" s="382" t="s">
        <v>245</v>
      </c>
      <c r="B54" s="383" t="s">
        <v>246</v>
      </c>
      <c r="C54" s="383" t="s">
        <v>652</v>
      </c>
      <c r="D54" s="384">
        <v>34490</v>
      </c>
      <c r="E54" s="548">
        <v>0.59399999999999997</v>
      </c>
      <c r="F54" s="548">
        <v>0.53600000000000003</v>
      </c>
      <c r="G54" s="548">
        <v>0.42</v>
      </c>
      <c r="H54" s="548">
        <v>0.36</v>
      </c>
      <c r="I54" s="549">
        <v>0.44</v>
      </c>
      <c r="J54" s="378">
        <v>34017</v>
      </c>
      <c r="K54" s="550">
        <v>0.52700000000000002</v>
      </c>
      <c r="L54" s="378">
        <f t="shared" si="0"/>
        <v>16090.040999999999</v>
      </c>
      <c r="M54" s="558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В)"),H54,"")))))*(1-$I54)*(1-'Категория(опт)'!$B$8)/(IF(AND('Категория(опт)'!$B$6="с НДС"),1,IF(AND('Категория(опт)'!$B$6="без НДС"),1.22,"")))</f>
        <v>8961.8816000000006</v>
      </c>
      <c r="N54" s="561"/>
      <c r="O54" s="561"/>
    </row>
    <row r="55" spans="1:15">
      <c r="A55" s="382" t="s">
        <v>247</v>
      </c>
      <c r="B55" s="383" t="s">
        <v>248</v>
      </c>
      <c r="C55" s="383" t="s">
        <v>652</v>
      </c>
      <c r="D55" s="384">
        <v>37570</v>
      </c>
      <c r="E55" s="548">
        <v>0.59399999999999997</v>
      </c>
      <c r="F55" s="548">
        <v>0.53600000000000003</v>
      </c>
      <c r="G55" s="548">
        <v>0.42</v>
      </c>
      <c r="H55" s="548">
        <v>0.36</v>
      </c>
      <c r="I55" s="549">
        <v>0.44</v>
      </c>
      <c r="J55" s="378">
        <v>37105</v>
      </c>
      <c r="K55" s="550">
        <v>0.52700000000000002</v>
      </c>
      <c r="L55" s="378">
        <f t="shared" si="0"/>
        <v>17550.665000000001</v>
      </c>
      <c r="M55" s="558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В)"),H55,"")))))*(1-$I55)*(1-'Категория(опт)'!$B$8)/(IF(AND('Категория(опт)'!$B$6="с НДС"),1,IF(AND('Категория(опт)'!$B$6="без НДС"),1.22,"")))</f>
        <v>9762.1887999999999</v>
      </c>
      <c r="N55" s="561"/>
      <c r="O55" s="561"/>
    </row>
    <row r="56" spans="1:15">
      <c r="A56" s="382" t="s">
        <v>249</v>
      </c>
      <c r="B56" s="383" t="s">
        <v>250</v>
      </c>
      <c r="C56" s="383" t="s">
        <v>652</v>
      </c>
      <c r="D56" s="384">
        <v>49011</v>
      </c>
      <c r="E56" s="548">
        <v>0.59399999999999997</v>
      </c>
      <c r="F56" s="548">
        <v>0.53600000000000003</v>
      </c>
      <c r="G56" s="548">
        <v>0.42</v>
      </c>
      <c r="H56" s="548">
        <v>0.36</v>
      </c>
      <c r="I56" s="549">
        <v>0.44</v>
      </c>
      <c r="J56" s="378">
        <v>48777</v>
      </c>
      <c r="K56" s="550">
        <v>0.52700000000000002</v>
      </c>
      <c r="L56" s="378">
        <f t="shared" si="0"/>
        <v>23071.521000000001</v>
      </c>
      <c r="M56" s="558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В)"),H56,"")))))*(1-$I56)*(1-'Категория(опт)'!$B$8)/(IF(AND('Категория(опт)'!$B$6="с НДС"),1,IF(AND('Категория(опт)'!$B$6="без НДС"),1.22,"")))</f>
        <v>12735.018240000001</v>
      </c>
      <c r="N56" s="561"/>
      <c r="O56" s="561"/>
    </row>
    <row r="57" spans="1:15">
      <c r="A57" s="382" t="s">
        <v>251</v>
      </c>
      <c r="B57" s="383" t="s">
        <v>252</v>
      </c>
      <c r="C57" s="383" t="s">
        <v>652</v>
      </c>
      <c r="D57" s="384">
        <v>54270</v>
      </c>
      <c r="E57" s="548">
        <v>0.59399999999999997</v>
      </c>
      <c r="F57" s="548">
        <v>0.53600000000000003</v>
      </c>
      <c r="G57" s="548">
        <v>0.42</v>
      </c>
      <c r="H57" s="548">
        <v>0.36</v>
      </c>
      <c r="I57" s="549">
        <v>0.44</v>
      </c>
      <c r="J57" s="378">
        <v>54035</v>
      </c>
      <c r="K57" s="550">
        <v>0.52700000000000002</v>
      </c>
      <c r="L57" s="378">
        <f t="shared" si="0"/>
        <v>25558.555</v>
      </c>
      <c r="M57" s="558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В)"),H57,"")))))*(1-$I57)*(1-'Категория(опт)'!$B$8)/(IF(AND('Категория(опт)'!$B$6="с НДС"),1,IF(AND('Категория(опт)'!$B$6="без НДС"),1.22,"")))</f>
        <v>14101.516800000001</v>
      </c>
      <c r="N57" s="561"/>
      <c r="O57" s="561"/>
    </row>
    <row r="58" spans="1:15">
      <c r="A58" s="382" t="s">
        <v>253</v>
      </c>
      <c r="B58" s="383" t="s">
        <v>254</v>
      </c>
      <c r="C58" s="383" t="s">
        <v>652</v>
      </c>
      <c r="D58" s="384">
        <v>61374</v>
      </c>
      <c r="E58" s="548">
        <v>0.59399999999999997</v>
      </c>
      <c r="F58" s="548">
        <v>0.53600000000000003</v>
      </c>
      <c r="G58" s="548">
        <v>0.42</v>
      </c>
      <c r="H58" s="548">
        <v>0.36</v>
      </c>
      <c r="I58" s="549">
        <v>0.44</v>
      </c>
      <c r="J58" s="378">
        <v>61205</v>
      </c>
      <c r="K58" s="550">
        <v>0.52700000000000002</v>
      </c>
      <c r="L58" s="378">
        <f t="shared" si="0"/>
        <v>28949.965</v>
      </c>
      <c r="M58" s="558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В)"),H58,"")))))*(1-$I58)*(1-'Категория(опт)'!$B$8)/(IF(AND('Категория(опт)'!$B$6="с НДС"),1,IF(AND('Категория(опт)'!$B$6="без НДС"),1.22,"")))</f>
        <v>15947.42016</v>
      </c>
      <c r="N58" s="561"/>
      <c r="O58" s="561"/>
    </row>
    <row r="59" spans="1:15">
      <c r="A59" s="382" t="s">
        <v>255</v>
      </c>
      <c r="B59" s="383" t="s">
        <v>256</v>
      </c>
      <c r="C59" s="383" t="s">
        <v>652</v>
      </c>
      <c r="D59" s="384">
        <v>66717</v>
      </c>
      <c r="E59" s="548">
        <v>0.59399999999999997</v>
      </c>
      <c r="F59" s="548">
        <v>0.53600000000000003</v>
      </c>
      <c r="G59" s="548">
        <v>0.42</v>
      </c>
      <c r="H59" s="548">
        <v>0.36</v>
      </c>
      <c r="I59" s="549">
        <v>0.44</v>
      </c>
      <c r="J59" s="378">
        <v>66633</v>
      </c>
      <c r="K59" s="550">
        <v>0.52700000000000002</v>
      </c>
      <c r="L59" s="378">
        <f t="shared" si="0"/>
        <v>31517.409</v>
      </c>
      <c r="M59" s="558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В)"),H59,"")))))*(1-$I59)*(1-'Категория(опт)'!$B$8)/(IF(AND('Категория(опт)'!$B$6="с НДС"),1,IF(AND('Категория(опт)'!$B$6="без НДС"),1.22,"")))</f>
        <v>17335.745279999999</v>
      </c>
      <c r="N59" s="561"/>
      <c r="O59" s="561"/>
    </row>
    <row r="60" spans="1:15">
      <c r="A60" s="382" t="s">
        <v>257</v>
      </c>
      <c r="B60" s="383" t="s">
        <v>258</v>
      </c>
      <c r="C60" s="383" t="s">
        <v>652</v>
      </c>
      <c r="D60" s="384">
        <v>73776</v>
      </c>
      <c r="E60" s="548">
        <v>0.59399999999999997</v>
      </c>
      <c r="F60" s="548">
        <v>0.53600000000000003</v>
      </c>
      <c r="G60" s="548">
        <v>0.42</v>
      </c>
      <c r="H60" s="548">
        <v>0.36</v>
      </c>
      <c r="I60" s="549">
        <v>0.44</v>
      </c>
      <c r="J60" s="378">
        <v>73758</v>
      </c>
      <c r="K60" s="550">
        <v>0.52700000000000002</v>
      </c>
      <c r="L60" s="378">
        <f t="shared" si="0"/>
        <v>34887.534</v>
      </c>
      <c r="M60" s="558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В)"),H60,"")))))*(1-$I60)*(1-'Категория(опт)'!$B$8)/(IF(AND('Категория(опт)'!$B$6="с НДС"),1,IF(AND('Категория(опт)'!$B$6="без НДС"),1.22,"")))</f>
        <v>19169.955840000002</v>
      </c>
      <c r="N60" s="561"/>
      <c r="O60" s="561"/>
    </row>
    <row r="61" spans="1:15">
      <c r="A61" s="382" t="s">
        <v>259</v>
      </c>
      <c r="B61" s="383" t="s">
        <v>260</v>
      </c>
      <c r="C61" s="383" t="s">
        <v>652</v>
      </c>
      <c r="D61" s="384">
        <v>26740</v>
      </c>
      <c r="E61" s="548">
        <v>0.65600000000000003</v>
      </c>
      <c r="F61" s="548">
        <v>0.57599999999999996</v>
      </c>
      <c r="G61" s="548">
        <v>0.47</v>
      </c>
      <c r="H61" s="548">
        <v>0.41499999999999998</v>
      </c>
      <c r="I61" s="549">
        <v>0.20799999999999999</v>
      </c>
      <c r="J61" s="378">
        <v>26847</v>
      </c>
      <c r="K61" s="550">
        <v>0.48299999999999998</v>
      </c>
      <c r="L61" s="378">
        <f t="shared" si="0"/>
        <v>13879.899000000001</v>
      </c>
      <c r="M61" s="558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В)"),H61,"")))))*(1-$I61)*(1-'Категория(опт)'!$B$8)/(IF(AND('Категория(опт)'!$B$6="с НДС"),1,IF(AND('Категория(опт)'!$B$6="без НДС"),1.22,"")))</f>
        <v>8979.5059200000014</v>
      </c>
      <c r="N61" s="561"/>
      <c r="O61" s="561"/>
    </row>
    <row r="62" spans="1:15">
      <c r="A62" s="382" t="s">
        <v>261</v>
      </c>
      <c r="B62" s="383" t="s">
        <v>262</v>
      </c>
      <c r="C62" s="383" t="s">
        <v>652</v>
      </c>
      <c r="D62" s="384">
        <v>29742</v>
      </c>
      <c r="E62" s="548">
        <v>0.65600000000000003</v>
      </c>
      <c r="F62" s="548">
        <v>0.57599999999999996</v>
      </c>
      <c r="G62" s="548">
        <v>0.47</v>
      </c>
      <c r="H62" s="548">
        <v>0.41499999999999998</v>
      </c>
      <c r="I62" s="549">
        <v>0.20799999999999999</v>
      </c>
      <c r="J62" s="378">
        <v>29951</v>
      </c>
      <c r="K62" s="550">
        <v>0.48299999999999998</v>
      </c>
      <c r="L62" s="378">
        <f t="shared" si="0"/>
        <v>15484.667000000001</v>
      </c>
      <c r="M62" s="558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В)"),H62,"")))))*(1-$I62)*(1-'Категория(опт)'!$B$8)/(IF(AND('Категория(опт)'!$B$6="с НДС"),1,IF(AND('Категория(опт)'!$B$6="без НДС"),1.22,"")))</f>
        <v>9987.6015360000019</v>
      </c>
      <c r="N62" s="561"/>
      <c r="O62" s="561"/>
    </row>
    <row r="63" spans="1:15">
      <c r="A63" s="382" t="s">
        <v>263</v>
      </c>
      <c r="B63" s="383" t="s">
        <v>264</v>
      </c>
      <c r="C63" s="383" t="s">
        <v>652</v>
      </c>
      <c r="D63" s="384">
        <v>37806</v>
      </c>
      <c r="E63" s="548">
        <v>0.65600000000000003</v>
      </c>
      <c r="F63" s="548">
        <v>0.57599999999999996</v>
      </c>
      <c r="G63" s="548">
        <v>0.47</v>
      </c>
      <c r="H63" s="548">
        <v>0.41499999999999998</v>
      </c>
      <c r="I63" s="549">
        <v>0.20799999999999999</v>
      </c>
      <c r="J63" s="378">
        <v>38007</v>
      </c>
      <c r="K63" s="550">
        <v>0.48299999999999998</v>
      </c>
      <c r="L63" s="378">
        <f t="shared" si="0"/>
        <v>19649.618999999999</v>
      </c>
      <c r="M63" s="558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В)"),H63,"")))))*(1-$I63)*(1-'Категория(опт)'!$B$8)/(IF(AND('Категория(опт)'!$B$6="с НДС"),1,IF(AND('Категория(опт)'!$B$6="без НДС"),1.22,"")))</f>
        <v>12695.557248000003</v>
      </c>
      <c r="N63" s="561"/>
      <c r="O63" s="561"/>
    </row>
    <row r="64" spans="1:15">
      <c r="A64" s="382" t="s">
        <v>265</v>
      </c>
      <c r="B64" s="383" t="s">
        <v>266</v>
      </c>
      <c r="C64" s="383" t="s">
        <v>652</v>
      </c>
      <c r="D64" s="384">
        <v>41614</v>
      </c>
      <c r="E64" s="548">
        <v>0.65600000000000003</v>
      </c>
      <c r="F64" s="548">
        <v>0.57599999999999996</v>
      </c>
      <c r="G64" s="548">
        <v>0.47</v>
      </c>
      <c r="H64" s="548">
        <v>0.41499999999999998</v>
      </c>
      <c r="I64" s="549">
        <v>0.20799999999999999</v>
      </c>
      <c r="J64" s="378">
        <v>41836</v>
      </c>
      <c r="K64" s="550">
        <v>0.48299999999999998</v>
      </c>
      <c r="L64" s="378">
        <f t="shared" si="0"/>
        <v>21629.212</v>
      </c>
      <c r="M64" s="558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В)"),H64,"")))))*(1-$I64)*(1-'Категория(опт)'!$B$8)/(IF(AND('Категория(опт)'!$B$6="с НДС"),1,IF(AND('Категория(опт)'!$B$6="без НДС"),1.22,"")))</f>
        <v>13974.314112000004</v>
      </c>
      <c r="N64" s="561"/>
      <c r="O64" s="561"/>
    </row>
    <row r="65" spans="1:15">
      <c r="A65" s="382" t="s">
        <v>267</v>
      </c>
      <c r="B65" s="383" t="s">
        <v>268</v>
      </c>
      <c r="C65" s="383" t="s">
        <v>652</v>
      </c>
      <c r="D65" s="384">
        <v>46744</v>
      </c>
      <c r="E65" s="548">
        <v>0.65600000000000003</v>
      </c>
      <c r="F65" s="548">
        <v>0.57599999999999996</v>
      </c>
      <c r="G65" s="548">
        <v>0.47</v>
      </c>
      <c r="H65" s="548">
        <v>0.41499999999999998</v>
      </c>
      <c r="I65" s="549">
        <v>0.20799999999999999</v>
      </c>
      <c r="J65" s="378">
        <v>46925</v>
      </c>
      <c r="K65" s="550">
        <v>0.48299999999999998</v>
      </c>
      <c r="L65" s="378">
        <f t="shared" si="0"/>
        <v>24260.225000000002</v>
      </c>
      <c r="M65" s="558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В)"),H65,"")))))*(1-$I65)*(1-'Категория(опт)'!$B$8)/(IF(AND('Категория(опт)'!$B$6="с НДС"),1,IF(AND('Категория(опт)'!$B$6="без НДС"),1.22,"")))</f>
        <v>15697.009152000002</v>
      </c>
      <c r="N65" s="561"/>
      <c r="O65" s="561"/>
    </row>
    <row r="66" spans="1:15">
      <c r="A66" s="382" t="s">
        <v>269</v>
      </c>
      <c r="B66" s="383" t="s">
        <v>270</v>
      </c>
      <c r="C66" s="383" t="s">
        <v>652</v>
      </c>
      <c r="D66" s="384">
        <v>52920</v>
      </c>
      <c r="E66" s="548">
        <v>0.65600000000000003</v>
      </c>
      <c r="F66" s="548">
        <v>0.57599999999999996</v>
      </c>
      <c r="G66" s="548">
        <v>0.47</v>
      </c>
      <c r="H66" s="548">
        <v>0.41499999999999998</v>
      </c>
      <c r="I66" s="549">
        <v>0.20799999999999999</v>
      </c>
      <c r="J66" s="378">
        <v>53159</v>
      </c>
      <c r="K66" s="550">
        <v>0.48299999999999998</v>
      </c>
      <c r="L66" s="378">
        <f t="shared" si="0"/>
        <v>27483.203000000001</v>
      </c>
      <c r="M66" s="558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В)"),H66,"")))))*(1-$I66)*(1-'Категория(опт)'!$B$8)/(IF(AND('Категория(опт)'!$B$6="с НДС"),1,IF(AND('Категория(опт)'!$B$6="без НДС"),1.22,"")))</f>
        <v>17770.959360000001</v>
      </c>
      <c r="N66" s="561"/>
      <c r="O66" s="561"/>
    </row>
    <row r="67" spans="1:15">
      <c r="A67" s="382" t="s">
        <v>271</v>
      </c>
      <c r="B67" s="383" t="s">
        <v>272</v>
      </c>
      <c r="C67" s="383" t="s">
        <v>652</v>
      </c>
      <c r="D67" s="384">
        <v>56721</v>
      </c>
      <c r="E67" s="548">
        <v>0.65600000000000003</v>
      </c>
      <c r="F67" s="548">
        <v>0.57599999999999996</v>
      </c>
      <c r="G67" s="548">
        <v>0.47</v>
      </c>
      <c r="H67" s="548">
        <v>0.41499999999999998</v>
      </c>
      <c r="I67" s="549">
        <v>0.20799999999999999</v>
      </c>
      <c r="J67" s="378">
        <v>56802</v>
      </c>
      <c r="K67" s="550">
        <v>0.48299999999999998</v>
      </c>
      <c r="L67" s="378">
        <f t="shared" si="0"/>
        <v>29366.634000000002</v>
      </c>
      <c r="M67" s="558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В)"),H67,"")))))*(1-$I67)*(1-'Категория(опт)'!$B$8)/(IF(AND('Категория(опт)'!$B$6="с НДС"),1,IF(AND('Категория(опт)'!$B$6="без НДС"),1.22,"")))</f>
        <v>19047.365568000001</v>
      </c>
      <c r="N67" s="561"/>
      <c r="O67" s="561"/>
    </row>
    <row r="68" spans="1:15">
      <c r="A68" s="382" t="s">
        <v>273</v>
      </c>
      <c r="B68" s="383" t="s">
        <v>274</v>
      </c>
      <c r="C68" s="383" t="s">
        <v>652</v>
      </c>
      <c r="D68" s="384">
        <v>32823</v>
      </c>
      <c r="E68" s="548">
        <v>0.65600000000000003</v>
      </c>
      <c r="F68" s="548">
        <v>0.57599999999999996</v>
      </c>
      <c r="G68" s="548">
        <v>0.47</v>
      </c>
      <c r="H68" s="548">
        <v>0.41499999999999998</v>
      </c>
      <c r="I68" s="549">
        <v>0.252</v>
      </c>
      <c r="J68" s="378">
        <v>33114</v>
      </c>
      <c r="K68" s="550">
        <v>0.48299999999999998</v>
      </c>
      <c r="L68" s="378">
        <f t="shared" si="0"/>
        <v>17119.938000000002</v>
      </c>
      <c r="M68" s="558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В)"),H68,"")))))*(1-$I68)*(1-'Категория(опт)'!$B$8)/(IF(AND('Категория(опт)'!$B$6="с НДС"),1,IF(AND('Категория(опт)'!$B$6="без НДС"),1.22,"")))</f>
        <v>10409.880096000001</v>
      </c>
      <c r="N68" s="561"/>
      <c r="O68" s="561"/>
    </row>
    <row r="69" spans="1:15">
      <c r="A69" s="382" t="s">
        <v>275</v>
      </c>
      <c r="B69" s="383" t="s">
        <v>276</v>
      </c>
      <c r="C69" s="383" t="s">
        <v>652</v>
      </c>
      <c r="D69" s="384">
        <v>34758</v>
      </c>
      <c r="E69" s="548">
        <v>0.65600000000000003</v>
      </c>
      <c r="F69" s="548">
        <v>0.57599999999999996</v>
      </c>
      <c r="G69" s="548">
        <v>0.47</v>
      </c>
      <c r="H69" s="548">
        <v>0.41499999999999998</v>
      </c>
      <c r="I69" s="549">
        <v>0.252</v>
      </c>
      <c r="J69" s="378">
        <v>35031</v>
      </c>
      <c r="K69" s="550">
        <v>0.48299999999999998</v>
      </c>
      <c r="L69" s="378">
        <f t="shared" si="0"/>
        <v>18111.027000000002</v>
      </c>
      <c r="M69" s="558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В)"),H69,"")))))*(1-$I69)*(1-'Категория(опт)'!$B$8)/(IF(AND('Категория(опт)'!$B$6="с НДС"),1,IF(AND('Категория(опт)'!$B$6="без НДС"),1.22,"")))</f>
        <v>11023.569216000002</v>
      </c>
      <c r="N69" s="561"/>
      <c r="O69" s="561"/>
    </row>
    <row r="70" spans="1:15">
      <c r="A70" s="382" t="s">
        <v>277</v>
      </c>
      <c r="B70" s="383" t="s">
        <v>278</v>
      </c>
      <c r="C70" s="383" t="s">
        <v>652</v>
      </c>
      <c r="D70" s="384">
        <v>45144</v>
      </c>
      <c r="E70" s="548">
        <v>0.65600000000000003</v>
      </c>
      <c r="F70" s="548">
        <v>0.57599999999999996</v>
      </c>
      <c r="G70" s="548">
        <v>0.47</v>
      </c>
      <c r="H70" s="548">
        <v>0.41499999999999998</v>
      </c>
      <c r="I70" s="549">
        <v>0.252</v>
      </c>
      <c r="J70" s="378">
        <v>45347</v>
      </c>
      <c r="K70" s="550">
        <v>0.48299999999999998</v>
      </c>
      <c r="L70" s="378">
        <f t="shared" si="0"/>
        <v>23444.399000000001</v>
      </c>
      <c r="M70" s="558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В)"),H70,"")))))*(1-$I70)*(1-'Категория(опт)'!$B$8)/(IF(AND('Категория(опт)'!$B$6="с НДС"),1,IF(AND('Категория(опт)'!$B$6="без НДС"),1.22,"")))</f>
        <v>14317.509888000001</v>
      </c>
      <c r="N70" s="561"/>
      <c r="O70" s="561"/>
    </row>
    <row r="71" spans="1:15">
      <c r="A71" s="382" t="s">
        <v>279</v>
      </c>
      <c r="B71" s="383" t="s">
        <v>280</v>
      </c>
      <c r="C71" s="383" t="s">
        <v>652</v>
      </c>
      <c r="D71" s="384">
        <v>52113</v>
      </c>
      <c r="E71" s="548">
        <v>0.65600000000000003</v>
      </c>
      <c r="F71" s="548">
        <v>0.57599999999999996</v>
      </c>
      <c r="G71" s="548">
        <v>0.47</v>
      </c>
      <c r="H71" s="548">
        <v>0.41499999999999998</v>
      </c>
      <c r="I71" s="549">
        <v>0.252</v>
      </c>
      <c r="J71" s="378">
        <v>52215</v>
      </c>
      <c r="K71" s="550">
        <v>0.48299999999999998</v>
      </c>
      <c r="L71" s="378">
        <f t="shared" si="0"/>
        <v>26995.155000000002</v>
      </c>
      <c r="M71" s="558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В)"),H71,"")))))*(1-$I71)*(1-'Категория(опт)'!$B$8)/(IF(AND('Категория(опт)'!$B$6="с НДС"),1,IF(AND('Категория(опт)'!$B$6="без НДС"),1.22,"")))</f>
        <v>16527.742176000003</v>
      </c>
      <c r="N71" s="561"/>
      <c r="O71" s="561"/>
    </row>
    <row r="72" spans="1:15">
      <c r="A72" s="382" t="s">
        <v>281</v>
      </c>
      <c r="B72" s="383" t="s">
        <v>282</v>
      </c>
      <c r="C72" s="383" t="s">
        <v>652</v>
      </c>
      <c r="D72" s="384">
        <v>57853</v>
      </c>
      <c r="E72" s="548">
        <v>0.65600000000000003</v>
      </c>
      <c r="F72" s="548">
        <v>0.57599999999999996</v>
      </c>
      <c r="G72" s="548">
        <v>0.47</v>
      </c>
      <c r="H72" s="548">
        <v>0.41499999999999998</v>
      </c>
      <c r="I72" s="549">
        <v>0.252</v>
      </c>
      <c r="J72" s="378">
        <v>58143</v>
      </c>
      <c r="K72" s="550">
        <v>0.48299999999999998</v>
      </c>
      <c r="L72" s="378">
        <f t="shared" si="0"/>
        <v>30059.931</v>
      </c>
      <c r="M72" s="558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В)"),H72,"")))))*(1-$I72)*(1-'Категория(опт)'!$B$8)/(IF(AND('Категория(опт)'!$B$6="с НДС"),1,IF(AND('Категория(опт)'!$B$6="без НДС"),1.22,"")))</f>
        <v>18348.194656000003</v>
      </c>
      <c r="N72" s="561"/>
      <c r="O72" s="561"/>
    </row>
    <row r="73" spans="1:15">
      <c r="A73" s="382" t="s">
        <v>283</v>
      </c>
      <c r="B73" s="383" t="s">
        <v>284</v>
      </c>
      <c r="C73" s="383" t="s">
        <v>652</v>
      </c>
      <c r="D73" s="384">
        <v>63183</v>
      </c>
      <c r="E73" s="548">
        <v>0.65600000000000003</v>
      </c>
      <c r="F73" s="548">
        <v>0.57599999999999996</v>
      </c>
      <c r="G73" s="548">
        <v>0.47</v>
      </c>
      <c r="H73" s="548">
        <v>0.41499999999999998</v>
      </c>
      <c r="I73" s="549">
        <v>0.252</v>
      </c>
      <c r="J73" s="378">
        <v>63332</v>
      </c>
      <c r="K73" s="550">
        <v>0.48299999999999998</v>
      </c>
      <c r="L73" s="378">
        <f t="shared" si="0"/>
        <v>32742.644</v>
      </c>
      <c r="M73" s="558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В)"),H73,"")))))*(1-$I73)*(1-'Категория(опт)'!$B$8)/(IF(AND('Категория(опт)'!$B$6="с НДС"),1,IF(AND('Категория(опт)'!$B$6="без НДС"),1.22,"")))</f>
        <v>20038.614816000005</v>
      </c>
      <c r="N73" s="561"/>
      <c r="O73" s="561"/>
    </row>
    <row r="74" spans="1:15">
      <c r="A74" s="382" t="s">
        <v>285</v>
      </c>
      <c r="B74" s="383" t="s">
        <v>286</v>
      </c>
      <c r="C74" s="383" t="s">
        <v>652</v>
      </c>
      <c r="D74" s="384">
        <v>68534</v>
      </c>
      <c r="E74" s="548">
        <v>0.65600000000000003</v>
      </c>
      <c r="F74" s="548">
        <v>0.57599999999999996</v>
      </c>
      <c r="G74" s="548">
        <v>0.47</v>
      </c>
      <c r="H74" s="548">
        <v>0.41499999999999998</v>
      </c>
      <c r="I74" s="549">
        <v>0.252</v>
      </c>
      <c r="J74" s="378">
        <v>68860</v>
      </c>
      <c r="K74" s="550">
        <v>0.48299999999999998</v>
      </c>
      <c r="L74" s="378">
        <f t="shared" si="0"/>
        <v>35600.620000000003</v>
      </c>
      <c r="M74" s="558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В)"),H74,"")))))*(1-$I74)*(1-'Категория(опт)'!$B$8)/(IF(AND('Категория(опт)'!$B$6="с НДС"),1,IF(AND('Категория(опт)'!$B$6="без НДС"),1.22,"")))</f>
        <v>21735.695168000002</v>
      </c>
      <c r="N74" s="561"/>
      <c r="O74" s="561"/>
    </row>
    <row r="75" spans="1:15">
      <c r="A75" s="382" t="s">
        <v>287</v>
      </c>
      <c r="B75" s="383" t="s">
        <v>288</v>
      </c>
      <c r="C75" s="383" t="s">
        <v>652</v>
      </c>
      <c r="D75" s="384">
        <v>51114</v>
      </c>
      <c r="E75" s="548">
        <v>0.65600000000000003</v>
      </c>
      <c r="F75" s="548">
        <v>0.60299999999999998</v>
      </c>
      <c r="G75" s="548">
        <v>0.47</v>
      </c>
      <c r="H75" s="548">
        <v>0.41499999999999998</v>
      </c>
      <c r="I75" s="549">
        <v>0.53800000000000003</v>
      </c>
      <c r="J75" s="378">
        <v>50200</v>
      </c>
      <c r="K75" s="550">
        <v>0.7</v>
      </c>
      <c r="L75" s="378">
        <f t="shared" si="0"/>
        <v>15060.000000000002</v>
      </c>
      <c r="M75" s="558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В)"),H75,"")))))*(1-$I75)*(1-'Категория(опт)'!$B$8)/(IF(AND('Категория(опт)'!$B$6="с НДС"),1,IF(AND('Категория(опт)'!$B$6="без НДС"),1.22,"")))</f>
        <v>9375.0231960000001</v>
      </c>
      <c r="N75" s="561"/>
      <c r="O75" s="561"/>
    </row>
    <row r="76" spans="1:15">
      <c r="A76" s="382" t="s">
        <v>289</v>
      </c>
      <c r="B76" s="383" t="s">
        <v>290</v>
      </c>
      <c r="C76" s="383" t="s">
        <v>652</v>
      </c>
      <c r="D76" s="384">
        <v>54878</v>
      </c>
      <c r="E76" s="548">
        <v>0.65600000000000003</v>
      </c>
      <c r="F76" s="548">
        <v>0.60299999999999998</v>
      </c>
      <c r="G76" s="548">
        <v>0.47</v>
      </c>
      <c r="H76" s="548">
        <v>0.41499999999999998</v>
      </c>
      <c r="I76" s="549">
        <v>0.53800000000000003</v>
      </c>
      <c r="J76" s="378">
        <v>53990</v>
      </c>
      <c r="K76" s="550">
        <v>0.7</v>
      </c>
      <c r="L76" s="378">
        <f t="shared" ref="L76:L154" si="4">J76*(1-K76)</f>
        <v>16197.000000000002</v>
      </c>
      <c r="M76" s="558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В)"),H76,"")))))*(1-$I76)*(1-'Категория(опт)'!$B$8)/(IF(AND('Категория(опт)'!$B$6="с НДС"),1,IF(AND('Категория(опт)'!$B$6="без НДС"),1.22,"")))</f>
        <v>10065.393492000001</v>
      </c>
      <c r="N76" s="561"/>
      <c r="O76" s="561"/>
    </row>
    <row r="77" spans="1:15">
      <c r="A77" s="382" t="s">
        <v>291</v>
      </c>
      <c r="B77" s="383" t="s">
        <v>292</v>
      </c>
      <c r="C77" s="383" t="s">
        <v>652</v>
      </c>
      <c r="D77" s="384">
        <v>71568</v>
      </c>
      <c r="E77" s="548">
        <v>0.65600000000000003</v>
      </c>
      <c r="F77" s="548">
        <v>0.60299999999999998</v>
      </c>
      <c r="G77" s="548">
        <v>0.47</v>
      </c>
      <c r="H77" s="548">
        <v>0.41499999999999998</v>
      </c>
      <c r="I77" s="549">
        <v>0.53800000000000003</v>
      </c>
      <c r="J77" s="378">
        <v>70362</v>
      </c>
      <c r="K77" s="550">
        <v>0.7</v>
      </c>
      <c r="L77" s="378">
        <f t="shared" si="4"/>
        <v>21108.600000000002</v>
      </c>
      <c r="M77" s="558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В)"),H77,"")))))*(1-$I77)*(1-'Категория(опт)'!$B$8)/(IF(AND('Категория(опт)'!$B$6="с НДС"),1,IF(AND('Категория(опт)'!$B$6="без НДС"),1.22,"")))</f>
        <v>13126.573152000001</v>
      </c>
      <c r="N77" s="561"/>
      <c r="O77" s="561"/>
    </row>
    <row r="78" spans="1:15">
      <c r="A78" s="382" t="s">
        <v>293</v>
      </c>
      <c r="B78" s="383" t="s">
        <v>294</v>
      </c>
      <c r="C78" s="383" t="s">
        <v>652</v>
      </c>
      <c r="D78" s="384">
        <v>80243</v>
      </c>
      <c r="E78" s="548">
        <v>0.65600000000000003</v>
      </c>
      <c r="F78" s="548">
        <v>0.60299999999999998</v>
      </c>
      <c r="G78" s="548">
        <v>0.47</v>
      </c>
      <c r="H78" s="548">
        <v>0.41499999999999998</v>
      </c>
      <c r="I78" s="549">
        <v>0.53800000000000003</v>
      </c>
      <c r="J78" s="378">
        <v>78805</v>
      </c>
      <c r="K78" s="550">
        <v>0.7</v>
      </c>
      <c r="L78" s="378">
        <f t="shared" si="4"/>
        <v>23641.500000000004</v>
      </c>
      <c r="M78" s="558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В)"),H78,"")))))*(1-$I78)*(1-'Категория(опт)'!$B$8)/(IF(AND('Категория(опт)'!$B$6="с НДС"),1,IF(AND('Категория(опт)'!$B$6="без НДС"),1.22,"")))</f>
        <v>14717.689602</v>
      </c>
      <c r="N78" s="561"/>
      <c r="O78" s="561"/>
    </row>
    <row r="79" spans="1:15">
      <c r="A79" s="382" t="s">
        <v>295</v>
      </c>
      <c r="B79" s="383" t="s">
        <v>296</v>
      </c>
      <c r="C79" s="383" t="s">
        <v>652</v>
      </c>
      <c r="D79" s="384">
        <v>95830</v>
      </c>
      <c r="E79" s="548">
        <v>0.65600000000000003</v>
      </c>
      <c r="F79" s="548">
        <v>0.60299999999999998</v>
      </c>
      <c r="G79" s="548">
        <v>0.47</v>
      </c>
      <c r="H79" s="548">
        <v>0.41499999999999998</v>
      </c>
      <c r="I79" s="549">
        <v>0.53800000000000003</v>
      </c>
      <c r="J79" s="378">
        <v>94233</v>
      </c>
      <c r="K79" s="550">
        <v>0.7</v>
      </c>
      <c r="L79" s="378">
        <f t="shared" si="4"/>
        <v>28269.900000000005</v>
      </c>
      <c r="M79" s="558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В)"),H79,"")))))*(1-$I79)*(1-'Категория(опт)'!$B$8)/(IF(AND('Категория(опт)'!$B$6="с НДС"),1,IF(AND('Категория(опт)'!$B$6="без НДС"),1.22,"")))</f>
        <v>17576.563620000001</v>
      </c>
      <c r="N79" s="561"/>
      <c r="O79" s="561"/>
    </row>
    <row r="80" spans="1:15">
      <c r="A80" s="382" t="s">
        <v>297</v>
      </c>
      <c r="B80" s="383" t="s">
        <v>298</v>
      </c>
      <c r="C80" s="383" t="s">
        <v>652</v>
      </c>
      <c r="D80" s="384">
        <v>100013</v>
      </c>
      <c r="E80" s="548">
        <v>0.65600000000000003</v>
      </c>
      <c r="F80" s="548">
        <v>0.60299999999999998</v>
      </c>
      <c r="G80" s="548">
        <v>0.47</v>
      </c>
      <c r="H80" s="548">
        <v>0.41499999999999998</v>
      </c>
      <c r="I80" s="549">
        <v>0.53800000000000003</v>
      </c>
      <c r="J80" s="378">
        <v>98183</v>
      </c>
      <c r="K80" s="550">
        <v>0.7</v>
      </c>
      <c r="L80" s="378">
        <f t="shared" si="4"/>
        <v>29454.900000000005</v>
      </c>
      <c r="M80" s="558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В)"),H80,"")))))*(1-$I80)*(1-'Категория(опт)'!$B$8)/(IF(AND('Категория(опт)'!$B$6="с НДС"),1,IF(AND('Категория(опт)'!$B$6="без НДС"),1.22,"")))</f>
        <v>18343.784381999998</v>
      </c>
      <c r="N80" s="561"/>
      <c r="O80" s="561"/>
    </row>
    <row r="81" spans="1:15">
      <c r="A81" s="382" t="s">
        <v>299</v>
      </c>
      <c r="B81" s="383" t="s">
        <v>300</v>
      </c>
      <c r="C81" s="383" t="s">
        <v>652</v>
      </c>
      <c r="D81" s="384">
        <v>108639</v>
      </c>
      <c r="E81" s="548">
        <v>0.65600000000000003</v>
      </c>
      <c r="F81" s="548">
        <v>0.60299999999999998</v>
      </c>
      <c r="G81" s="548">
        <v>0.47</v>
      </c>
      <c r="H81" s="548">
        <v>0.41499999999999998</v>
      </c>
      <c r="I81" s="549">
        <v>0.53800000000000003</v>
      </c>
      <c r="J81" s="378">
        <v>106625</v>
      </c>
      <c r="K81" s="550">
        <v>0.7</v>
      </c>
      <c r="L81" s="378">
        <f t="shared" si="4"/>
        <v>31987.500000000004</v>
      </c>
      <c r="M81" s="558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В)"),H81,"")))))*(1-$I81)*(1-'Категория(опт)'!$B$8)/(IF(AND('Категория(опт)'!$B$6="с НДС"),1,IF(AND('Категория(опт)'!$B$6="без НДС"),1.22,"")))</f>
        <v>19925.913546</v>
      </c>
      <c r="N81" s="561"/>
      <c r="O81" s="561"/>
    </row>
    <row r="82" spans="1:15">
      <c r="A82" s="382" t="s">
        <v>301</v>
      </c>
      <c r="B82" s="383" t="s">
        <v>302</v>
      </c>
      <c r="C82" s="383" t="s">
        <v>652</v>
      </c>
      <c r="D82" s="384">
        <v>28069</v>
      </c>
      <c r="E82" s="548">
        <v>0.65</v>
      </c>
      <c r="F82" s="548">
        <v>0.57499999999999996</v>
      </c>
      <c r="G82" s="548">
        <v>0.5</v>
      </c>
      <c r="H82" s="548">
        <v>0.45</v>
      </c>
      <c r="I82" s="549">
        <v>0.15</v>
      </c>
      <c r="J82" s="378">
        <v>24571</v>
      </c>
      <c r="K82" s="550">
        <v>0.16</v>
      </c>
      <c r="L82" s="378">
        <f t="shared" si="4"/>
        <v>20639.64</v>
      </c>
      <c r="M82" s="558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В)"),H82,"")))))*(1-$I82)*(1-'Категория(опт)'!$B$8)/(IF(AND('Категория(опт)'!$B$6="с НДС"),1,IF(AND('Категория(опт)'!$B$6="без НДС"),1.22,"")))</f>
        <v>10139.92625</v>
      </c>
      <c r="N82" s="561"/>
      <c r="O82" s="561"/>
    </row>
    <row r="83" spans="1:15">
      <c r="A83" s="382" t="s">
        <v>303</v>
      </c>
      <c r="B83" s="383" t="s">
        <v>304</v>
      </c>
      <c r="C83" s="383" t="s">
        <v>652</v>
      </c>
      <c r="D83" s="384">
        <v>30678</v>
      </c>
      <c r="E83" s="548">
        <v>0.65</v>
      </c>
      <c r="F83" s="548">
        <v>0.57499999999999996</v>
      </c>
      <c r="G83" s="548">
        <v>0.5</v>
      </c>
      <c r="H83" s="548">
        <v>0.45</v>
      </c>
      <c r="I83" s="549">
        <v>0.15</v>
      </c>
      <c r="J83" s="378">
        <v>26874</v>
      </c>
      <c r="K83" s="550">
        <v>0.16</v>
      </c>
      <c r="L83" s="378">
        <f t="shared" si="4"/>
        <v>22574.16</v>
      </c>
      <c r="M83" s="558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В)"),H83,"")))))*(1-$I83)*(1-'Категория(опт)'!$B$8)/(IF(AND('Категория(опт)'!$B$6="с НДС"),1,IF(AND('Категория(опт)'!$B$6="без НДС"),1.22,"")))</f>
        <v>11082.427500000002</v>
      </c>
      <c r="N83" s="561"/>
      <c r="O83" s="561"/>
    </row>
    <row r="84" spans="1:15">
      <c r="A84" s="382" t="s">
        <v>305</v>
      </c>
      <c r="B84" s="383" t="s">
        <v>306</v>
      </c>
      <c r="C84" s="383" t="s">
        <v>652</v>
      </c>
      <c r="D84" s="384">
        <v>40081</v>
      </c>
      <c r="E84" s="548">
        <v>0.65</v>
      </c>
      <c r="F84" s="548">
        <v>0.57499999999999996</v>
      </c>
      <c r="G84" s="548">
        <v>0.5</v>
      </c>
      <c r="H84" s="548">
        <v>0.45</v>
      </c>
      <c r="I84" s="549">
        <v>0.15</v>
      </c>
      <c r="J84" s="378">
        <v>35099</v>
      </c>
      <c r="K84" s="550">
        <v>0.16</v>
      </c>
      <c r="L84" s="378">
        <f t="shared" si="4"/>
        <v>29483.16</v>
      </c>
      <c r="M84" s="558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В)"),H84,"")))))*(1-$I84)*(1-'Категория(опт)'!$B$8)/(IF(AND('Категория(опт)'!$B$6="с НДС"),1,IF(AND('Категория(опт)'!$B$6="без НДС"),1.22,"")))</f>
        <v>14479.261250000001</v>
      </c>
      <c r="N84" s="561"/>
      <c r="O84" s="561"/>
    </row>
    <row r="85" spans="1:15">
      <c r="A85" s="382" t="s">
        <v>307</v>
      </c>
      <c r="B85" s="383" t="s">
        <v>308</v>
      </c>
      <c r="C85" s="383" t="s">
        <v>652</v>
      </c>
      <c r="D85" s="384">
        <v>44836</v>
      </c>
      <c r="E85" s="548">
        <v>0.65</v>
      </c>
      <c r="F85" s="548">
        <v>0.57499999999999996</v>
      </c>
      <c r="G85" s="548">
        <v>0.5</v>
      </c>
      <c r="H85" s="548">
        <v>0.45</v>
      </c>
      <c r="I85" s="549">
        <v>0.15</v>
      </c>
      <c r="J85" s="378">
        <v>39256</v>
      </c>
      <c r="K85" s="550">
        <v>0.16</v>
      </c>
      <c r="L85" s="378">
        <f t="shared" si="4"/>
        <v>32975.040000000001</v>
      </c>
      <c r="M85" s="558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В)"),H85,"")))))*(1-$I85)*(1-'Категория(опт)'!$B$8)/(IF(AND('Категория(опт)'!$B$6="с НДС"),1,IF(AND('Категория(опт)'!$B$6="без НДС"),1.22,"")))</f>
        <v>16197.005000000003</v>
      </c>
      <c r="N85" s="561"/>
      <c r="O85" s="561"/>
    </row>
    <row r="86" spans="1:15">
      <c r="A86" s="382" t="s">
        <v>309</v>
      </c>
      <c r="B86" s="383" t="s">
        <v>310</v>
      </c>
      <c r="C86" s="383" t="s">
        <v>652</v>
      </c>
      <c r="D86" s="384">
        <v>50631</v>
      </c>
      <c r="E86" s="548">
        <v>0.65</v>
      </c>
      <c r="F86" s="548">
        <v>0.57499999999999996</v>
      </c>
      <c r="G86" s="548">
        <v>0.5</v>
      </c>
      <c r="H86" s="548">
        <v>0.45</v>
      </c>
      <c r="I86" s="549">
        <v>0.15</v>
      </c>
      <c r="J86" s="378">
        <v>44679</v>
      </c>
      <c r="K86" s="550">
        <v>0.16</v>
      </c>
      <c r="L86" s="378">
        <f t="shared" si="4"/>
        <v>37530.36</v>
      </c>
      <c r="M86" s="558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В)"),H86,"")))))*(1-$I86)*(1-'Категория(опт)'!$B$8)/(IF(AND('Категория(опт)'!$B$6="с НДС"),1,IF(AND('Категория(опт)'!$B$6="без НДС"),1.22,"")))</f>
        <v>18290.448750000003</v>
      </c>
      <c r="N86" s="561"/>
      <c r="O86" s="561"/>
    </row>
    <row r="87" spans="1:15">
      <c r="A87" s="382" t="s">
        <v>311</v>
      </c>
      <c r="B87" s="383" t="s">
        <v>312</v>
      </c>
      <c r="C87" s="383" t="s">
        <v>652</v>
      </c>
      <c r="D87" s="384">
        <v>55278</v>
      </c>
      <c r="E87" s="548">
        <v>0.65</v>
      </c>
      <c r="F87" s="548">
        <v>0.57499999999999996</v>
      </c>
      <c r="G87" s="548">
        <v>0.5</v>
      </c>
      <c r="H87" s="548">
        <v>0.45</v>
      </c>
      <c r="I87" s="549">
        <v>0.15</v>
      </c>
      <c r="J87" s="378">
        <v>48396</v>
      </c>
      <c r="K87" s="550">
        <v>0.16</v>
      </c>
      <c r="L87" s="378">
        <f t="shared" si="4"/>
        <v>40652.639999999999</v>
      </c>
      <c r="M87" s="558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В)"),H87,"")))))*(1-$I87)*(1-'Категория(опт)'!$B$8)/(IF(AND('Категория(опт)'!$B$6="с НДС"),1,IF(AND('Категория(опт)'!$B$6="без НДС"),1.22,"")))</f>
        <v>19969.177500000002</v>
      </c>
      <c r="N87" s="561"/>
      <c r="O87" s="561"/>
    </row>
    <row r="88" spans="1:15">
      <c r="A88" s="382" t="s">
        <v>313</v>
      </c>
      <c r="B88" s="383" t="s">
        <v>314</v>
      </c>
      <c r="C88" s="383" t="s">
        <v>652</v>
      </c>
      <c r="D88" s="384">
        <v>62071</v>
      </c>
      <c r="E88" s="548">
        <v>0.65</v>
      </c>
      <c r="F88" s="548">
        <v>0.57499999999999996</v>
      </c>
      <c r="G88" s="548">
        <v>0.5</v>
      </c>
      <c r="H88" s="548">
        <v>0.45</v>
      </c>
      <c r="I88" s="549">
        <v>0.15</v>
      </c>
      <c r="J88" s="378">
        <v>54322</v>
      </c>
      <c r="K88" s="550">
        <v>0.16</v>
      </c>
      <c r="L88" s="378">
        <f t="shared" si="4"/>
        <v>45630.479999999996</v>
      </c>
      <c r="M88" s="558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В)"),H88,"")))))*(1-$I88)*(1-'Категория(опт)'!$B$8)/(IF(AND('Категория(опт)'!$B$6="с НДС"),1,IF(AND('Категория(опт)'!$B$6="без НДС"),1.22,"")))</f>
        <v>22423.14875</v>
      </c>
      <c r="N88" s="561"/>
      <c r="O88" s="561"/>
    </row>
    <row r="89" spans="1:15">
      <c r="A89" s="382" t="s">
        <v>315</v>
      </c>
      <c r="B89" s="383" t="s">
        <v>316</v>
      </c>
      <c r="C89" s="383" t="s">
        <v>652</v>
      </c>
      <c r="D89" s="384">
        <v>34846</v>
      </c>
      <c r="E89" s="548">
        <v>0.67500000000000004</v>
      </c>
      <c r="F89" s="548">
        <v>0.625</v>
      </c>
      <c r="G89" s="548">
        <v>0.5</v>
      </c>
      <c r="H89" s="548">
        <v>0.45</v>
      </c>
      <c r="I89" s="549">
        <v>0.04</v>
      </c>
      <c r="J89" s="378">
        <v>26450</v>
      </c>
      <c r="K89" s="550">
        <v>0.2</v>
      </c>
      <c r="L89" s="378">
        <f t="shared" si="4"/>
        <v>21160</v>
      </c>
      <c r="M89" s="558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В)"),H89,"")))))*(1-$I89)*(1-'Категория(опт)'!$B$8)/(IF(AND('Категория(опт)'!$B$6="с НДС"),1,IF(AND('Категория(опт)'!$B$6="без НДС"),1.22,"")))</f>
        <v>12544.56</v>
      </c>
      <c r="N89" s="561"/>
      <c r="O89" s="561"/>
    </row>
    <row r="90" spans="1:15">
      <c r="A90" s="382" t="s">
        <v>317</v>
      </c>
      <c r="B90" s="383" t="s">
        <v>318</v>
      </c>
      <c r="C90" s="383" t="s">
        <v>652</v>
      </c>
      <c r="D90" s="384">
        <v>38426</v>
      </c>
      <c r="E90" s="548">
        <v>0.67500000000000004</v>
      </c>
      <c r="F90" s="548">
        <v>0.625</v>
      </c>
      <c r="G90" s="548">
        <v>0.5</v>
      </c>
      <c r="H90" s="548">
        <v>0.45</v>
      </c>
      <c r="I90" s="549">
        <v>0.04</v>
      </c>
      <c r="J90" s="378">
        <v>29144</v>
      </c>
      <c r="K90" s="550">
        <v>0.2</v>
      </c>
      <c r="L90" s="378">
        <f t="shared" si="4"/>
        <v>23315.200000000001</v>
      </c>
      <c r="M90" s="558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В)"),H90,"")))))*(1-$I90)*(1-'Категория(опт)'!$B$8)/(IF(AND('Категория(опт)'!$B$6="с НДС"),1,IF(AND('Категория(опт)'!$B$6="без НДС"),1.22,"")))</f>
        <v>13833.359999999999</v>
      </c>
      <c r="N90" s="561"/>
      <c r="O90" s="561"/>
    </row>
    <row r="91" spans="1:15">
      <c r="A91" s="382" t="s">
        <v>319</v>
      </c>
      <c r="B91" s="383" t="s">
        <v>320</v>
      </c>
      <c r="C91" s="383" t="s">
        <v>652</v>
      </c>
      <c r="D91" s="384">
        <v>50344</v>
      </c>
      <c r="E91" s="548">
        <v>0.67500000000000004</v>
      </c>
      <c r="F91" s="548">
        <v>0.625</v>
      </c>
      <c r="G91" s="548">
        <v>0.5</v>
      </c>
      <c r="H91" s="548">
        <v>0.45</v>
      </c>
      <c r="I91" s="549">
        <v>0.04</v>
      </c>
      <c r="J91" s="378">
        <v>38210</v>
      </c>
      <c r="K91" s="550">
        <v>0.2</v>
      </c>
      <c r="L91" s="378">
        <f t="shared" si="4"/>
        <v>30568</v>
      </c>
      <c r="M91" s="558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В)"),H91,"")))))*(1-$I91)*(1-'Категория(опт)'!$B$8)/(IF(AND('Категория(опт)'!$B$6="с НДС"),1,IF(AND('Категория(опт)'!$B$6="без НДС"),1.22,"")))</f>
        <v>18123.84</v>
      </c>
      <c r="N91" s="561"/>
      <c r="O91" s="561"/>
    </row>
    <row r="92" spans="1:15">
      <c r="A92" s="382" t="s">
        <v>321</v>
      </c>
      <c r="B92" s="383" t="s">
        <v>322</v>
      </c>
      <c r="C92" s="383" t="s">
        <v>652</v>
      </c>
      <c r="D92" s="384">
        <v>56673</v>
      </c>
      <c r="E92" s="548">
        <v>0.67500000000000004</v>
      </c>
      <c r="F92" s="548">
        <v>0.625</v>
      </c>
      <c r="G92" s="548">
        <v>0.5</v>
      </c>
      <c r="H92" s="548">
        <v>0.45</v>
      </c>
      <c r="I92" s="549">
        <v>0.04</v>
      </c>
      <c r="J92" s="378">
        <v>43000</v>
      </c>
      <c r="K92" s="550">
        <v>0.2</v>
      </c>
      <c r="L92" s="378">
        <f t="shared" si="4"/>
        <v>34400</v>
      </c>
      <c r="M92" s="558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В)"),H92,"")))))*(1-$I92)*(1-'Категория(опт)'!$B$8)/(IF(AND('Категория(опт)'!$B$6="с НДС"),1,IF(AND('Категория(опт)'!$B$6="без НДС"),1.22,"")))</f>
        <v>20402.28</v>
      </c>
      <c r="N92" s="561"/>
      <c r="O92" s="561"/>
    </row>
    <row r="93" spans="1:15">
      <c r="A93" s="382" t="s">
        <v>323</v>
      </c>
      <c r="B93" s="383" t="s">
        <v>324</v>
      </c>
      <c r="C93" s="383" t="s">
        <v>652</v>
      </c>
      <c r="D93" s="384">
        <v>63675</v>
      </c>
      <c r="E93" s="548">
        <v>0.67500000000000004</v>
      </c>
      <c r="F93" s="548">
        <v>0.625</v>
      </c>
      <c r="G93" s="548">
        <v>0.5</v>
      </c>
      <c r="H93" s="548">
        <v>0.45</v>
      </c>
      <c r="I93" s="549">
        <v>0.04</v>
      </c>
      <c r="J93" s="378">
        <v>48263</v>
      </c>
      <c r="K93" s="550">
        <v>0.2</v>
      </c>
      <c r="L93" s="378">
        <f t="shared" si="4"/>
        <v>38610.400000000001</v>
      </c>
      <c r="M93" s="558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В)"),H93,"")))))*(1-$I93)*(1-'Категория(опт)'!$B$8)/(IF(AND('Категория(опт)'!$B$6="с НДС"),1,IF(AND('Категория(опт)'!$B$6="без НДС"),1.22,"")))</f>
        <v>22923</v>
      </c>
      <c r="N93" s="561"/>
      <c r="O93" s="561"/>
    </row>
    <row r="94" spans="1:15">
      <c r="A94" s="382" t="s">
        <v>325</v>
      </c>
      <c r="B94" s="383" t="s">
        <v>326</v>
      </c>
      <c r="C94" s="383" t="s">
        <v>652</v>
      </c>
      <c r="D94" s="384">
        <v>70952</v>
      </c>
      <c r="E94" s="548">
        <v>0.67500000000000004</v>
      </c>
      <c r="F94" s="548">
        <v>0.625</v>
      </c>
      <c r="G94" s="548">
        <v>0.5</v>
      </c>
      <c r="H94" s="548">
        <v>0.45</v>
      </c>
      <c r="I94" s="549">
        <v>0.04</v>
      </c>
      <c r="J94" s="378">
        <v>53820</v>
      </c>
      <c r="K94" s="550">
        <v>0.2</v>
      </c>
      <c r="L94" s="378">
        <f t="shared" si="4"/>
        <v>43056</v>
      </c>
      <c r="M94" s="558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В)"),H94,"")))))*(1-$I94)*(1-'Категория(опт)'!$B$8)/(IF(AND('Категория(опт)'!$B$6="с НДС"),1,IF(AND('Категория(опт)'!$B$6="без НДС"),1.22,"")))</f>
        <v>25542.719999999998</v>
      </c>
      <c r="N94" s="561"/>
      <c r="O94" s="561"/>
    </row>
    <row r="95" spans="1:15">
      <c r="A95" s="382" t="s">
        <v>327</v>
      </c>
      <c r="B95" s="383" t="s">
        <v>328</v>
      </c>
      <c r="C95" s="383" t="s">
        <v>652</v>
      </c>
      <c r="D95" s="384">
        <v>78189</v>
      </c>
      <c r="E95" s="548">
        <v>0.67500000000000004</v>
      </c>
      <c r="F95" s="548">
        <v>0.625</v>
      </c>
      <c r="G95" s="548">
        <v>0.5</v>
      </c>
      <c r="H95" s="548">
        <v>0.45</v>
      </c>
      <c r="I95" s="549">
        <v>0.04</v>
      </c>
      <c r="J95" s="378">
        <v>59318</v>
      </c>
      <c r="K95" s="550">
        <v>0.2</v>
      </c>
      <c r="L95" s="378">
        <f t="shared" si="4"/>
        <v>47454.400000000001</v>
      </c>
      <c r="M95" s="558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В)"),H95,"")))))*(1-$I95)*(1-'Категория(опт)'!$B$8)/(IF(AND('Категория(опт)'!$B$6="с НДС"),1,IF(AND('Категория(опт)'!$B$6="без НДС"),1.22,"")))</f>
        <v>28148.039999999997</v>
      </c>
      <c r="N95" s="561"/>
      <c r="O95" s="561"/>
    </row>
    <row r="96" spans="1:15">
      <c r="A96" s="382" t="s">
        <v>329</v>
      </c>
      <c r="B96" s="383" t="s">
        <v>330</v>
      </c>
      <c r="C96" s="383" t="s">
        <v>652</v>
      </c>
      <c r="D96" s="384">
        <v>48451</v>
      </c>
      <c r="E96" s="548">
        <v>0.68799999999999994</v>
      </c>
      <c r="F96" s="548">
        <v>0.64</v>
      </c>
      <c r="G96" s="548">
        <v>0.52</v>
      </c>
      <c r="H96" s="548">
        <v>0.47</v>
      </c>
      <c r="I96" s="549">
        <v>0.32</v>
      </c>
      <c r="J96" s="378">
        <v>46528</v>
      </c>
      <c r="K96" s="550">
        <v>0.55200000000000005</v>
      </c>
      <c r="L96" s="378">
        <f t="shared" si="4"/>
        <v>20844.543999999998</v>
      </c>
      <c r="M96" s="558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В)"),H96,"")))))*(1-$I96)*(1-'Категория(опт)'!$B$8)/(IF(AND('Категория(опт)'!$B$6="с НДС"),1,IF(AND('Категория(опт)'!$B$6="без НДС"),1.22,"")))</f>
        <v>11860.8048</v>
      </c>
      <c r="N96" s="561"/>
      <c r="O96" s="561"/>
    </row>
    <row r="97" spans="1:15">
      <c r="A97" s="382" t="s">
        <v>331</v>
      </c>
      <c r="B97" s="383" t="s">
        <v>332</v>
      </c>
      <c r="C97" s="383" t="s">
        <v>652</v>
      </c>
      <c r="D97" s="384">
        <v>52770</v>
      </c>
      <c r="E97" s="548">
        <v>0.68799999999999994</v>
      </c>
      <c r="F97" s="548">
        <v>0.64</v>
      </c>
      <c r="G97" s="548">
        <v>0.52</v>
      </c>
      <c r="H97" s="548">
        <v>0.47</v>
      </c>
      <c r="I97" s="549">
        <v>0.32</v>
      </c>
      <c r="J97" s="378">
        <v>50672</v>
      </c>
      <c r="K97" s="550">
        <v>0.55200000000000005</v>
      </c>
      <c r="L97" s="378">
        <f t="shared" si="4"/>
        <v>22701.055999999997</v>
      </c>
      <c r="M97" s="558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В)"),H97,"")))))*(1-$I97)*(1-'Категория(опт)'!$B$8)/(IF(AND('Категория(опт)'!$B$6="с НДС"),1,IF(AND('Категория(опт)'!$B$6="без НДС"),1.22,"")))</f>
        <v>12918.096</v>
      </c>
      <c r="N97" s="561"/>
      <c r="O97" s="561"/>
    </row>
    <row r="98" spans="1:15">
      <c r="A98" s="382" t="s">
        <v>333</v>
      </c>
      <c r="B98" s="383" t="s">
        <v>334</v>
      </c>
      <c r="C98" s="383" t="s">
        <v>652</v>
      </c>
      <c r="D98" s="384">
        <v>66219</v>
      </c>
      <c r="E98" s="548">
        <v>0.68799999999999994</v>
      </c>
      <c r="F98" s="548">
        <v>0.64</v>
      </c>
      <c r="G98" s="548">
        <v>0.52</v>
      </c>
      <c r="H98" s="548">
        <v>0.47</v>
      </c>
      <c r="I98" s="549">
        <v>0.32</v>
      </c>
      <c r="J98" s="378">
        <v>63589</v>
      </c>
      <c r="K98" s="550">
        <v>0.55200000000000005</v>
      </c>
      <c r="L98" s="378">
        <f t="shared" si="4"/>
        <v>28487.871999999996</v>
      </c>
      <c r="M98" s="558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В)"),H98,"")))))*(1-$I98)*(1-'Категория(опт)'!$B$8)/(IF(AND('Категория(опт)'!$B$6="с НДС"),1,IF(AND('Категория(опт)'!$B$6="без НДС"),1.22,"")))</f>
        <v>16210.411199999999</v>
      </c>
      <c r="N98" s="561"/>
      <c r="O98" s="561"/>
    </row>
    <row r="99" spans="1:15">
      <c r="A99" s="382" t="s">
        <v>335</v>
      </c>
      <c r="B99" s="383" t="s">
        <v>336</v>
      </c>
      <c r="C99" s="383" t="s">
        <v>652</v>
      </c>
      <c r="D99" s="384">
        <v>73561</v>
      </c>
      <c r="E99" s="548">
        <v>0.68799999999999994</v>
      </c>
      <c r="F99" s="548">
        <v>0.64</v>
      </c>
      <c r="G99" s="548">
        <v>0.52</v>
      </c>
      <c r="H99" s="548">
        <v>0.47</v>
      </c>
      <c r="I99" s="549">
        <v>0.32</v>
      </c>
      <c r="J99" s="378">
        <v>70625</v>
      </c>
      <c r="K99" s="550">
        <v>0.55200000000000005</v>
      </c>
      <c r="L99" s="378">
        <f t="shared" si="4"/>
        <v>31639.999999999996</v>
      </c>
      <c r="M99" s="558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В)"),H99,"")))))*(1-$I99)*(1-'Категория(опт)'!$B$8)/(IF(AND('Категория(опт)'!$B$6="с НДС"),1,IF(AND('Категория(опт)'!$B$6="без НДС"),1.22,"")))</f>
        <v>18007.732799999998</v>
      </c>
      <c r="N99" s="561"/>
      <c r="O99" s="561"/>
    </row>
    <row r="100" spans="1:15">
      <c r="A100" s="382" t="s">
        <v>337</v>
      </c>
      <c r="B100" s="383" t="s">
        <v>338</v>
      </c>
      <c r="C100" s="383" t="s">
        <v>652</v>
      </c>
      <c r="D100" s="384">
        <v>82222</v>
      </c>
      <c r="E100" s="548">
        <v>0.68799999999999994</v>
      </c>
      <c r="F100" s="548">
        <v>0.64</v>
      </c>
      <c r="G100" s="548">
        <v>0.52</v>
      </c>
      <c r="H100" s="548">
        <v>0.47</v>
      </c>
      <c r="I100" s="549">
        <v>0.32</v>
      </c>
      <c r="J100" s="378">
        <v>78933</v>
      </c>
      <c r="K100" s="550">
        <v>0.55200000000000005</v>
      </c>
      <c r="L100" s="378">
        <f t="shared" si="4"/>
        <v>35361.983999999997</v>
      </c>
      <c r="M100" s="558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В)"),H100,"")))))*(1-$I100)*(1-'Категория(опт)'!$B$8)/(IF(AND('Категория(опт)'!$B$6="с НДС"),1,IF(AND('Категория(опт)'!$B$6="без НДС"),1.22,"")))</f>
        <v>20127.945599999995</v>
      </c>
      <c r="N100" s="561"/>
      <c r="O100" s="561"/>
    </row>
    <row r="101" spans="1:15">
      <c r="A101" s="382" t="s">
        <v>339</v>
      </c>
      <c r="B101" s="383" t="s">
        <v>340</v>
      </c>
      <c r="C101" s="383" t="s">
        <v>652</v>
      </c>
      <c r="D101" s="384">
        <v>90035</v>
      </c>
      <c r="E101" s="548">
        <v>0.68799999999999994</v>
      </c>
      <c r="F101" s="548">
        <v>0.64</v>
      </c>
      <c r="G101" s="548">
        <v>0.52</v>
      </c>
      <c r="H101" s="548">
        <v>0.47</v>
      </c>
      <c r="I101" s="549">
        <v>0.32</v>
      </c>
      <c r="J101" s="378">
        <v>86449</v>
      </c>
      <c r="K101" s="550">
        <v>0.55200000000000005</v>
      </c>
      <c r="L101" s="378">
        <f t="shared" si="4"/>
        <v>38729.151999999995</v>
      </c>
      <c r="M101" s="558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В)"),H101,"")))))*(1-$I101)*(1-'Категория(опт)'!$B$8)/(IF(AND('Категория(опт)'!$B$6="с НДС"),1,IF(AND('Категория(опт)'!$B$6="без НДС"),1.22,"")))</f>
        <v>22040.567999999996</v>
      </c>
      <c r="N101" s="561"/>
      <c r="O101" s="561"/>
    </row>
    <row r="102" spans="1:15">
      <c r="A102" s="382" t="s">
        <v>341</v>
      </c>
      <c r="B102" s="383" t="s">
        <v>342</v>
      </c>
      <c r="C102" s="383" t="s">
        <v>652</v>
      </c>
      <c r="D102" s="384">
        <v>98633</v>
      </c>
      <c r="E102" s="548">
        <v>0.68799999999999994</v>
      </c>
      <c r="F102" s="548">
        <v>0.64</v>
      </c>
      <c r="G102" s="548">
        <v>0.52</v>
      </c>
      <c r="H102" s="548">
        <v>0.47</v>
      </c>
      <c r="I102" s="549">
        <v>0.32</v>
      </c>
      <c r="J102" s="378">
        <v>94690</v>
      </c>
      <c r="K102" s="550">
        <v>0.55200000000000005</v>
      </c>
      <c r="L102" s="378">
        <f t="shared" si="4"/>
        <v>42421.119999999995</v>
      </c>
      <c r="M102" s="558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В)"),H102,"")))))*(1-$I102)*(1-'Категория(опт)'!$B$8)/(IF(AND('Категория(опт)'!$B$6="с НДС"),1,IF(AND('Категория(опт)'!$B$6="без НДС"),1.22,"")))</f>
        <v>24145.358399999997</v>
      </c>
      <c r="N102" s="561"/>
      <c r="O102" s="561"/>
    </row>
    <row r="103" spans="1:15">
      <c r="A103" s="382" t="s">
        <v>1295</v>
      </c>
      <c r="B103" s="383" t="s">
        <v>1261</v>
      </c>
      <c r="C103" s="383" t="s">
        <v>652</v>
      </c>
      <c r="D103" s="384">
        <v>119154</v>
      </c>
      <c r="E103" s="548">
        <v>0.68799999999999994</v>
      </c>
      <c r="F103" s="548">
        <v>0.64</v>
      </c>
      <c r="G103" s="548">
        <v>0.52</v>
      </c>
      <c r="H103" s="548">
        <v>0.47</v>
      </c>
      <c r="I103" s="549">
        <v>0.32</v>
      </c>
      <c r="J103" s="378">
        <v>114319</v>
      </c>
      <c r="K103" s="550">
        <v>0.55200000000000005</v>
      </c>
      <c r="L103" s="378">
        <f t="shared" ref="L103:L105" si="5">J103*(1-K103)</f>
        <v>51214.911999999997</v>
      </c>
      <c r="M103" s="558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В)"),H103,"")))))*(1-$I103)*(1-'Категория(опт)'!$B$8)/(IF(AND('Категория(опт)'!$B$6="с НДС"),1,IF(AND('Категория(опт)'!$B$6="без НДС"),1.22,"")))</f>
        <v>29168.899199999993</v>
      </c>
      <c r="N103" s="561"/>
      <c r="O103" s="561"/>
    </row>
    <row r="104" spans="1:15">
      <c r="A104" s="382" t="s">
        <v>1296</v>
      </c>
      <c r="B104" s="383" t="s">
        <v>1262</v>
      </c>
      <c r="C104" s="383" t="s">
        <v>652</v>
      </c>
      <c r="D104" s="384">
        <v>155671</v>
      </c>
      <c r="E104" s="548">
        <v>0.68799999999999994</v>
      </c>
      <c r="F104" s="548">
        <v>0.64</v>
      </c>
      <c r="G104" s="548">
        <v>0.52</v>
      </c>
      <c r="H104" s="548">
        <v>0.47</v>
      </c>
      <c r="I104" s="549">
        <v>0.32</v>
      </c>
      <c r="J104" s="378">
        <v>149354</v>
      </c>
      <c r="K104" s="550">
        <v>0.55200000000000005</v>
      </c>
      <c r="L104" s="378">
        <f t="shared" si="5"/>
        <v>66910.59199999999</v>
      </c>
      <c r="M104" s="558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В)"),H104,"")))))*(1-$I104)*(1-'Категория(опт)'!$B$8)/(IF(AND('Категория(опт)'!$B$6="с НДС"),1,IF(AND('Категория(опт)'!$B$6="без НДС"),1.22,"")))</f>
        <v>38108.260799999996</v>
      </c>
      <c r="N104" s="561"/>
      <c r="O104" s="561"/>
    </row>
    <row r="105" spans="1:15">
      <c r="A105" s="382" t="s">
        <v>1297</v>
      </c>
      <c r="B105" s="383" t="s">
        <v>1263</v>
      </c>
      <c r="C105" s="383" t="s">
        <v>652</v>
      </c>
      <c r="D105" s="384">
        <v>164166</v>
      </c>
      <c r="E105" s="548">
        <v>0.68799999999999994</v>
      </c>
      <c r="F105" s="548">
        <v>0.64</v>
      </c>
      <c r="G105" s="548">
        <v>0.52</v>
      </c>
      <c r="H105" s="548">
        <v>0.47</v>
      </c>
      <c r="I105" s="549">
        <v>0.32</v>
      </c>
      <c r="J105" s="378">
        <v>157504</v>
      </c>
      <c r="K105" s="550">
        <v>0.55200000000000005</v>
      </c>
      <c r="L105" s="378">
        <f t="shared" si="5"/>
        <v>70561.791999999987</v>
      </c>
      <c r="M105" s="558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В)"),H105,"")))))*(1-$I105)*(1-'Категория(опт)'!$B$8)/(IF(AND('Категория(опт)'!$B$6="с НДС"),1,IF(AND('Категория(опт)'!$B$6="без НДС"),1.22,"")))</f>
        <v>40187.83679999999</v>
      </c>
      <c r="N105" s="561"/>
      <c r="O105" s="561"/>
    </row>
    <row r="106" spans="1:15">
      <c r="A106" s="382" t="s">
        <v>343</v>
      </c>
      <c r="B106" s="383" t="s">
        <v>344</v>
      </c>
      <c r="C106" s="383" t="s">
        <v>652</v>
      </c>
      <c r="D106" s="384">
        <v>48903</v>
      </c>
      <c r="E106" s="548">
        <v>0.68799999999999994</v>
      </c>
      <c r="F106" s="548">
        <v>0.64</v>
      </c>
      <c r="G106" s="548">
        <v>0.52</v>
      </c>
      <c r="H106" s="548">
        <v>0.47</v>
      </c>
      <c r="I106" s="549">
        <v>0.3</v>
      </c>
      <c r="J106" s="378">
        <v>46133</v>
      </c>
      <c r="K106" s="550">
        <v>0.52300000000000002</v>
      </c>
      <c r="L106" s="378">
        <f t="shared" si="4"/>
        <v>22005.440999999999</v>
      </c>
      <c r="M106" s="558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В)"),H106,"")))))*(1-$I106)*(1-'Категория(опт)'!$B$8)/(IF(AND('Категория(опт)'!$B$6="с НДС"),1,IF(AND('Категория(опт)'!$B$6="без НДС"),1.22,"")))</f>
        <v>12323.555999999999</v>
      </c>
      <c r="N106" s="561"/>
      <c r="O106" s="561"/>
    </row>
    <row r="107" spans="1:15">
      <c r="A107" s="382" t="s">
        <v>345</v>
      </c>
      <c r="B107" s="383" t="s">
        <v>346</v>
      </c>
      <c r="C107" s="383" t="s">
        <v>652</v>
      </c>
      <c r="D107" s="384">
        <v>53345</v>
      </c>
      <c r="E107" s="548">
        <v>0.68799999999999994</v>
      </c>
      <c r="F107" s="548">
        <v>0.64</v>
      </c>
      <c r="G107" s="548">
        <v>0.52</v>
      </c>
      <c r="H107" s="548">
        <v>0.47</v>
      </c>
      <c r="I107" s="549">
        <v>0.3</v>
      </c>
      <c r="J107" s="378">
        <v>50324</v>
      </c>
      <c r="K107" s="550">
        <v>0.52300000000000002</v>
      </c>
      <c r="L107" s="378">
        <f t="shared" si="4"/>
        <v>24004.547999999999</v>
      </c>
      <c r="M107" s="558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В)"),H107,"")))))*(1-$I107)*(1-'Категория(опт)'!$B$8)/(IF(AND('Категория(опт)'!$B$6="с НДС"),1,IF(AND('Категория(опт)'!$B$6="без НДС"),1.22,"")))</f>
        <v>13442.94</v>
      </c>
      <c r="N107" s="561"/>
      <c r="O107" s="561"/>
    </row>
    <row r="108" spans="1:15">
      <c r="A108" s="382" t="s">
        <v>347</v>
      </c>
      <c r="B108" s="383" t="s">
        <v>348</v>
      </c>
      <c r="C108" s="383" t="s">
        <v>652</v>
      </c>
      <c r="D108" s="384">
        <v>68144</v>
      </c>
      <c r="E108" s="548">
        <v>0.68799999999999994</v>
      </c>
      <c r="F108" s="548">
        <v>0.64</v>
      </c>
      <c r="G108" s="548">
        <v>0.52</v>
      </c>
      <c r="H108" s="548">
        <v>0.47</v>
      </c>
      <c r="I108" s="549">
        <v>0.3</v>
      </c>
      <c r="J108" s="378">
        <v>64285</v>
      </c>
      <c r="K108" s="550">
        <v>0.52300000000000002</v>
      </c>
      <c r="L108" s="378">
        <f t="shared" si="4"/>
        <v>30663.945</v>
      </c>
      <c r="M108" s="558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В)"),H108,"")))))*(1-$I108)*(1-'Категория(опт)'!$B$8)/(IF(AND('Категория(опт)'!$B$6="с НДС"),1,IF(AND('Категория(опт)'!$B$6="без НДС"),1.22,"")))</f>
        <v>17172.288</v>
      </c>
      <c r="N108" s="561"/>
      <c r="O108" s="561"/>
    </row>
    <row r="109" spans="1:15">
      <c r="A109" s="382" t="s">
        <v>349</v>
      </c>
      <c r="B109" s="383" t="s">
        <v>350</v>
      </c>
      <c r="C109" s="383" t="s">
        <v>652</v>
      </c>
      <c r="D109" s="384">
        <v>76236</v>
      </c>
      <c r="E109" s="548">
        <v>0.68799999999999994</v>
      </c>
      <c r="F109" s="548">
        <v>0.64</v>
      </c>
      <c r="G109" s="548">
        <v>0.52</v>
      </c>
      <c r="H109" s="548">
        <v>0.47</v>
      </c>
      <c r="I109" s="549">
        <v>0.3</v>
      </c>
      <c r="J109" s="378">
        <v>71919</v>
      </c>
      <c r="K109" s="550">
        <v>0.52300000000000002</v>
      </c>
      <c r="L109" s="378">
        <f t="shared" si="4"/>
        <v>34305.362999999998</v>
      </c>
      <c r="M109" s="558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В)"),H109,"")))))*(1-$I109)*(1-'Категория(опт)'!$B$8)/(IF(AND('Категория(опт)'!$B$6="с НДС"),1,IF(AND('Категория(опт)'!$B$6="без НДС"),1.22,"")))</f>
        <v>19211.471999999998</v>
      </c>
      <c r="N109" s="561"/>
      <c r="O109" s="561"/>
    </row>
    <row r="110" spans="1:15">
      <c r="A110" s="382" t="s">
        <v>351</v>
      </c>
      <c r="B110" s="383" t="s">
        <v>352</v>
      </c>
      <c r="C110" s="383" t="s">
        <v>652</v>
      </c>
      <c r="D110" s="384">
        <v>85888</v>
      </c>
      <c r="E110" s="548">
        <v>0.68799999999999994</v>
      </c>
      <c r="F110" s="548">
        <v>0.64</v>
      </c>
      <c r="G110" s="548">
        <v>0.52</v>
      </c>
      <c r="H110" s="548">
        <v>0.47</v>
      </c>
      <c r="I110" s="549">
        <v>0.3</v>
      </c>
      <c r="J110" s="378">
        <v>81014</v>
      </c>
      <c r="K110" s="550">
        <v>0.52300000000000002</v>
      </c>
      <c r="L110" s="378">
        <f t="shared" si="4"/>
        <v>38643.678</v>
      </c>
      <c r="M110" s="558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В)"),H110,"")))))*(1-$I110)*(1-'Категория(опт)'!$B$8)/(IF(AND('Категория(опт)'!$B$6="с НДС"),1,IF(AND('Категория(опт)'!$B$6="без НДС"),1.22,"")))</f>
        <v>21643.775999999998</v>
      </c>
      <c r="N110" s="561"/>
      <c r="O110" s="561"/>
    </row>
    <row r="111" spans="1:15">
      <c r="A111" s="382" t="s">
        <v>353</v>
      </c>
      <c r="B111" s="383" t="s">
        <v>354</v>
      </c>
      <c r="C111" s="383" t="s">
        <v>652</v>
      </c>
      <c r="D111" s="384">
        <v>95519</v>
      </c>
      <c r="E111" s="548">
        <v>0.68799999999999994</v>
      </c>
      <c r="F111" s="548">
        <v>0.64</v>
      </c>
      <c r="G111" s="548">
        <v>0.52</v>
      </c>
      <c r="H111" s="548">
        <v>0.47</v>
      </c>
      <c r="I111" s="549">
        <v>0.3</v>
      </c>
      <c r="J111" s="378">
        <v>90109</v>
      </c>
      <c r="K111" s="550">
        <v>0.52300000000000002</v>
      </c>
      <c r="L111" s="378">
        <f t="shared" si="4"/>
        <v>42981.992999999995</v>
      </c>
      <c r="M111" s="558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В)"),H111,"")))))*(1-$I111)*(1-'Категория(опт)'!$B$8)/(IF(AND('Категория(опт)'!$B$6="с НДС"),1,IF(AND('Категория(опт)'!$B$6="без НДС"),1.22,"")))</f>
        <v>24070.787999999997</v>
      </c>
      <c r="N111" s="561"/>
      <c r="O111" s="561"/>
    </row>
    <row r="112" spans="1:15">
      <c r="A112" s="382" t="s">
        <v>355</v>
      </c>
      <c r="B112" s="383" t="s">
        <v>356</v>
      </c>
      <c r="C112" s="383" t="s">
        <v>652</v>
      </c>
      <c r="D112" s="384">
        <v>104324</v>
      </c>
      <c r="E112" s="548">
        <v>0.68799999999999994</v>
      </c>
      <c r="F112" s="548">
        <v>0.64</v>
      </c>
      <c r="G112" s="548">
        <v>0.52</v>
      </c>
      <c r="H112" s="548">
        <v>0.47</v>
      </c>
      <c r="I112" s="549">
        <v>0.3</v>
      </c>
      <c r="J112" s="378">
        <v>98415</v>
      </c>
      <c r="K112" s="550">
        <v>0.52300000000000002</v>
      </c>
      <c r="L112" s="378">
        <f t="shared" si="4"/>
        <v>46943.954999999994</v>
      </c>
      <c r="M112" s="558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В)"),H112,"")))))*(1-$I112)*(1-'Категория(опт)'!$B$8)/(IF(AND('Категория(опт)'!$B$6="с НДС"),1,IF(AND('Категория(опт)'!$B$6="без НДС"),1.22,"")))</f>
        <v>26289.647999999997</v>
      </c>
      <c r="N112" s="561"/>
      <c r="O112" s="561"/>
    </row>
    <row r="113" spans="1:15">
      <c r="A113" s="382" t="s">
        <v>1298</v>
      </c>
      <c r="B113" s="383" t="s">
        <v>1264</v>
      </c>
      <c r="C113" s="383" t="s">
        <v>652</v>
      </c>
      <c r="D113" s="384">
        <v>121918</v>
      </c>
      <c r="E113" s="548">
        <v>0.68799999999999994</v>
      </c>
      <c r="F113" s="548">
        <v>0.64</v>
      </c>
      <c r="G113" s="548">
        <v>0.52</v>
      </c>
      <c r="H113" s="548">
        <v>0.47</v>
      </c>
      <c r="I113" s="549">
        <v>0.3</v>
      </c>
      <c r="J113" s="378">
        <v>114823</v>
      </c>
      <c r="K113" s="550">
        <v>0.52300000000000002</v>
      </c>
      <c r="L113" s="378">
        <f t="shared" ref="L113:L115" si="6">J113*(1-K113)</f>
        <v>54770.570999999996</v>
      </c>
      <c r="M113" s="558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В)"),H113,"")))))*(1-$I113)*(1-'Категория(опт)'!$B$8)/(IF(AND('Категория(опт)'!$B$6="с НДС"),1,IF(AND('Категория(опт)'!$B$6="без НДС"),1.22,"")))</f>
        <v>30723.335999999996</v>
      </c>
      <c r="N113" s="561"/>
      <c r="O113" s="561"/>
    </row>
    <row r="114" spans="1:15">
      <c r="A114" s="382" t="s">
        <v>1299</v>
      </c>
      <c r="B114" s="383" t="s">
        <v>1265</v>
      </c>
      <c r="C114" s="383" t="s">
        <v>652</v>
      </c>
      <c r="D114" s="384">
        <v>160674</v>
      </c>
      <c r="E114" s="548">
        <v>0.68799999999999994</v>
      </c>
      <c r="F114" s="548">
        <v>0.64</v>
      </c>
      <c r="G114" s="548">
        <v>0.52</v>
      </c>
      <c r="H114" s="548">
        <v>0.47</v>
      </c>
      <c r="I114" s="549">
        <v>0.3</v>
      </c>
      <c r="J114" s="378">
        <v>151323</v>
      </c>
      <c r="K114" s="550">
        <v>0.52300000000000002</v>
      </c>
      <c r="L114" s="378">
        <f t="shared" si="6"/>
        <v>72181.070999999996</v>
      </c>
      <c r="M114" s="558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В)"),H114,"")))))*(1-$I114)*(1-'Категория(опт)'!$B$8)/(IF(AND('Категория(опт)'!$B$6="с НДС"),1,IF(AND('Категория(опт)'!$B$6="без НДС"),1.22,"")))</f>
        <v>40489.847999999998</v>
      </c>
      <c r="N114" s="561"/>
      <c r="O114" s="561"/>
    </row>
    <row r="115" spans="1:15">
      <c r="A115" s="382" t="s">
        <v>1300</v>
      </c>
      <c r="B115" s="383" t="s">
        <v>1266</v>
      </c>
      <c r="C115" s="383" t="s">
        <v>652</v>
      </c>
      <c r="D115" s="384">
        <v>168048</v>
      </c>
      <c r="E115" s="548">
        <v>0.68799999999999994</v>
      </c>
      <c r="F115" s="548">
        <v>0.64</v>
      </c>
      <c r="G115" s="548">
        <v>0.52</v>
      </c>
      <c r="H115" s="548">
        <v>0.47</v>
      </c>
      <c r="I115" s="549">
        <v>0.3</v>
      </c>
      <c r="J115" s="378">
        <v>158268</v>
      </c>
      <c r="K115" s="550">
        <v>0.52300000000000002</v>
      </c>
      <c r="L115" s="378">
        <f t="shared" si="6"/>
        <v>75493.835999999996</v>
      </c>
      <c r="M115" s="558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В)"),H115,"")))))*(1-$I115)*(1-'Категория(опт)'!$B$8)/(IF(AND('Категория(опт)'!$B$6="с НДС"),1,IF(AND('Категория(опт)'!$B$6="без НДС"),1.22,"")))</f>
        <v>42348.095999999998</v>
      </c>
      <c r="N115" s="561"/>
      <c r="O115" s="561"/>
    </row>
    <row r="116" spans="1:15">
      <c r="A116" s="382" t="s">
        <v>357</v>
      </c>
      <c r="B116" s="383" t="s">
        <v>358</v>
      </c>
      <c r="C116" s="383" t="s">
        <v>652</v>
      </c>
      <c r="D116" s="384">
        <v>63044</v>
      </c>
      <c r="E116" s="548">
        <v>0.68799999999999994</v>
      </c>
      <c r="F116" s="548">
        <v>0.64</v>
      </c>
      <c r="G116" s="548">
        <v>0.52</v>
      </c>
      <c r="H116" s="548">
        <v>0.47</v>
      </c>
      <c r="I116" s="549">
        <v>0.39400000000000002</v>
      </c>
      <c r="J116" s="378">
        <v>60535</v>
      </c>
      <c r="K116" s="550">
        <v>0.59</v>
      </c>
      <c r="L116" s="378">
        <f t="shared" si="4"/>
        <v>24819.350000000002</v>
      </c>
      <c r="M116" s="558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В)"),H116,"")))))*(1-$I116)*(1-'Категория(опт)'!$B$8)/(IF(AND('Категория(опт)'!$B$6="с НДС"),1,IF(AND('Категория(опт)'!$B$6="без НДС"),1.22,"")))</f>
        <v>13753.679039999999</v>
      </c>
      <c r="N116" s="561"/>
      <c r="O116" s="561"/>
    </row>
    <row r="117" spans="1:15">
      <c r="A117" s="382" t="s">
        <v>359</v>
      </c>
      <c r="B117" s="383" t="s">
        <v>360</v>
      </c>
      <c r="C117" s="383" t="s">
        <v>652</v>
      </c>
      <c r="D117" s="384">
        <v>68864</v>
      </c>
      <c r="E117" s="548">
        <v>0.68799999999999994</v>
      </c>
      <c r="F117" s="548">
        <v>0.64</v>
      </c>
      <c r="G117" s="548">
        <v>0.52</v>
      </c>
      <c r="H117" s="548">
        <v>0.47</v>
      </c>
      <c r="I117" s="549">
        <v>0.39400000000000002</v>
      </c>
      <c r="J117" s="378">
        <v>66150</v>
      </c>
      <c r="K117" s="550">
        <v>0.59</v>
      </c>
      <c r="L117" s="378">
        <f t="shared" si="4"/>
        <v>27121.500000000004</v>
      </c>
      <c r="M117" s="558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В)"),H117,"")))))*(1-$I117)*(1-'Категория(опт)'!$B$8)/(IF(AND('Категория(опт)'!$B$6="с НДС"),1,IF(AND('Категория(опт)'!$B$6="без НДС"),1.22,"")))</f>
        <v>15023.37024</v>
      </c>
      <c r="N117" s="561"/>
      <c r="O117" s="561"/>
    </row>
    <row r="118" spans="1:15">
      <c r="A118" s="382" t="s">
        <v>361</v>
      </c>
      <c r="B118" s="383" t="s">
        <v>362</v>
      </c>
      <c r="C118" s="383" t="s">
        <v>652</v>
      </c>
      <c r="D118" s="384">
        <v>88334</v>
      </c>
      <c r="E118" s="548">
        <v>0.68799999999999994</v>
      </c>
      <c r="F118" s="548">
        <v>0.64</v>
      </c>
      <c r="G118" s="548">
        <v>0.52</v>
      </c>
      <c r="H118" s="548">
        <v>0.47</v>
      </c>
      <c r="I118" s="549">
        <v>0.39400000000000002</v>
      </c>
      <c r="J118" s="378">
        <v>84828</v>
      </c>
      <c r="K118" s="550">
        <v>0.59</v>
      </c>
      <c r="L118" s="378">
        <f t="shared" si="4"/>
        <v>34779.480000000003</v>
      </c>
      <c r="M118" s="558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В)"),H118,"")))))*(1-$I118)*(1-'Категория(опт)'!$B$8)/(IF(AND('Категория(опт)'!$B$6="с НДС"),1,IF(AND('Категория(опт)'!$B$6="без НДС"),1.22,"")))</f>
        <v>19270.94544</v>
      </c>
      <c r="N118" s="561"/>
      <c r="O118" s="561"/>
    </row>
    <row r="119" spans="1:15">
      <c r="A119" s="382" t="s">
        <v>363</v>
      </c>
      <c r="B119" s="383" t="s">
        <v>364</v>
      </c>
      <c r="C119" s="383" t="s">
        <v>652</v>
      </c>
      <c r="D119" s="384">
        <v>96787</v>
      </c>
      <c r="E119" s="548">
        <v>0.68799999999999994</v>
      </c>
      <c r="F119" s="548">
        <v>0.64</v>
      </c>
      <c r="G119" s="548">
        <v>0.52</v>
      </c>
      <c r="H119" s="548">
        <v>0.47</v>
      </c>
      <c r="I119" s="549">
        <v>0.39400000000000002</v>
      </c>
      <c r="J119" s="378">
        <v>92921</v>
      </c>
      <c r="K119" s="550">
        <v>0.59</v>
      </c>
      <c r="L119" s="378">
        <f t="shared" si="4"/>
        <v>38097.61</v>
      </c>
      <c r="M119" s="558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В)"),H119,"")))))*(1-$I119)*(1-'Категория(опт)'!$B$8)/(IF(AND('Категория(опт)'!$B$6="с НДС"),1,IF(AND('Категория(опт)'!$B$6="без НДС"),1.22,"")))</f>
        <v>21115.051919999998</v>
      </c>
      <c r="N119" s="561"/>
      <c r="O119" s="561"/>
    </row>
    <row r="120" spans="1:15">
      <c r="A120" s="382" t="s">
        <v>365</v>
      </c>
      <c r="B120" s="383" t="s">
        <v>366</v>
      </c>
      <c r="C120" s="383" t="s">
        <v>652</v>
      </c>
      <c r="D120" s="384">
        <v>108741</v>
      </c>
      <c r="E120" s="548">
        <v>0.68799999999999994</v>
      </c>
      <c r="F120" s="548">
        <v>0.64</v>
      </c>
      <c r="G120" s="548">
        <v>0.52</v>
      </c>
      <c r="H120" s="548">
        <v>0.47</v>
      </c>
      <c r="I120" s="549">
        <v>0.39400000000000002</v>
      </c>
      <c r="J120" s="378">
        <v>104418</v>
      </c>
      <c r="K120" s="550">
        <v>0.59</v>
      </c>
      <c r="L120" s="378">
        <f t="shared" si="4"/>
        <v>42811.380000000005</v>
      </c>
      <c r="M120" s="558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В)"),H120,"")))))*(1-$I120)*(1-'Категория(опт)'!$B$8)/(IF(AND('Категория(опт)'!$B$6="с НДС"),1,IF(AND('Категория(опт)'!$B$6="без НДС"),1.22,"")))</f>
        <v>23722.936560000002</v>
      </c>
      <c r="N120" s="561"/>
      <c r="O120" s="561"/>
    </row>
    <row r="121" spans="1:15">
      <c r="A121" s="382" t="s">
        <v>367</v>
      </c>
      <c r="B121" s="383" t="s">
        <v>368</v>
      </c>
      <c r="C121" s="383" t="s">
        <v>652</v>
      </c>
      <c r="D121" s="384">
        <v>119462</v>
      </c>
      <c r="E121" s="548">
        <v>0.68799999999999994</v>
      </c>
      <c r="F121" s="548">
        <v>0.64</v>
      </c>
      <c r="G121" s="548">
        <v>0.52</v>
      </c>
      <c r="H121" s="548">
        <v>0.47</v>
      </c>
      <c r="I121" s="549">
        <v>0.39400000000000002</v>
      </c>
      <c r="J121" s="378">
        <v>114690</v>
      </c>
      <c r="K121" s="550">
        <v>0.59</v>
      </c>
      <c r="L121" s="378">
        <f t="shared" si="4"/>
        <v>47022.9</v>
      </c>
      <c r="M121" s="558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В)"),H121,"")))))*(1-$I121)*(1-'Категория(опт)'!$B$8)/(IF(AND('Категория(опт)'!$B$6="с НДС"),1,IF(AND('Категория(опт)'!$B$6="без НДС"),1.22,"")))</f>
        <v>26061.82992</v>
      </c>
      <c r="N121" s="561"/>
      <c r="O121" s="561"/>
    </row>
    <row r="122" spans="1:15">
      <c r="A122" s="382" t="s">
        <v>369</v>
      </c>
      <c r="B122" s="383" t="s">
        <v>370</v>
      </c>
      <c r="C122" s="383" t="s">
        <v>652</v>
      </c>
      <c r="D122" s="384">
        <v>131072</v>
      </c>
      <c r="E122" s="548">
        <v>0.68799999999999994</v>
      </c>
      <c r="F122" s="548">
        <v>0.64</v>
      </c>
      <c r="G122" s="548">
        <v>0.52</v>
      </c>
      <c r="H122" s="548">
        <v>0.47</v>
      </c>
      <c r="I122" s="549">
        <v>0.39400000000000002</v>
      </c>
      <c r="J122" s="378">
        <v>125857</v>
      </c>
      <c r="K122" s="550">
        <v>0.59</v>
      </c>
      <c r="L122" s="378">
        <f t="shared" si="4"/>
        <v>51601.37</v>
      </c>
      <c r="M122" s="558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В)"),H122,"")))))*(1-$I122)*(1-'Категория(опт)'!$B$8)/(IF(AND('Категория(опт)'!$B$6="с НДС"),1,IF(AND('Категория(опт)'!$B$6="без НДС"),1.22,"")))</f>
        <v>28594.667519999999</v>
      </c>
      <c r="N122" s="561"/>
      <c r="O122" s="561"/>
    </row>
    <row r="123" spans="1:15">
      <c r="A123" s="382" t="s">
        <v>1301</v>
      </c>
      <c r="B123" s="383" t="s">
        <v>1267</v>
      </c>
      <c r="C123" s="383" t="s">
        <v>652</v>
      </c>
      <c r="D123" s="384">
        <v>146034</v>
      </c>
      <c r="E123" s="548">
        <v>0.68799999999999994</v>
      </c>
      <c r="F123" s="548">
        <v>0.64</v>
      </c>
      <c r="G123" s="548">
        <v>0.52</v>
      </c>
      <c r="H123" s="548">
        <v>0.47</v>
      </c>
      <c r="I123" s="549">
        <v>0.39400000000000002</v>
      </c>
      <c r="J123" s="378">
        <v>140473</v>
      </c>
      <c r="K123" s="550">
        <v>0.59</v>
      </c>
      <c r="L123" s="378">
        <f t="shared" ref="L123:L125" si="7">J123*(1-K123)</f>
        <v>57593.930000000008</v>
      </c>
      <c r="M123" s="558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В)"),H123,"")))))*(1-$I123)*(1-'Категория(опт)'!$B$8)/(IF(AND('Категория(опт)'!$B$6="с НДС"),1,IF(AND('Категория(опт)'!$B$6="без НДС"),1.22,"")))</f>
        <v>31858.777439999998</v>
      </c>
      <c r="N123" s="561"/>
      <c r="O123" s="561"/>
    </row>
    <row r="124" spans="1:15">
      <c r="A124" s="382" t="s">
        <v>1302</v>
      </c>
      <c r="B124" s="383" t="s">
        <v>1268</v>
      </c>
      <c r="C124" s="383" t="s">
        <v>652</v>
      </c>
      <c r="D124" s="384">
        <v>190043</v>
      </c>
      <c r="E124" s="548">
        <v>0.68799999999999994</v>
      </c>
      <c r="F124" s="548">
        <v>0.64</v>
      </c>
      <c r="G124" s="548">
        <v>0.52</v>
      </c>
      <c r="H124" s="548">
        <v>0.47</v>
      </c>
      <c r="I124" s="549">
        <v>0.39400000000000002</v>
      </c>
      <c r="J124" s="378">
        <v>182806</v>
      </c>
      <c r="K124" s="550">
        <v>0.59</v>
      </c>
      <c r="L124" s="378">
        <f t="shared" si="7"/>
        <v>74950.460000000006</v>
      </c>
      <c r="M124" s="558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В)"),H124,"")))))*(1-$I124)*(1-'Категория(опт)'!$B$8)/(IF(AND('Категория(опт)'!$B$6="с НДС"),1,IF(AND('Категория(опт)'!$B$6="без НДС"),1.22,"")))</f>
        <v>41459.780879999998</v>
      </c>
      <c r="N124" s="561"/>
      <c r="O124" s="561"/>
    </row>
    <row r="125" spans="1:15">
      <c r="A125" s="382" t="s">
        <v>1303</v>
      </c>
      <c r="B125" s="383" t="s">
        <v>1269</v>
      </c>
      <c r="C125" s="383" t="s">
        <v>652</v>
      </c>
      <c r="D125" s="384">
        <v>198065</v>
      </c>
      <c r="E125" s="548">
        <v>0.68799999999999994</v>
      </c>
      <c r="F125" s="548">
        <v>0.64</v>
      </c>
      <c r="G125" s="548">
        <v>0.52</v>
      </c>
      <c r="H125" s="548">
        <v>0.47</v>
      </c>
      <c r="I125" s="549">
        <v>0.39400000000000002</v>
      </c>
      <c r="J125" s="378">
        <v>190523</v>
      </c>
      <c r="K125" s="550">
        <v>0.59</v>
      </c>
      <c r="L125" s="378">
        <f t="shared" si="7"/>
        <v>78114.430000000008</v>
      </c>
      <c r="M125" s="558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В)"),H125,"")))))*(1-$I125)*(1-'Категория(опт)'!$B$8)/(IF(AND('Категория(опт)'!$B$6="с НДС"),1,IF(AND('Категория(опт)'!$B$6="без НДС"),1.22,"")))</f>
        <v>43209.860399999998</v>
      </c>
      <c r="N125" s="561"/>
      <c r="O125" s="561"/>
    </row>
    <row r="126" spans="1:15">
      <c r="A126" s="382" t="s">
        <v>371</v>
      </c>
      <c r="B126" s="383" t="s">
        <v>372</v>
      </c>
      <c r="C126" s="383" t="s">
        <v>652</v>
      </c>
      <c r="D126" s="384">
        <v>66919</v>
      </c>
      <c r="E126" s="548">
        <v>0.68799999999999994</v>
      </c>
      <c r="F126" s="548">
        <v>0.64</v>
      </c>
      <c r="G126" s="548">
        <v>0.52</v>
      </c>
      <c r="H126" s="548">
        <v>0.47</v>
      </c>
      <c r="I126" s="549">
        <v>0.39</v>
      </c>
      <c r="J126" s="378">
        <v>64251</v>
      </c>
      <c r="K126" s="550">
        <v>0.59</v>
      </c>
      <c r="L126" s="378">
        <f t="shared" si="4"/>
        <v>26342.910000000003</v>
      </c>
      <c r="M126" s="558">
        <f>$D126*(1-IF(AND('Категория(опт)'!$B$1="A+ (Категория 1)"),E126,IF(AND('Категория(опт)'!$B$1="A (Категория 2)"),F126,IF(AND('Категория(опт)'!$B$1="B (Категория А+)"),G126,IF(AND('Категория(опт)'!$B$1="C (Категория В)"),H126,"")))))*(1-$I126)*(1-'Категория(опт)'!$B$8)/(IF(AND('Категория(опт)'!$B$6="с НДС"),1,IF(AND('Категория(опт)'!$B$6="без НДС"),1.22,"")))</f>
        <v>14695.412399999999</v>
      </c>
      <c r="N126" s="561"/>
      <c r="O126" s="561"/>
    </row>
    <row r="127" spans="1:15">
      <c r="A127" s="382" t="s">
        <v>373</v>
      </c>
      <c r="B127" s="383" t="s">
        <v>374</v>
      </c>
      <c r="C127" s="383" t="s">
        <v>652</v>
      </c>
      <c r="D127" s="384">
        <v>73570</v>
      </c>
      <c r="E127" s="548">
        <v>0.68799999999999994</v>
      </c>
      <c r="F127" s="548">
        <v>0.64</v>
      </c>
      <c r="G127" s="548">
        <v>0.52</v>
      </c>
      <c r="H127" s="548">
        <v>0.47</v>
      </c>
      <c r="I127" s="549">
        <v>0.39</v>
      </c>
      <c r="J127" s="378">
        <v>70643</v>
      </c>
      <c r="K127" s="550">
        <v>0.59</v>
      </c>
      <c r="L127" s="378">
        <f t="shared" si="4"/>
        <v>28963.63</v>
      </c>
      <c r="M127" s="558">
        <f>$D127*(1-IF(AND('Категория(опт)'!$B$1="A+ (Категория 1)"),E127,IF(AND('Категория(опт)'!$B$1="A (Категория 2)"),F127,IF(AND('Категория(опт)'!$B$1="B (Категория А+)"),G127,IF(AND('Категория(опт)'!$B$1="C (Категория В)"),H127,"")))))*(1-$I127)*(1-'Категория(опт)'!$B$8)/(IF(AND('Категория(опт)'!$B$6="с НДС"),1,IF(AND('Категория(опт)'!$B$6="без НДС"),1.22,"")))</f>
        <v>16155.972</v>
      </c>
      <c r="N127" s="561"/>
      <c r="O127" s="561"/>
    </row>
    <row r="128" spans="1:15">
      <c r="A128" s="382" t="s">
        <v>375</v>
      </c>
      <c r="B128" s="383" t="s">
        <v>376</v>
      </c>
      <c r="C128" s="383" t="s">
        <v>652</v>
      </c>
      <c r="D128" s="384">
        <v>94540</v>
      </c>
      <c r="E128" s="548">
        <v>0.68799999999999994</v>
      </c>
      <c r="F128" s="548">
        <v>0.64</v>
      </c>
      <c r="G128" s="548">
        <v>0.52</v>
      </c>
      <c r="H128" s="548">
        <v>0.47</v>
      </c>
      <c r="I128" s="549">
        <v>0.39</v>
      </c>
      <c r="J128" s="378">
        <v>90776</v>
      </c>
      <c r="K128" s="550">
        <v>0.59</v>
      </c>
      <c r="L128" s="378">
        <f t="shared" si="4"/>
        <v>37218.160000000003</v>
      </c>
      <c r="M128" s="558">
        <f>$D128*(1-IF(AND('Категория(опт)'!$B$1="A+ (Категория 1)"),E128,IF(AND('Категория(опт)'!$B$1="A (Категория 2)"),F128,IF(AND('Категория(опт)'!$B$1="B (Категория А+)"),G128,IF(AND('Категория(опт)'!$B$1="C (Категория В)"),H128,"")))))*(1-$I128)*(1-'Категория(опт)'!$B$8)/(IF(AND('Категория(опт)'!$B$6="с НДС"),1,IF(AND('Категория(опт)'!$B$6="без НДС"),1.22,"")))</f>
        <v>20760.984</v>
      </c>
      <c r="N128" s="561"/>
      <c r="O128" s="561"/>
    </row>
    <row r="129" spans="1:15">
      <c r="A129" s="382" t="s">
        <v>377</v>
      </c>
      <c r="B129" s="383" t="s">
        <v>378</v>
      </c>
      <c r="C129" s="383" t="s">
        <v>652</v>
      </c>
      <c r="D129" s="384">
        <v>103497</v>
      </c>
      <c r="E129" s="548">
        <v>0.68799999999999994</v>
      </c>
      <c r="F129" s="548">
        <v>0.64</v>
      </c>
      <c r="G129" s="548">
        <v>0.52</v>
      </c>
      <c r="H129" s="548">
        <v>0.47</v>
      </c>
      <c r="I129" s="549">
        <v>0.39</v>
      </c>
      <c r="J129" s="378">
        <v>99379</v>
      </c>
      <c r="K129" s="550">
        <v>0.59</v>
      </c>
      <c r="L129" s="378">
        <f t="shared" si="4"/>
        <v>40745.390000000007</v>
      </c>
      <c r="M129" s="558">
        <f>$D129*(1-IF(AND('Категория(опт)'!$B$1="A+ (Категория 1)"),E129,IF(AND('Категория(опт)'!$B$1="A (Категория 2)"),F129,IF(AND('Категория(опт)'!$B$1="B (Категория А+)"),G129,IF(AND('Категория(опт)'!$B$1="C (Категория В)"),H129,"")))))*(1-$I129)*(1-'Категория(опт)'!$B$8)/(IF(AND('Категория(опт)'!$B$6="с НДС"),1,IF(AND('Категория(опт)'!$B$6="без НДС"),1.22,"")))</f>
        <v>22727.941199999997</v>
      </c>
      <c r="N129" s="561"/>
      <c r="O129" s="561"/>
    </row>
    <row r="130" spans="1:15">
      <c r="A130" s="382" t="s">
        <v>379</v>
      </c>
      <c r="B130" s="383" t="s">
        <v>380</v>
      </c>
      <c r="C130" s="383" t="s">
        <v>652</v>
      </c>
      <c r="D130" s="384">
        <v>115455</v>
      </c>
      <c r="E130" s="548">
        <v>0.68799999999999994</v>
      </c>
      <c r="F130" s="548">
        <v>0.64</v>
      </c>
      <c r="G130" s="548">
        <v>0.52</v>
      </c>
      <c r="H130" s="548">
        <v>0.47</v>
      </c>
      <c r="I130" s="549">
        <v>0.39</v>
      </c>
      <c r="J130" s="378">
        <v>110860</v>
      </c>
      <c r="K130" s="550">
        <v>0.59</v>
      </c>
      <c r="L130" s="378">
        <f t="shared" si="4"/>
        <v>45452.600000000006</v>
      </c>
      <c r="M130" s="558">
        <f>$D130*(1-IF(AND('Категория(опт)'!$B$1="A+ (Категория 1)"),E130,IF(AND('Категория(опт)'!$B$1="A (Категория 2)"),F130,IF(AND('Категория(опт)'!$B$1="B (Категория А+)"),G130,IF(AND('Категория(опт)'!$B$1="C (Категория В)"),H130,"")))))*(1-$I130)*(1-'Категория(опт)'!$B$8)/(IF(AND('Категория(опт)'!$B$6="с НДС"),1,IF(AND('Категория(опт)'!$B$6="без НДС"),1.22,"")))</f>
        <v>25353.917999999998</v>
      </c>
      <c r="N130" s="561"/>
      <c r="O130" s="561"/>
    </row>
    <row r="131" spans="1:15">
      <c r="A131" s="382" t="s">
        <v>381</v>
      </c>
      <c r="B131" s="383" t="s">
        <v>382</v>
      </c>
      <c r="C131" s="383" t="s">
        <v>652</v>
      </c>
      <c r="D131" s="384">
        <v>127793</v>
      </c>
      <c r="E131" s="548">
        <v>0.68799999999999994</v>
      </c>
      <c r="F131" s="548">
        <v>0.64</v>
      </c>
      <c r="G131" s="548">
        <v>0.52</v>
      </c>
      <c r="H131" s="548">
        <v>0.47</v>
      </c>
      <c r="I131" s="549">
        <v>0.39</v>
      </c>
      <c r="J131" s="378">
        <v>122702</v>
      </c>
      <c r="K131" s="550">
        <v>0.59</v>
      </c>
      <c r="L131" s="378">
        <f t="shared" si="4"/>
        <v>50307.820000000007</v>
      </c>
      <c r="M131" s="558">
        <f>$D131*(1-IF(AND('Категория(опт)'!$B$1="A+ (Категория 1)"),E131,IF(AND('Категория(опт)'!$B$1="A (Категория 2)"),F131,IF(AND('Категория(опт)'!$B$1="B (Категория А+)"),G131,IF(AND('Категория(опт)'!$B$1="C (Категория В)"),H131,"")))))*(1-$I131)*(1-'Категория(опт)'!$B$8)/(IF(AND('Категория(опт)'!$B$6="с НДС"),1,IF(AND('Категория(опт)'!$B$6="без НДС"),1.22,"")))</f>
        <v>28063.342799999999</v>
      </c>
      <c r="N131" s="561"/>
      <c r="O131" s="561"/>
    </row>
    <row r="132" spans="1:15">
      <c r="A132" s="382" t="s">
        <v>383</v>
      </c>
      <c r="B132" s="383" t="s">
        <v>384</v>
      </c>
      <c r="C132" s="383" t="s">
        <v>652</v>
      </c>
      <c r="D132" s="384">
        <v>138864</v>
      </c>
      <c r="E132" s="548">
        <v>0.68799999999999994</v>
      </c>
      <c r="F132" s="548">
        <v>0.64</v>
      </c>
      <c r="G132" s="548">
        <v>0.52</v>
      </c>
      <c r="H132" s="548">
        <v>0.47</v>
      </c>
      <c r="I132" s="549">
        <v>0.39</v>
      </c>
      <c r="J132" s="378">
        <v>133306</v>
      </c>
      <c r="K132" s="550">
        <v>0.59</v>
      </c>
      <c r="L132" s="378">
        <f t="shared" si="4"/>
        <v>54655.460000000006</v>
      </c>
      <c r="M132" s="558">
        <f>$D132*(1-IF(AND('Категория(опт)'!$B$1="A+ (Категория 1)"),E132,IF(AND('Категория(опт)'!$B$1="A (Категория 2)"),F132,IF(AND('Категория(опт)'!$B$1="B (Категория А+)"),G132,IF(AND('Категория(опт)'!$B$1="C (Категория В)"),H132,"")))))*(1-$I132)*(1-'Категория(опт)'!$B$8)/(IF(AND('Категория(опт)'!$B$6="с НДС"),1,IF(AND('Категория(опт)'!$B$6="без НДС"),1.22,"")))</f>
        <v>30494.5344</v>
      </c>
      <c r="N132" s="561"/>
      <c r="O132" s="561"/>
    </row>
    <row r="133" spans="1:15">
      <c r="A133" s="382" t="s">
        <v>1304</v>
      </c>
      <c r="B133" s="383" t="s">
        <v>1270</v>
      </c>
      <c r="C133" s="383" t="s">
        <v>652</v>
      </c>
      <c r="D133" s="384">
        <v>163398</v>
      </c>
      <c r="E133" s="548">
        <v>0.68799999999999994</v>
      </c>
      <c r="F133" s="548">
        <v>0.64</v>
      </c>
      <c r="G133" s="548">
        <v>0.52</v>
      </c>
      <c r="H133" s="548">
        <v>0.47</v>
      </c>
      <c r="I133" s="549">
        <v>0.39</v>
      </c>
      <c r="J133" s="378">
        <v>156980</v>
      </c>
      <c r="K133" s="550">
        <v>0.59</v>
      </c>
      <c r="L133" s="378">
        <f t="shared" ref="L133:L135" si="8">J133*(1-K133)</f>
        <v>64361.8</v>
      </c>
      <c r="M133" s="558">
        <f>$D133*(1-IF(AND('Категория(опт)'!$B$1="A+ (Категория 1)"),E133,IF(AND('Категория(опт)'!$B$1="A (Категория 2)"),F133,IF(AND('Категория(опт)'!$B$1="B (Категория А+)"),G133,IF(AND('Категория(опт)'!$B$1="C (Категория В)"),H133,"")))))*(1-$I133)*(1-'Категория(опт)'!$B$8)/(IF(AND('Категория(опт)'!$B$6="с НДС"),1,IF(AND('Категория(опт)'!$B$6="без НДС"),1.22,"")))</f>
        <v>35882.200799999999</v>
      </c>
      <c r="N133" s="561"/>
      <c r="O133" s="561"/>
    </row>
    <row r="134" spans="1:15">
      <c r="A134" s="382" t="s">
        <v>1305</v>
      </c>
      <c r="B134" s="383" t="s">
        <v>1271</v>
      </c>
      <c r="C134" s="383" t="s">
        <v>652</v>
      </c>
      <c r="D134" s="384">
        <v>211726</v>
      </c>
      <c r="E134" s="548">
        <v>0.68799999999999994</v>
      </c>
      <c r="F134" s="548">
        <v>0.64</v>
      </c>
      <c r="G134" s="548">
        <v>0.52</v>
      </c>
      <c r="H134" s="548">
        <v>0.47</v>
      </c>
      <c r="I134" s="549">
        <v>0.39</v>
      </c>
      <c r="J134" s="378">
        <v>203410</v>
      </c>
      <c r="K134" s="550">
        <v>0.59</v>
      </c>
      <c r="L134" s="378">
        <f t="shared" si="8"/>
        <v>83398.100000000006</v>
      </c>
      <c r="M134" s="558">
        <f>$D134*(1-IF(AND('Категория(опт)'!$B$1="A+ (Категория 1)"),E134,IF(AND('Категория(опт)'!$B$1="A (Категория 2)"),F134,IF(AND('Категория(опт)'!$B$1="B (Категория А+)"),G134,IF(AND('Категория(опт)'!$B$1="C (Категория В)"),H134,"")))))*(1-$I134)*(1-'Категория(опт)'!$B$8)/(IF(AND('Категория(опт)'!$B$6="с НДС"),1,IF(AND('Категория(опт)'!$B$6="без НДС"),1.22,"")))</f>
        <v>46495.029600000002</v>
      </c>
      <c r="N134" s="561"/>
      <c r="O134" s="561"/>
    </row>
    <row r="135" spans="1:15">
      <c r="A135" s="382" t="s">
        <v>1306</v>
      </c>
      <c r="B135" s="383" t="s">
        <v>1272</v>
      </c>
      <c r="C135" s="383" t="s">
        <v>652</v>
      </c>
      <c r="D135" s="384">
        <v>220209</v>
      </c>
      <c r="E135" s="548">
        <v>0.68799999999999994</v>
      </c>
      <c r="F135" s="548">
        <v>0.64</v>
      </c>
      <c r="G135" s="548">
        <v>0.52</v>
      </c>
      <c r="H135" s="548">
        <v>0.47</v>
      </c>
      <c r="I135" s="549">
        <v>0.39</v>
      </c>
      <c r="J135" s="378">
        <v>211559</v>
      </c>
      <c r="K135" s="550">
        <v>0.59</v>
      </c>
      <c r="L135" s="378">
        <f t="shared" si="8"/>
        <v>86739.19</v>
      </c>
      <c r="M135" s="558">
        <f>$D135*(1-IF(AND('Категория(опт)'!$B$1="A+ (Категория 1)"),E135,IF(AND('Категория(опт)'!$B$1="A (Категория 2)"),F135,IF(AND('Категория(опт)'!$B$1="B (Категория А+)"),G135,IF(AND('Категория(опт)'!$B$1="C (Категория В)"),H135,"")))))*(1-$I135)*(1-'Категория(опт)'!$B$8)/(IF(AND('Категория(опт)'!$B$6="с НДС"),1,IF(AND('Категория(опт)'!$B$6="без НДС"),1.22,"")))</f>
        <v>48357.896399999991</v>
      </c>
      <c r="N135" s="561"/>
      <c r="O135" s="561"/>
    </row>
    <row r="136" spans="1:15">
      <c r="A136" s="382" t="s">
        <v>385</v>
      </c>
      <c r="B136" s="383" t="s">
        <v>386</v>
      </c>
      <c r="C136" s="383" t="s">
        <v>652</v>
      </c>
      <c r="D136" s="384">
        <v>100617</v>
      </c>
      <c r="E136" s="548">
        <v>0.68799999999999994</v>
      </c>
      <c r="F136" s="548">
        <v>0.64</v>
      </c>
      <c r="G136" s="548">
        <v>0.52</v>
      </c>
      <c r="H136" s="548">
        <v>0.47</v>
      </c>
      <c r="I136" s="549">
        <v>0.45600000000000002</v>
      </c>
      <c r="J136" s="378">
        <v>96606</v>
      </c>
      <c r="K136" s="550">
        <v>0.64</v>
      </c>
      <c r="L136" s="378">
        <f t="shared" si="4"/>
        <v>34778.159999999996</v>
      </c>
      <c r="M136" s="558">
        <f>$D136*(1-IF(AND('Категория(опт)'!$B$1="A+ (Категория 1)"),E136,IF(AND('Категория(опт)'!$B$1="A (Категория 2)"),F136,IF(AND('Категория(опт)'!$B$1="B (Категория А+)"),G136,IF(AND('Категория(опт)'!$B$1="C (Категория В)"),H136,"")))))*(1-$I136)*(1-'Категория(опт)'!$B$8)/(IF(AND('Категория(опт)'!$B$6="с НДС"),1,IF(AND('Категория(опт)'!$B$6="без НДС"),1.22,"")))</f>
        <v>19704.833279999999</v>
      </c>
      <c r="N136" s="561"/>
      <c r="O136" s="561"/>
    </row>
    <row r="137" spans="1:15">
      <c r="A137" s="382" t="s">
        <v>387</v>
      </c>
      <c r="B137" s="383" t="s">
        <v>388</v>
      </c>
      <c r="C137" s="383" t="s">
        <v>652</v>
      </c>
      <c r="D137" s="384">
        <v>103091</v>
      </c>
      <c r="E137" s="548">
        <v>0.68799999999999994</v>
      </c>
      <c r="F137" s="548">
        <v>0.64</v>
      </c>
      <c r="G137" s="548">
        <v>0.52</v>
      </c>
      <c r="H137" s="548">
        <v>0.47</v>
      </c>
      <c r="I137" s="549">
        <v>0.45600000000000002</v>
      </c>
      <c r="J137" s="378">
        <v>99001</v>
      </c>
      <c r="K137" s="550">
        <v>0.64</v>
      </c>
      <c r="L137" s="378">
        <f t="shared" si="4"/>
        <v>35640.36</v>
      </c>
      <c r="M137" s="558">
        <f>$D137*(1-IF(AND('Категория(опт)'!$B$1="A+ (Категория 1)"),E137,IF(AND('Категория(опт)'!$B$1="A (Категория 2)"),F137,IF(AND('Категория(опт)'!$B$1="B (Категория А+)"),G137,IF(AND('Категория(опт)'!$B$1="C (Категория В)"),H137,"")))))*(1-$I137)*(1-'Категория(опт)'!$B$8)/(IF(AND('Категория(опт)'!$B$6="с НДС"),1,IF(AND('Категория(опт)'!$B$6="без НДС"),1.22,"")))</f>
        <v>20189.341440000004</v>
      </c>
      <c r="N137" s="561"/>
      <c r="O137" s="561"/>
    </row>
    <row r="138" spans="1:15">
      <c r="A138" s="382" t="s">
        <v>389</v>
      </c>
      <c r="B138" s="383" t="s">
        <v>390</v>
      </c>
      <c r="C138" s="383" t="s">
        <v>652</v>
      </c>
      <c r="D138" s="384">
        <v>137012</v>
      </c>
      <c r="E138" s="548">
        <v>0.68799999999999994</v>
      </c>
      <c r="F138" s="548">
        <v>0.64</v>
      </c>
      <c r="G138" s="548">
        <v>0.52</v>
      </c>
      <c r="H138" s="548">
        <v>0.47</v>
      </c>
      <c r="I138" s="549">
        <v>0.45600000000000002</v>
      </c>
      <c r="J138" s="378">
        <v>131556</v>
      </c>
      <c r="K138" s="550">
        <v>0.64</v>
      </c>
      <c r="L138" s="378">
        <f t="shared" si="4"/>
        <v>47360.159999999996</v>
      </c>
      <c r="M138" s="558">
        <f>$D138*(1-IF(AND('Категория(опт)'!$B$1="A+ (Категория 1)"),E138,IF(AND('Категория(опт)'!$B$1="A (Категория 2)"),F138,IF(AND('Категория(опт)'!$B$1="B (Категория А+)"),G138,IF(AND('Категория(опт)'!$B$1="C (Категория В)"),H138,"")))))*(1-$I138)*(1-'Категория(опт)'!$B$8)/(IF(AND('Категория(опт)'!$B$6="с НДС"),1,IF(AND('Категория(опт)'!$B$6="без НДС"),1.22,"")))</f>
        <v>26832.430080000002</v>
      </c>
      <c r="N138" s="561"/>
      <c r="O138" s="561"/>
    </row>
    <row r="139" spans="1:15">
      <c r="A139" s="382" t="s">
        <v>391</v>
      </c>
      <c r="B139" s="383" t="s">
        <v>392</v>
      </c>
      <c r="C139" s="383" t="s">
        <v>652</v>
      </c>
      <c r="D139" s="384">
        <v>144795</v>
      </c>
      <c r="E139" s="548">
        <v>0.68799999999999994</v>
      </c>
      <c r="F139" s="548">
        <v>0.64</v>
      </c>
      <c r="G139" s="548">
        <v>0.52</v>
      </c>
      <c r="H139" s="548">
        <v>0.47</v>
      </c>
      <c r="I139" s="549">
        <v>0.45600000000000002</v>
      </c>
      <c r="J139" s="378">
        <v>139021</v>
      </c>
      <c r="K139" s="550">
        <v>0.64</v>
      </c>
      <c r="L139" s="378">
        <f t="shared" si="4"/>
        <v>50047.56</v>
      </c>
      <c r="M139" s="558">
        <f>$D139*(1-IF(AND('Категория(опт)'!$B$1="A+ (Категория 1)"),E139,IF(AND('Категория(опт)'!$B$1="A (Категория 2)"),F139,IF(AND('Категория(опт)'!$B$1="B (Категория А+)"),G139,IF(AND('Категория(опт)'!$B$1="C (Категория В)"),H139,"")))))*(1-$I139)*(1-'Категория(опт)'!$B$8)/(IF(AND('Категория(опт)'!$B$6="с НДС"),1,IF(AND('Категория(опт)'!$B$6="без НДС"),1.22,"")))</f>
        <v>28356.6528</v>
      </c>
      <c r="N139" s="561"/>
      <c r="O139" s="561"/>
    </row>
    <row r="140" spans="1:15">
      <c r="A140" s="382" t="s">
        <v>393</v>
      </c>
      <c r="B140" s="383" t="s">
        <v>394</v>
      </c>
      <c r="C140" s="383" t="s">
        <v>652</v>
      </c>
      <c r="D140" s="384">
        <v>153586</v>
      </c>
      <c r="E140" s="548">
        <v>0.68799999999999994</v>
      </c>
      <c r="F140" s="548">
        <v>0.64</v>
      </c>
      <c r="G140" s="548">
        <v>0.52</v>
      </c>
      <c r="H140" s="548">
        <v>0.47</v>
      </c>
      <c r="I140" s="549">
        <v>0.45600000000000002</v>
      </c>
      <c r="J140" s="378">
        <v>147478</v>
      </c>
      <c r="K140" s="550">
        <v>0.64</v>
      </c>
      <c r="L140" s="378">
        <f t="shared" si="4"/>
        <v>53092.079999999994</v>
      </c>
      <c r="M140" s="558">
        <f>$D140*(1-IF(AND('Категория(опт)'!$B$1="A+ (Категория 1)"),E140,IF(AND('Категория(опт)'!$B$1="A (Категория 2)"),F140,IF(AND('Категория(опт)'!$B$1="B (Категория А+)"),G140,IF(AND('Категория(опт)'!$B$1="C (Категория В)"),H140,"")))))*(1-$I140)*(1-'Категория(опт)'!$B$8)/(IF(AND('Категория(опт)'!$B$6="с НДС"),1,IF(AND('Категория(опт)'!$B$6="без НДС"),1.22,"")))</f>
        <v>30078.28224</v>
      </c>
      <c r="N140" s="561"/>
      <c r="O140" s="561"/>
    </row>
    <row r="141" spans="1:15">
      <c r="A141" s="382" t="s">
        <v>395</v>
      </c>
      <c r="B141" s="383" t="s">
        <v>396</v>
      </c>
      <c r="C141" s="383" t="s">
        <v>652</v>
      </c>
      <c r="D141" s="384">
        <v>174147</v>
      </c>
      <c r="E141" s="548">
        <v>0.68799999999999994</v>
      </c>
      <c r="F141" s="548">
        <v>0.64</v>
      </c>
      <c r="G141" s="548">
        <v>0.52</v>
      </c>
      <c r="H141" s="548">
        <v>0.47</v>
      </c>
      <c r="I141" s="549">
        <v>0.45600000000000002</v>
      </c>
      <c r="J141" s="378">
        <v>167198</v>
      </c>
      <c r="K141" s="550">
        <v>0.64</v>
      </c>
      <c r="L141" s="378">
        <f t="shared" si="4"/>
        <v>60191.28</v>
      </c>
      <c r="M141" s="558">
        <f>$D141*(1-IF(AND('Категория(опт)'!$B$1="A+ (Категория 1)"),E141,IF(AND('Категория(опт)'!$B$1="A (Категория 2)"),F141,IF(AND('Категория(опт)'!$B$1="B (Категория А+)"),G141,IF(AND('Категория(опт)'!$B$1="C (Категория В)"),H141,"")))))*(1-$I141)*(1-'Категория(опт)'!$B$8)/(IF(AND('Категория(опт)'!$B$6="с НДС"),1,IF(AND('Категория(опт)'!$B$6="без НДС"),1.22,"")))</f>
        <v>34104.948479999999</v>
      </c>
      <c r="N141" s="561"/>
      <c r="O141" s="561"/>
    </row>
    <row r="142" spans="1:15">
      <c r="A142" s="382" t="s">
        <v>397</v>
      </c>
      <c r="B142" s="383" t="s">
        <v>398</v>
      </c>
      <c r="C142" s="383" t="s">
        <v>652</v>
      </c>
      <c r="D142" s="384">
        <v>184898</v>
      </c>
      <c r="E142" s="548">
        <v>0.68799999999999994</v>
      </c>
      <c r="F142" s="548">
        <v>0.64</v>
      </c>
      <c r="G142" s="548">
        <v>0.52</v>
      </c>
      <c r="H142" s="548">
        <v>0.47</v>
      </c>
      <c r="I142" s="549">
        <v>0.45600000000000002</v>
      </c>
      <c r="J142" s="378">
        <v>177520</v>
      </c>
      <c r="K142" s="550">
        <v>0.64</v>
      </c>
      <c r="L142" s="378">
        <f t="shared" si="4"/>
        <v>63907.199999999997</v>
      </c>
      <c r="M142" s="558">
        <f>$D142*(1-IF(AND('Категория(опт)'!$B$1="A+ (Категория 1)"),E142,IF(AND('Категория(опт)'!$B$1="A (Категория 2)"),F142,IF(AND('Категория(опт)'!$B$1="B (Категория А+)"),G142,IF(AND('Категория(опт)'!$B$1="C (Категория В)"),H142,"")))))*(1-$I142)*(1-'Категория(опт)'!$B$8)/(IF(AND('Категория(опт)'!$B$6="с НДС"),1,IF(AND('Категория(опт)'!$B$6="без НДС"),1.22,"")))</f>
        <v>36210.424320000006</v>
      </c>
      <c r="N142" s="561"/>
      <c r="O142" s="561"/>
    </row>
    <row r="143" spans="1:15">
      <c r="A143" s="382" t="s">
        <v>1307</v>
      </c>
      <c r="B143" s="383" t="s">
        <v>1273</v>
      </c>
      <c r="C143" s="383" t="s">
        <v>652</v>
      </c>
      <c r="D143" s="384">
        <v>201597</v>
      </c>
      <c r="E143" s="548">
        <v>0.68799999999999994</v>
      </c>
      <c r="F143" s="548">
        <v>0.64</v>
      </c>
      <c r="G143" s="548">
        <v>0.52</v>
      </c>
      <c r="H143" s="548">
        <v>0.47</v>
      </c>
      <c r="I143" s="549">
        <v>0.45600000000000002</v>
      </c>
      <c r="J143" s="378">
        <v>193707</v>
      </c>
      <c r="K143" s="550">
        <v>0.64</v>
      </c>
      <c r="L143" s="378">
        <f t="shared" ref="L143:L145" si="9">J143*(1-K143)</f>
        <v>69734.52</v>
      </c>
      <c r="M143" s="558">
        <f>$D143*(1-IF(AND('Категория(опт)'!$B$1="A+ (Категория 1)"),E143,IF(AND('Категория(опт)'!$B$1="A (Категория 2)"),F143,IF(AND('Категория(опт)'!$B$1="B (Категория А+)"),G143,IF(AND('Категория(опт)'!$B$1="C (Категория В)"),H143,"")))))*(1-$I143)*(1-'Категория(опт)'!$B$8)/(IF(AND('Категория(опт)'!$B$6="с НДС"),1,IF(AND('Категория(опт)'!$B$6="без НДС"),1.22,"")))</f>
        <v>39480.756480000004</v>
      </c>
      <c r="N143" s="561"/>
      <c r="O143" s="561"/>
    </row>
    <row r="144" spans="1:15">
      <c r="A144" s="382" t="s">
        <v>1308</v>
      </c>
      <c r="B144" s="383" t="s">
        <v>1274</v>
      </c>
      <c r="C144" s="383" t="s">
        <v>652</v>
      </c>
      <c r="D144" s="384">
        <v>263143</v>
      </c>
      <c r="E144" s="548">
        <v>0.68799999999999994</v>
      </c>
      <c r="F144" s="548">
        <v>0.64</v>
      </c>
      <c r="G144" s="548">
        <v>0.52</v>
      </c>
      <c r="H144" s="548">
        <v>0.47</v>
      </c>
      <c r="I144" s="549">
        <v>0.45600000000000002</v>
      </c>
      <c r="J144" s="378">
        <v>252844</v>
      </c>
      <c r="K144" s="550">
        <v>0.64</v>
      </c>
      <c r="L144" s="378">
        <f t="shared" si="9"/>
        <v>91023.84</v>
      </c>
      <c r="M144" s="558">
        <f>$D144*(1-IF(AND('Категория(опт)'!$B$1="A+ (Категория 1)"),E144,IF(AND('Категория(опт)'!$B$1="A (Категория 2)"),F144,IF(AND('Категория(опт)'!$B$1="B (Категория А+)"),G144,IF(AND('Категория(опт)'!$B$1="C (Категория В)"),H144,"")))))*(1-$I144)*(1-'Категория(опт)'!$B$8)/(IF(AND('Категория(опт)'!$B$6="с НДС"),1,IF(AND('Категория(опт)'!$B$6="без НДС"),1.22,"")))</f>
        <v>51533.92512</v>
      </c>
      <c r="N144" s="561"/>
      <c r="O144" s="561"/>
    </row>
    <row r="145" spans="1:15">
      <c r="A145" s="382" t="s">
        <v>1309</v>
      </c>
      <c r="B145" s="383" t="s">
        <v>1275</v>
      </c>
      <c r="C145" s="383" t="s">
        <v>652</v>
      </c>
      <c r="D145" s="384">
        <v>273607</v>
      </c>
      <c r="E145" s="548">
        <v>0.68799999999999994</v>
      </c>
      <c r="F145" s="548">
        <v>0.64</v>
      </c>
      <c r="G145" s="548">
        <v>0.52</v>
      </c>
      <c r="H145" s="548">
        <v>0.47</v>
      </c>
      <c r="I145" s="549">
        <v>0.45600000000000002</v>
      </c>
      <c r="J145" s="378">
        <v>262899</v>
      </c>
      <c r="K145" s="550">
        <v>0.64</v>
      </c>
      <c r="L145" s="378">
        <f t="shared" si="9"/>
        <v>94643.64</v>
      </c>
      <c r="M145" s="558">
        <f>$D145*(1-IF(AND('Категория(опт)'!$B$1="A+ (Категория 1)"),E145,IF(AND('Категория(опт)'!$B$1="A (Категория 2)"),F145,IF(AND('Категория(опт)'!$B$1="B (Категория А+)"),G145,IF(AND('Категория(опт)'!$B$1="C (Категория В)"),H145,"")))))*(1-$I145)*(1-'Категория(опт)'!$B$8)/(IF(AND('Категория(опт)'!$B$6="с НДС"),1,IF(AND('Категория(опт)'!$B$6="без НДС"),1.22,"")))</f>
        <v>53583.194879999995</v>
      </c>
      <c r="N145" s="561"/>
      <c r="O145" s="561"/>
    </row>
    <row r="146" spans="1:15">
      <c r="A146" s="382" t="s">
        <v>399</v>
      </c>
      <c r="B146" s="383" t="s">
        <v>400</v>
      </c>
      <c r="C146" s="383" t="s">
        <v>652</v>
      </c>
      <c r="D146" s="384">
        <v>5183</v>
      </c>
      <c r="E146" s="548">
        <v>0.56000000000000005</v>
      </c>
      <c r="F146" s="548">
        <v>0.505</v>
      </c>
      <c r="G146" s="548">
        <v>0.45</v>
      </c>
      <c r="H146" s="548">
        <v>0.42</v>
      </c>
      <c r="I146" s="549">
        <v>0.12</v>
      </c>
      <c r="J146" s="378">
        <v>5540</v>
      </c>
      <c r="K146" s="550">
        <v>0.31</v>
      </c>
      <c r="L146" s="378">
        <f t="shared" si="4"/>
        <v>3822.6</v>
      </c>
      <c r="M146" s="558">
        <f>$D146*(1-IF(AND('Категория(опт)'!$B$1="A+ (Категория 1)"),E146,IF(AND('Категория(опт)'!$B$1="A (Категория 2)"),F146,IF(AND('Категория(опт)'!$B$1="B (Категория А+)"),G146,IF(AND('Категория(опт)'!$B$1="C (Категория В)"),H146,"")))))*(1-$I146)*(1-'Категория(опт)'!$B$8)/(IF(AND('Категория(опт)'!$B$6="с НДС"),1,IF(AND('Категория(опт)'!$B$6="без НДС"),1.22,"")))</f>
        <v>2257.7148000000002</v>
      </c>
      <c r="N146" s="561"/>
      <c r="O146" s="561"/>
    </row>
    <row r="147" spans="1:15">
      <c r="A147" s="382" t="s">
        <v>401</v>
      </c>
      <c r="B147" s="383" t="s">
        <v>402</v>
      </c>
      <c r="C147" s="383" t="s">
        <v>652</v>
      </c>
      <c r="D147" s="384">
        <v>7043</v>
      </c>
      <c r="E147" s="548">
        <v>0.56000000000000005</v>
      </c>
      <c r="F147" s="548">
        <v>0.505</v>
      </c>
      <c r="G147" s="548">
        <v>0.45</v>
      </c>
      <c r="H147" s="548">
        <v>0.42</v>
      </c>
      <c r="I147" s="549">
        <v>0.12</v>
      </c>
      <c r="J147" s="378">
        <v>7541</v>
      </c>
      <c r="K147" s="550">
        <v>0.31</v>
      </c>
      <c r="L147" s="378">
        <f t="shared" si="4"/>
        <v>5203.29</v>
      </c>
      <c r="M147" s="558">
        <f>$D147*(1-IF(AND('Категория(опт)'!$B$1="A+ (Категория 1)"),E147,IF(AND('Категория(опт)'!$B$1="A (Категория 2)"),F147,IF(AND('Категория(опт)'!$B$1="B (Категория А+)"),G147,IF(AND('Категория(опт)'!$B$1="C (Категория В)"),H147,"")))))*(1-$I147)*(1-'Категория(опт)'!$B$8)/(IF(AND('Категория(опт)'!$B$6="с НДС"),1,IF(AND('Категория(опт)'!$B$6="без НДС"),1.22,"")))</f>
        <v>3067.9308000000001</v>
      </c>
      <c r="N147" s="561"/>
      <c r="O147" s="561"/>
    </row>
    <row r="148" spans="1:15">
      <c r="A148" s="382" t="s">
        <v>403</v>
      </c>
      <c r="B148" s="383" t="s">
        <v>404</v>
      </c>
      <c r="C148" s="383" t="s">
        <v>652</v>
      </c>
      <c r="D148" s="384">
        <v>7043</v>
      </c>
      <c r="E148" s="548">
        <v>0.56000000000000005</v>
      </c>
      <c r="F148" s="548">
        <v>0.505</v>
      </c>
      <c r="G148" s="548">
        <v>0.45</v>
      </c>
      <c r="H148" s="548">
        <v>0.42</v>
      </c>
      <c r="I148" s="549">
        <v>0.12</v>
      </c>
      <c r="J148" s="378">
        <v>7541</v>
      </c>
      <c r="K148" s="550">
        <v>0.31</v>
      </c>
      <c r="L148" s="378">
        <f t="shared" si="4"/>
        <v>5203.29</v>
      </c>
      <c r="M148" s="558">
        <f>$D148*(1-IF(AND('Категория(опт)'!$B$1="A+ (Категория 1)"),E148,IF(AND('Категория(опт)'!$B$1="A (Категория 2)"),F148,IF(AND('Категория(опт)'!$B$1="B (Категория А+)"),G148,IF(AND('Категория(опт)'!$B$1="C (Категория В)"),H148,"")))))*(1-$I148)*(1-'Категория(опт)'!$B$8)/(IF(AND('Категория(опт)'!$B$6="с НДС"),1,IF(AND('Категория(опт)'!$B$6="без НДС"),1.22,"")))</f>
        <v>3067.9308000000001</v>
      </c>
      <c r="N148" s="561"/>
      <c r="O148" s="561"/>
    </row>
    <row r="149" spans="1:15">
      <c r="A149" s="382" t="s">
        <v>405</v>
      </c>
      <c r="B149" s="383" t="s">
        <v>406</v>
      </c>
      <c r="C149" s="383" t="s">
        <v>652</v>
      </c>
      <c r="D149" s="384">
        <v>7873</v>
      </c>
      <c r="E149" s="548">
        <v>0.56000000000000005</v>
      </c>
      <c r="F149" s="548">
        <v>0.505</v>
      </c>
      <c r="G149" s="548">
        <v>0.45</v>
      </c>
      <c r="H149" s="548">
        <v>0.42</v>
      </c>
      <c r="I149" s="549">
        <v>0.12</v>
      </c>
      <c r="J149" s="378">
        <v>8418</v>
      </c>
      <c r="K149" s="550">
        <v>0.31</v>
      </c>
      <c r="L149" s="378">
        <f t="shared" si="4"/>
        <v>5808.4199999999992</v>
      </c>
      <c r="M149" s="558">
        <f>$D149*(1-IF(AND('Категория(опт)'!$B$1="A+ (Категория 1)"),E149,IF(AND('Категория(опт)'!$B$1="A (Категория 2)"),F149,IF(AND('Категория(опт)'!$B$1="B (Категория А+)"),G149,IF(AND('Категория(опт)'!$B$1="C (Категория В)"),H149,"")))))*(1-$I149)*(1-'Категория(опт)'!$B$8)/(IF(AND('Категория(опт)'!$B$6="с НДС"),1,IF(AND('Категория(опт)'!$B$6="без НДС"),1.22,"")))</f>
        <v>3429.4787999999999</v>
      </c>
      <c r="N149" s="561"/>
      <c r="O149" s="561"/>
    </row>
    <row r="150" spans="1:15">
      <c r="A150" s="382" t="s">
        <v>407</v>
      </c>
      <c r="B150" s="383" t="s">
        <v>408</v>
      </c>
      <c r="C150" s="383" t="s">
        <v>652</v>
      </c>
      <c r="D150" s="384">
        <v>7735</v>
      </c>
      <c r="E150" s="548">
        <v>0.56000000000000005</v>
      </c>
      <c r="F150" s="548">
        <v>0.505</v>
      </c>
      <c r="G150" s="548">
        <v>0.45</v>
      </c>
      <c r="H150" s="548">
        <v>0.42</v>
      </c>
      <c r="I150" s="549">
        <v>0.12</v>
      </c>
      <c r="J150" s="378">
        <v>8269</v>
      </c>
      <c r="K150" s="550">
        <v>0.31</v>
      </c>
      <c r="L150" s="378">
        <f t="shared" si="4"/>
        <v>5705.61</v>
      </c>
      <c r="M150" s="558">
        <f>$D150*(1-IF(AND('Категория(опт)'!$B$1="A+ (Категория 1)"),E150,IF(AND('Категория(опт)'!$B$1="A (Категория 2)"),F150,IF(AND('Категория(опт)'!$B$1="B (Категория А+)"),G150,IF(AND('Категория(опт)'!$B$1="C (Категория В)"),H150,"")))))*(1-$I150)*(1-'Категория(опт)'!$B$8)/(IF(AND('Категория(опт)'!$B$6="с НДС"),1,IF(AND('Категория(опт)'!$B$6="без НДС"),1.22,"")))</f>
        <v>3369.366</v>
      </c>
      <c r="N150" s="561"/>
      <c r="O150" s="561"/>
    </row>
    <row r="151" spans="1:15">
      <c r="A151" s="382" t="s">
        <v>409</v>
      </c>
      <c r="B151" s="383" t="s">
        <v>410</v>
      </c>
      <c r="C151" s="383" t="s">
        <v>652</v>
      </c>
      <c r="D151" s="384">
        <v>7735</v>
      </c>
      <c r="E151" s="548">
        <v>0.56000000000000005</v>
      </c>
      <c r="F151" s="548">
        <v>0.505</v>
      </c>
      <c r="G151" s="548">
        <v>0.45</v>
      </c>
      <c r="H151" s="548">
        <v>0.42</v>
      </c>
      <c r="I151" s="549">
        <v>0.12</v>
      </c>
      <c r="J151" s="378">
        <v>8269</v>
      </c>
      <c r="K151" s="550">
        <v>0.31</v>
      </c>
      <c r="L151" s="378">
        <f t="shared" si="4"/>
        <v>5705.61</v>
      </c>
      <c r="M151" s="558">
        <f>$D151*(1-IF(AND('Категория(опт)'!$B$1="A+ (Категория 1)"),E151,IF(AND('Категория(опт)'!$B$1="A (Категория 2)"),F151,IF(AND('Категория(опт)'!$B$1="B (Категория А+)"),G151,IF(AND('Категория(опт)'!$B$1="C (Категория В)"),H151,"")))))*(1-$I151)*(1-'Категория(опт)'!$B$8)/(IF(AND('Категория(опт)'!$B$6="с НДС"),1,IF(AND('Категория(опт)'!$B$6="без НДС"),1.22,"")))</f>
        <v>3369.366</v>
      </c>
      <c r="N151" s="561"/>
      <c r="O151" s="561"/>
    </row>
    <row r="152" spans="1:15">
      <c r="A152" s="382" t="s">
        <v>411</v>
      </c>
      <c r="B152" s="383" t="s">
        <v>412</v>
      </c>
      <c r="C152" s="383" t="s">
        <v>652</v>
      </c>
      <c r="D152" s="384">
        <v>7962</v>
      </c>
      <c r="E152" s="548">
        <v>0.56000000000000005</v>
      </c>
      <c r="F152" s="548">
        <v>0.505</v>
      </c>
      <c r="G152" s="548">
        <v>0.45</v>
      </c>
      <c r="H152" s="548">
        <v>0.42</v>
      </c>
      <c r="I152" s="549">
        <v>0.12</v>
      </c>
      <c r="J152" s="378">
        <v>8517</v>
      </c>
      <c r="K152" s="550">
        <v>0.31</v>
      </c>
      <c r="L152" s="378">
        <f t="shared" si="4"/>
        <v>5876.73</v>
      </c>
      <c r="M152" s="558">
        <f>$D152*(1-IF(AND('Категория(опт)'!$B$1="A+ (Категория 1)"),E152,IF(AND('Категория(опт)'!$B$1="A (Категория 2)"),F152,IF(AND('Категория(опт)'!$B$1="B (Категория А+)"),G152,IF(AND('Категория(опт)'!$B$1="C (Категория В)"),H152,"")))))*(1-$I152)*(1-'Категория(опт)'!$B$8)/(IF(AND('Категория(опт)'!$B$6="с НДС"),1,IF(AND('Категория(опт)'!$B$6="без НДС"),1.22,"")))</f>
        <v>3468.2472000000002</v>
      </c>
      <c r="N152" s="561"/>
      <c r="O152" s="561"/>
    </row>
    <row r="153" spans="1:15">
      <c r="A153" s="382" t="s">
        <v>415</v>
      </c>
      <c r="B153" s="383" t="s">
        <v>416</v>
      </c>
      <c r="C153" s="383" t="s">
        <v>652</v>
      </c>
      <c r="D153" s="384">
        <v>8211</v>
      </c>
      <c r="E153" s="548">
        <v>0.56000000000000005</v>
      </c>
      <c r="F153" s="548">
        <v>0.505</v>
      </c>
      <c r="G153" s="548">
        <v>0.45</v>
      </c>
      <c r="H153" s="548">
        <v>0.42</v>
      </c>
      <c r="I153" s="549">
        <v>0.12</v>
      </c>
      <c r="J153" s="378">
        <v>8765</v>
      </c>
      <c r="K153" s="550">
        <v>0.31</v>
      </c>
      <c r="L153" s="378">
        <f t="shared" si="4"/>
        <v>6047.8499999999995</v>
      </c>
      <c r="M153" s="558">
        <f>$D153*(1-IF(AND('Категория(опт)'!$B$1="A+ (Категория 1)"),E153,IF(AND('Категория(опт)'!$B$1="A (Категория 2)"),F153,IF(AND('Категория(опт)'!$B$1="B (Категория А+)"),G153,IF(AND('Категория(опт)'!$B$1="C (Категория В)"),H153,"")))))*(1-$I153)*(1-'Категория(опт)'!$B$8)/(IF(AND('Категория(опт)'!$B$6="с НДС"),1,IF(AND('Категория(опт)'!$B$6="без НДС"),1.22,"")))</f>
        <v>3576.7116000000001</v>
      </c>
      <c r="N153" s="561"/>
      <c r="O153" s="561"/>
    </row>
    <row r="154" spans="1:15">
      <c r="A154" s="382" t="s">
        <v>417</v>
      </c>
      <c r="B154" s="383" t="s">
        <v>418</v>
      </c>
      <c r="C154" s="383" t="s">
        <v>652</v>
      </c>
      <c r="D154" s="384">
        <v>8437</v>
      </c>
      <c r="E154" s="548">
        <v>0.56000000000000005</v>
      </c>
      <c r="F154" s="548">
        <v>0.505</v>
      </c>
      <c r="G154" s="548">
        <v>0.45</v>
      </c>
      <c r="H154" s="548">
        <v>0.42</v>
      </c>
      <c r="I154" s="549">
        <v>0.12</v>
      </c>
      <c r="J154" s="378">
        <v>9013</v>
      </c>
      <c r="K154" s="550">
        <v>0.31</v>
      </c>
      <c r="L154" s="378">
        <f t="shared" si="4"/>
        <v>6218.9699999999993</v>
      </c>
      <c r="M154" s="558">
        <f>$D154*(1-IF(AND('Категория(опт)'!$B$1="A+ (Категория 1)"),E154,IF(AND('Категория(опт)'!$B$1="A (Категория 2)"),F154,IF(AND('Категория(опт)'!$B$1="B (Категория А+)"),G154,IF(AND('Категория(опт)'!$B$1="C (Категория В)"),H154,"")))))*(1-$I154)*(1-'Категория(опт)'!$B$8)/(IF(AND('Категория(опт)'!$B$6="с НДС"),1,IF(AND('Категория(опт)'!$B$6="без НДС"),1.22,"")))</f>
        <v>3675.1571999999996</v>
      </c>
      <c r="N154" s="561"/>
      <c r="O154" s="561"/>
    </row>
    <row r="155" spans="1:15">
      <c r="A155" s="382" t="s">
        <v>419</v>
      </c>
      <c r="B155" s="383" t="s">
        <v>420</v>
      </c>
      <c r="C155" s="383" t="s">
        <v>652</v>
      </c>
      <c r="D155" s="384">
        <v>9343</v>
      </c>
      <c r="E155" s="548">
        <v>0.56000000000000005</v>
      </c>
      <c r="F155" s="548">
        <v>0.505</v>
      </c>
      <c r="G155" s="548">
        <v>0.45</v>
      </c>
      <c r="H155" s="548">
        <v>0.42</v>
      </c>
      <c r="I155" s="549">
        <v>0.12</v>
      </c>
      <c r="J155" s="378">
        <v>9989</v>
      </c>
      <c r="K155" s="550">
        <v>0.31</v>
      </c>
      <c r="L155" s="378">
        <f t="shared" ref="L155:L218" si="10">J155*(1-K155)</f>
        <v>6892.41</v>
      </c>
      <c r="M155" s="558">
        <f>$D155*(1-IF(AND('Категория(опт)'!$B$1="A+ (Категория 1)"),E155,IF(AND('Категория(опт)'!$B$1="A (Категория 2)"),F155,IF(AND('Категория(опт)'!$B$1="B (Категория А+)"),G155,IF(AND('Категория(опт)'!$B$1="C (Категория В)"),H155,"")))))*(1-$I155)*(1-'Категория(опт)'!$B$8)/(IF(AND('Категория(опт)'!$B$6="с НДС"),1,IF(AND('Категория(опт)'!$B$6="без НДС"),1.22,"")))</f>
        <v>4069.8107999999997</v>
      </c>
      <c r="N155" s="561"/>
      <c r="O155" s="561"/>
    </row>
    <row r="156" spans="1:15">
      <c r="A156" s="382" t="s">
        <v>421</v>
      </c>
      <c r="B156" s="383" t="s">
        <v>422</v>
      </c>
      <c r="C156" s="383" t="s">
        <v>652</v>
      </c>
      <c r="D156" s="384">
        <v>8491</v>
      </c>
      <c r="E156" s="548">
        <v>0.56000000000000005</v>
      </c>
      <c r="F156" s="548">
        <v>0.505</v>
      </c>
      <c r="G156" s="548">
        <v>0.45</v>
      </c>
      <c r="H156" s="548">
        <v>0.42</v>
      </c>
      <c r="I156" s="549">
        <v>0.12</v>
      </c>
      <c r="J156" s="378">
        <v>9079</v>
      </c>
      <c r="K156" s="550">
        <v>0.31</v>
      </c>
      <c r="L156" s="378">
        <f t="shared" si="10"/>
        <v>6264.5099999999993</v>
      </c>
      <c r="M156" s="558">
        <f>$D156*(1-IF(AND('Категория(опт)'!$B$1="A+ (Категория 1)"),E156,IF(AND('Категория(опт)'!$B$1="A (Категория 2)"),F156,IF(AND('Категория(опт)'!$B$1="B (Категория А+)"),G156,IF(AND('Категория(опт)'!$B$1="C (Категория В)"),H156,"")))))*(1-$I156)*(1-'Категория(опт)'!$B$8)/(IF(AND('Категория(опт)'!$B$6="с НДС"),1,IF(AND('Категория(опт)'!$B$6="без НДС"),1.22,"")))</f>
        <v>3698.6795999999999</v>
      </c>
      <c r="N156" s="561"/>
      <c r="O156" s="561"/>
    </row>
    <row r="157" spans="1:15">
      <c r="A157" s="382" t="s">
        <v>423</v>
      </c>
      <c r="B157" s="383" t="s">
        <v>424</v>
      </c>
      <c r="C157" s="383" t="s">
        <v>652</v>
      </c>
      <c r="D157" s="384">
        <v>9403</v>
      </c>
      <c r="E157" s="548">
        <v>0.56000000000000005</v>
      </c>
      <c r="F157" s="548">
        <v>0.505</v>
      </c>
      <c r="G157" s="548">
        <v>0.45</v>
      </c>
      <c r="H157" s="548">
        <v>0.42</v>
      </c>
      <c r="I157" s="549">
        <v>0.12</v>
      </c>
      <c r="J157" s="378">
        <v>10055</v>
      </c>
      <c r="K157" s="550">
        <v>0.31</v>
      </c>
      <c r="L157" s="378">
        <f t="shared" si="10"/>
        <v>6937.95</v>
      </c>
      <c r="M157" s="558">
        <f>$D157*(1-IF(AND('Категория(опт)'!$B$1="A+ (Категория 1)"),E157,IF(AND('Категория(опт)'!$B$1="A (Категория 2)"),F157,IF(AND('Категория(опт)'!$B$1="B (Категория А+)"),G157,IF(AND('Категория(опт)'!$B$1="C (Категория В)"),H157,"")))))*(1-$I157)*(1-'Категория(опт)'!$B$8)/(IF(AND('Категория(опт)'!$B$6="с НДС"),1,IF(AND('Категория(опт)'!$B$6="без НДС"),1.22,"")))</f>
        <v>4095.9467999999997</v>
      </c>
      <c r="N157" s="561"/>
      <c r="O157" s="561"/>
    </row>
    <row r="158" spans="1:15">
      <c r="A158" s="382" t="s">
        <v>413</v>
      </c>
      <c r="B158" s="383" t="s">
        <v>414</v>
      </c>
      <c r="C158" s="383" t="s">
        <v>652</v>
      </c>
      <c r="D158" s="384">
        <v>8437</v>
      </c>
      <c r="E158" s="548">
        <v>0.56000000000000005</v>
      </c>
      <c r="F158" s="548">
        <v>0.505</v>
      </c>
      <c r="G158" s="548">
        <v>0.45</v>
      </c>
      <c r="H158" s="548">
        <v>0.42</v>
      </c>
      <c r="I158" s="549">
        <v>0.12</v>
      </c>
      <c r="J158" s="378">
        <v>9013</v>
      </c>
      <c r="K158" s="550">
        <v>0.31</v>
      </c>
      <c r="L158" s="378">
        <f t="shared" si="10"/>
        <v>6218.9699999999993</v>
      </c>
      <c r="M158" s="558">
        <f>$D158*(1-IF(AND('Категория(опт)'!$B$1="A+ (Категория 1)"),E158,IF(AND('Категория(опт)'!$B$1="A (Категория 2)"),F158,IF(AND('Категория(опт)'!$B$1="B (Категория А+)"),G158,IF(AND('Категория(опт)'!$B$1="C (Категория В)"),H158,"")))))*(1-$I158)*(1-'Категория(опт)'!$B$8)/(IF(AND('Категория(опт)'!$B$6="с НДС"),1,IF(AND('Категория(опт)'!$B$6="без НДС"),1.22,"")))</f>
        <v>3675.1571999999996</v>
      </c>
      <c r="N158" s="561"/>
      <c r="O158" s="561"/>
    </row>
    <row r="159" spans="1:15">
      <c r="A159" s="382" t="s">
        <v>425</v>
      </c>
      <c r="B159" s="383" t="s">
        <v>426</v>
      </c>
      <c r="C159" s="383" t="s">
        <v>652</v>
      </c>
      <c r="D159" s="384">
        <v>8491</v>
      </c>
      <c r="E159" s="548">
        <v>0.56000000000000005</v>
      </c>
      <c r="F159" s="548">
        <v>0.505</v>
      </c>
      <c r="G159" s="548">
        <v>0.45</v>
      </c>
      <c r="H159" s="548">
        <v>0.42</v>
      </c>
      <c r="I159" s="549">
        <v>0.12</v>
      </c>
      <c r="J159" s="378">
        <v>9079</v>
      </c>
      <c r="K159" s="550">
        <v>0.31</v>
      </c>
      <c r="L159" s="378">
        <f t="shared" si="10"/>
        <v>6264.5099999999993</v>
      </c>
      <c r="M159" s="558">
        <f>$D159*(1-IF(AND('Категория(опт)'!$B$1="A+ (Категория 1)"),E159,IF(AND('Категория(опт)'!$B$1="A (Категория 2)"),F159,IF(AND('Категория(опт)'!$B$1="B (Категория А+)"),G159,IF(AND('Категория(опт)'!$B$1="C (Категория В)"),H159,"")))))*(1-$I159)*(1-'Категория(опт)'!$B$8)/(IF(AND('Категория(опт)'!$B$6="с НДС"),1,IF(AND('Категория(опт)'!$B$6="без НДС"),1.22,"")))</f>
        <v>3698.6795999999999</v>
      </c>
      <c r="N159" s="561"/>
      <c r="O159" s="561"/>
    </row>
    <row r="160" spans="1:15">
      <c r="A160" s="382" t="s">
        <v>427</v>
      </c>
      <c r="B160" s="383" t="s">
        <v>428</v>
      </c>
      <c r="C160" s="383" t="s">
        <v>652</v>
      </c>
      <c r="D160" s="384">
        <v>9403</v>
      </c>
      <c r="E160" s="548">
        <v>0.56000000000000005</v>
      </c>
      <c r="F160" s="548">
        <v>0.505</v>
      </c>
      <c r="G160" s="548">
        <v>0.45</v>
      </c>
      <c r="H160" s="548">
        <v>0.42</v>
      </c>
      <c r="I160" s="549">
        <v>0.12</v>
      </c>
      <c r="J160" s="378">
        <v>10055</v>
      </c>
      <c r="K160" s="550">
        <v>0.31</v>
      </c>
      <c r="L160" s="378">
        <f t="shared" si="10"/>
        <v>6937.95</v>
      </c>
      <c r="M160" s="558">
        <f>$D160*(1-IF(AND('Категория(опт)'!$B$1="A+ (Категория 1)"),E160,IF(AND('Категория(опт)'!$B$1="A (Категория 2)"),F160,IF(AND('Категория(опт)'!$B$1="B (Категория А+)"),G160,IF(AND('Категория(опт)'!$B$1="C (Категория В)"),H160,"")))))*(1-$I160)*(1-'Категория(опт)'!$B$8)/(IF(AND('Категория(опт)'!$B$6="с НДС"),1,IF(AND('Категория(опт)'!$B$6="без НДС"),1.22,"")))</f>
        <v>4095.9467999999997</v>
      </c>
      <c r="N160" s="561"/>
      <c r="O160" s="561"/>
    </row>
    <row r="161" spans="1:15">
      <c r="A161" s="382" t="s">
        <v>429</v>
      </c>
      <c r="B161" s="383" t="s">
        <v>430</v>
      </c>
      <c r="C161" s="383" t="s">
        <v>652</v>
      </c>
      <c r="D161" s="384">
        <v>8491</v>
      </c>
      <c r="E161" s="548">
        <v>0.56000000000000005</v>
      </c>
      <c r="F161" s="548">
        <v>0.505</v>
      </c>
      <c r="G161" s="548">
        <v>0.45</v>
      </c>
      <c r="H161" s="548">
        <v>0.42</v>
      </c>
      <c r="I161" s="549">
        <v>0.12</v>
      </c>
      <c r="J161" s="378">
        <v>9072</v>
      </c>
      <c r="K161" s="550">
        <v>0.31</v>
      </c>
      <c r="L161" s="378">
        <f t="shared" si="10"/>
        <v>6259.6799999999994</v>
      </c>
      <c r="M161" s="558">
        <f>$D161*(1-IF(AND('Категория(опт)'!$B$1="A+ (Категория 1)"),E161,IF(AND('Категория(опт)'!$B$1="A (Категория 2)"),F161,IF(AND('Категория(опт)'!$B$1="B (Категория А+)"),G161,IF(AND('Категория(опт)'!$B$1="C (Категория В)"),H161,"")))))*(1-$I161)*(1-'Категория(опт)'!$B$8)/(IF(AND('Категория(опт)'!$B$6="с НДС"),1,IF(AND('Категория(опт)'!$B$6="без НДС"),1.22,"")))</f>
        <v>3698.6795999999999</v>
      </c>
      <c r="N161" s="561"/>
      <c r="O161" s="561"/>
    </row>
    <row r="162" spans="1:15">
      <c r="A162" s="382" t="s">
        <v>431</v>
      </c>
      <c r="B162" s="383" t="s">
        <v>432</v>
      </c>
      <c r="C162" s="383" t="s">
        <v>652</v>
      </c>
      <c r="D162" s="384">
        <v>9403</v>
      </c>
      <c r="E162" s="548">
        <v>0.56000000000000005</v>
      </c>
      <c r="F162" s="548">
        <v>0.505</v>
      </c>
      <c r="G162" s="548">
        <v>0.45</v>
      </c>
      <c r="H162" s="548">
        <v>0.42</v>
      </c>
      <c r="I162" s="549">
        <v>0.12</v>
      </c>
      <c r="J162" s="378">
        <v>10055</v>
      </c>
      <c r="K162" s="550">
        <v>0.31</v>
      </c>
      <c r="L162" s="378">
        <f t="shared" si="10"/>
        <v>6937.95</v>
      </c>
      <c r="M162" s="558">
        <f>$D162*(1-IF(AND('Категория(опт)'!$B$1="A+ (Категория 1)"),E162,IF(AND('Категория(опт)'!$B$1="A (Категория 2)"),F162,IF(AND('Категория(опт)'!$B$1="B (Категория А+)"),G162,IF(AND('Категория(опт)'!$B$1="C (Категория В)"),H162,"")))))*(1-$I162)*(1-'Категория(опт)'!$B$8)/(IF(AND('Категория(опт)'!$B$6="с НДС"),1,IF(AND('Категория(опт)'!$B$6="без НДС"),1.22,"")))</f>
        <v>4095.9467999999997</v>
      </c>
      <c r="N162" s="561"/>
      <c r="O162" s="561"/>
    </row>
    <row r="163" spans="1:15">
      <c r="A163" s="382" t="s">
        <v>433</v>
      </c>
      <c r="B163" s="383" t="s">
        <v>434</v>
      </c>
      <c r="C163" s="383" t="s">
        <v>652</v>
      </c>
      <c r="D163" s="384">
        <v>8667</v>
      </c>
      <c r="E163" s="548">
        <v>0.56000000000000005</v>
      </c>
      <c r="F163" s="548">
        <v>0.505</v>
      </c>
      <c r="G163" s="548">
        <v>0.45</v>
      </c>
      <c r="H163" s="548">
        <v>0.42</v>
      </c>
      <c r="I163" s="549">
        <v>0.12</v>
      </c>
      <c r="J163" s="378">
        <v>9526</v>
      </c>
      <c r="K163" s="550">
        <v>0.31</v>
      </c>
      <c r="L163" s="378">
        <f t="shared" si="10"/>
        <v>6572.94</v>
      </c>
      <c r="M163" s="558">
        <f>$D163*(1-IF(AND('Категория(опт)'!$B$1="A+ (Категория 1)"),E163,IF(AND('Категория(опт)'!$B$1="A (Категория 2)"),F163,IF(AND('Категория(опт)'!$B$1="B (Категория А+)"),G163,IF(AND('Категория(опт)'!$B$1="C (Категория В)"),H163,"")))))*(1-$I163)*(1-'Категория(опт)'!$B$8)/(IF(AND('Категория(опт)'!$B$6="с НДС"),1,IF(AND('Категория(опт)'!$B$6="без НДС"),1.22,"")))</f>
        <v>3775.3452000000002</v>
      </c>
      <c r="N163" s="561"/>
      <c r="O163" s="561"/>
    </row>
    <row r="164" spans="1:15">
      <c r="A164" s="382" t="s">
        <v>435</v>
      </c>
      <c r="B164" s="383" t="s">
        <v>436</v>
      </c>
      <c r="C164" s="383" t="s">
        <v>652</v>
      </c>
      <c r="D164" s="384">
        <v>9256</v>
      </c>
      <c r="E164" s="548">
        <v>0.56000000000000005</v>
      </c>
      <c r="F164" s="548">
        <v>0.505</v>
      </c>
      <c r="G164" s="548">
        <v>0.45</v>
      </c>
      <c r="H164" s="548">
        <v>0.42</v>
      </c>
      <c r="I164" s="549">
        <v>0.12</v>
      </c>
      <c r="J164" s="378">
        <v>10170</v>
      </c>
      <c r="K164" s="550">
        <v>0.31</v>
      </c>
      <c r="L164" s="378">
        <f t="shared" si="10"/>
        <v>7017.2999999999993</v>
      </c>
      <c r="M164" s="558">
        <f>$D164*(1-IF(AND('Категория(опт)'!$B$1="A+ (Категория 1)"),E164,IF(AND('Категория(опт)'!$B$1="A (Категория 2)"),F164,IF(AND('Категория(опт)'!$B$1="B (Категория А+)"),G164,IF(AND('Категория(опт)'!$B$1="C (Категория В)"),H164,"")))))*(1-$I164)*(1-'Категория(опт)'!$B$8)/(IF(AND('Категория(опт)'!$B$6="с НДС"),1,IF(AND('Категория(опт)'!$B$6="без НДС"),1.22,"")))</f>
        <v>4031.9136000000003</v>
      </c>
      <c r="N164" s="561"/>
      <c r="O164" s="561"/>
    </row>
    <row r="165" spans="1:15">
      <c r="A165" s="382" t="s">
        <v>437</v>
      </c>
      <c r="B165" s="383" t="s">
        <v>438</v>
      </c>
      <c r="C165" s="383" t="s">
        <v>652</v>
      </c>
      <c r="D165" s="384">
        <v>9256</v>
      </c>
      <c r="E165" s="548">
        <v>0.56000000000000005</v>
      </c>
      <c r="F165" s="548">
        <v>0.505</v>
      </c>
      <c r="G165" s="548">
        <v>0.45</v>
      </c>
      <c r="H165" s="548">
        <v>0.42</v>
      </c>
      <c r="I165" s="549">
        <v>0.12</v>
      </c>
      <c r="J165" s="378">
        <v>10170</v>
      </c>
      <c r="K165" s="550">
        <v>0.31</v>
      </c>
      <c r="L165" s="378">
        <f t="shared" si="10"/>
        <v>7017.2999999999993</v>
      </c>
      <c r="M165" s="558">
        <f>$D165*(1-IF(AND('Категория(опт)'!$B$1="A+ (Категория 1)"),E165,IF(AND('Категория(опт)'!$B$1="A (Категория 2)"),F165,IF(AND('Категория(опт)'!$B$1="B (Категория А+)"),G165,IF(AND('Категория(опт)'!$B$1="C (Категория В)"),H165,"")))))*(1-$I165)*(1-'Категория(опт)'!$B$8)/(IF(AND('Категория(опт)'!$B$6="с НДС"),1,IF(AND('Категория(опт)'!$B$6="без НДС"),1.22,"")))</f>
        <v>4031.9136000000003</v>
      </c>
      <c r="N165" s="561"/>
      <c r="O165" s="561"/>
    </row>
    <row r="166" spans="1:15">
      <c r="A166" s="382" t="s">
        <v>439</v>
      </c>
      <c r="B166" s="383" t="s">
        <v>440</v>
      </c>
      <c r="C166" s="383" t="s">
        <v>652</v>
      </c>
      <c r="D166" s="384">
        <v>10896</v>
      </c>
      <c r="E166" s="548">
        <v>0.56000000000000005</v>
      </c>
      <c r="F166" s="548">
        <v>0.505</v>
      </c>
      <c r="G166" s="548">
        <v>0.45</v>
      </c>
      <c r="H166" s="548">
        <v>0.42</v>
      </c>
      <c r="I166" s="549">
        <v>0.12</v>
      </c>
      <c r="J166" s="378">
        <v>11990</v>
      </c>
      <c r="K166" s="550">
        <v>0.31</v>
      </c>
      <c r="L166" s="378">
        <f t="shared" si="10"/>
        <v>8273.0999999999985</v>
      </c>
      <c r="M166" s="558">
        <f>$D166*(1-IF(AND('Категория(опт)'!$B$1="A+ (Категория 1)"),E166,IF(AND('Категория(опт)'!$B$1="A (Категория 2)"),F166,IF(AND('Категория(опт)'!$B$1="B (Категория А+)"),G166,IF(AND('Категория(опт)'!$B$1="C (Категория В)"),H166,"")))))*(1-$I166)*(1-'Категория(опт)'!$B$8)/(IF(AND('Категория(опт)'!$B$6="с НДС"),1,IF(AND('Категория(опт)'!$B$6="без НДС"),1.22,"")))</f>
        <v>4746.2975999999999</v>
      </c>
      <c r="N166" s="561"/>
      <c r="O166" s="561"/>
    </row>
    <row r="167" spans="1:15">
      <c r="A167" s="382" t="s">
        <v>441</v>
      </c>
      <c r="B167" s="383" t="s">
        <v>442</v>
      </c>
      <c r="C167" s="383" t="s">
        <v>652</v>
      </c>
      <c r="D167" s="384">
        <v>10117</v>
      </c>
      <c r="E167" s="548">
        <v>0.56000000000000005</v>
      </c>
      <c r="F167" s="548">
        <v>0.505</v>
      </c>
      <c r="G167" s="548">
        <v>0.45</v>
      </c>
      <c r="H167" s="548">
        <v>0.42</v>
      </c>
      <c r="I167" s="549">
        <v>0.12</v>
      </c>
      <c r="J167" s="378">
        <v>11130</v>
      </c>
      <c r="K167" s="550">
        <v>0.31</v>
      </c>
      <c r="L167" s="378">
        <f t="shared" si="10"/>
        <v>7679.7</v>
      </c>
      <c r="M167" s="558">
        <f>$D167*(1-IF(AND('Категория(опт)'!$B$1="A+ (Категория 1)"),E167,IF(AND('Категория(опт)'!$B$1="A (Категория 2)"),F167,IF(AND('Категория(опт)'!$B$1="B (Категория А+)"),G167,IF(AND('Категория(опт)'!$B$1="C (Категория В)"),H167,"")))))*(1-$I167)*(1-'Категория(опт)'!$B$8)/(IF(AND('Категория(опт)'!$B$6="с НДС"),1,IF(AND('Категория(опт)'!$B$6="без НДС"),1.22,"")))</f>
        <v>4406.9651999999996</v>
      </c>
      <c r="N167" s="561"/>
      <c r="O167" s="561"/>
    </row>
    <row r="168" spans="1:15">
      <c r="A168" s="382" t="s">
        <v>443</v>
      </c>
      <c r="B168" s="383" t="s">
        <v>444</v>
      </c>
      <c r="C168" s="383" t="s">
        <v>652</v>
      </c>
      <c r="D168" s="384">
        <v>10117</v>
      </c>
      <c r="E168" s="548">
        <v>0.56000000000000005</v>
      </c>
      <c r="F168" s="548">
        <v>0.505</v>
      </c>
      <c r="G168" s="548">
        <v>0.45</v>
      </c>
      <c r="H168" s="548">
        <v>0.42</v>
      </c>
      <c r="I168" s="549">
        <v>0.12</v>
      </c>
      <c r="J168" s="378">
        <v>11130</v>
      </c>
      <c r="K168" s="550">
        <v>0.31</v>
      </c>
      <c r="L168" s="378">
        <f t="shared" si="10"/>
        <v>7679.7</v>
      </c>
      <c r="M168" s="558">
        <f>$D168*(1-IF(AND('Категория(опт)'!$B$1="A+ (Категория 1)"),E168,IF(AND('Категория(опт)'!$B$1="A (Категория 2)"),F168,IF(AND('Категория(опт)'!$B$1="B (Категория А+)"),G168,IF(AND('Категория(опт)'!$B$1="C (Категория В)"),H168,"")))))*(1-$I168)*(1-'Категория(опт)'!$B$8)/(IF(AND('Категория(опт)'!$B$6="с НДС"),1,IF(AND('Категория(опт)'!$B$6="без НДС"),1.22,"")))</f>
        <v>4406.9651999999996</v>
      </c>
      <c r="N168" s="561"/>
      <c r="O168" s="561"/>
    </row>
    <row r="169" spans="1:15">
      <c r="A169" s="382" t="s">
        <v>445</v>
      </c>
      <c r="B169" s="383" t="s">
        <v>446</v>
      </c>
      <c r="C169" s="383" t="s">
        <v>652</v>
      </c>
      <c r="D169" s="384">
        <v>11743</v>
      </c>
      <c r="E169" s="548">
        <v>0.56000000000000005</v>
      </c>
      <c r="F169" s="548">
        <v>0.505</v>
      </c>
      <c r="G169" s="548">
        <v>0.45</v>
      </c>
      <c r="H169" s="548">
        <v>0.42</v>
      </c>
      <c r="I169" s="549">
        <v>0.12</v>
      </c>
      <c r="J169" s="378">
        <v>12916</v>
      </c>
      <c r="K169" s="550">
        <v>0.31</v>
      </c>
      <c r="L169" s="378">
        <f t="shared" si="10"/>
        <v>8912.0399999999991</v>
      </c>
      <c r="M169" s="558">
        <f>$D169*(1-IF(AND('Категория(опт)'!$B$1="A+ (Категория 1)"),E169,IF(AND('Категория(опт)'!$B$1="A (Категория 2)"),F169,IF(AND('Категория(опт)'!$B$1="B (Категория А+)"),G169,IF(AND('Категория(опт)'!$B$1="C (Категория В)"),H169,"")))))*(1-$I169)*(1-'Категория(опт)'!$B$8)/(IF(AND('Категория(опт)'!$B$6="с НДС"),1,IF(AND('Категория(опт)'!$B$6="без НДС"),1.22,"")))</f>
        <v>5115.2507999999998</v>
      </c>
      <c r="N169" s="561"/>
      <c r="O169" s="561"/>
    </row>
    <row r="170" spans="1:15">
      <c r="A170" s="382" t="s">
        <v>449</v>
      </c>
      <c r="B170" s="383" t="s">
        <v>450</v>
      </c>
      <c r="C170" s="383" t="s">
        <v>652</v>
      </c>
      <c r="D170" s="384">
        <v>13189</v>
      </c>
      <c r="E170" s="548">
        <v>0.56000000000000005</v>
      </c>
      <c r="F170" s="548">
        <v>0.505</v>
      </c>
      <c r="G170" s="548">
        <v>0.45</v>
      </c>
      <c r="H170" s="548">
        <v>0.42</v>
      </c>
      <c r="I170" s="549">
        <v>0.12</v>
      </c>
      <c r="J170" s="378">
        <v>14504</v>
      </c>
      <c r="K170" s="550">
        <v>0.31</v>
      </c>
      <c r="L170" s="378">
        <f t="shared" si="10"/>
        <v>10007.759999999998</v>
      </c>
      <c r="M170" s="558">
        <f>$D170*(1-IF(AND('Категория(опт)'!$B$1="A+ (Категория 1)"),E170,IF(AND('Категория(опт)'!$B$1="A (Категория 2)"),F170,IF(AND('Категория(опт)'!$B$1="B (Категория А+)"),G170,IF(AND('Категория(опт)'!$B$1="C (Категория В)"),H170,"")))))*(1-$I170)*(1-'Категория(опт)'!$B$8)/(IF(AND('Категория(опт)'!$B$6="с НДС"),1,IF(AND('Категория(опт)'!$B$6="без НДС"),1.22,"")))</f>
        <v>5745.1284000000005</v>
      </c>
      <c r="N170" s="561"/>
      <c r="O170" s="561"/>
    </row>
    <row r="171" spans="1:15">
      <c r="A171" s="382" t="s">
        <v>451</v>
      </c>
      <c r="B171" s="383" t="s">
        <v>452</v>
      </c>
      <c r="C171" s="383" t="s">
        <v>652</v>
      </c>
      <c r="D171" s="384">
        <v>14228</v>
      </c>
      <c r="E171" s="548">
        <v>0.56000000000000005</v>
      </c>
      <c r="F171" s="548">
        <v>0.505</v>
      </c>
      <c r="G171" s="548">
        <v>0.45</v>
      </c>
      <c r="H171" s="548">
        <v>0.42</v>
      </c>
      <c r="I171" s="549">
        <v>0.12</v>
      </c>
      <c r="J171" s="378">
        <v>15645</v>
      </c>
      <c r="K171" s="550">
        <v>0.31</v>
      </c>
      <c r="L171" s="378">
        <f t="shared" si="10"/>
        <v>10795.05</v>
      </c>
      <c r="M171" s="558">
        <f>$D171*(1-IF(AND('Категория(опт)'!$B$1="A+ (Категория 1)"),E171,IF(AND('Категория(опт)'!$B$1="A (Категория 2)"),F171,IF(AND('Категория(опт)'!$B$1="B (Категория А+)"),G171,IF(AND('Категория(опт)'!$B$1="C (Категория В)"),H171,"")))))*(1-$I171)*(1-'Категория(опт)'!$B$8)/(IF(AND('Категория(опт)'!$B$6="с НДС"),1,IF(AND('Категория(опт)'!$B$6="без НДС"),1.22,"")))</f>
        <v>6197.7168000000001</v>
      </c>
      <c r="N171" s="561"/>
      <c r="O171" s="561"/>
    </row>
    <row r="172" spans="1:15">
      <c r="A172" s="382" t="s">
        <v>453</v>
      </c>
      <c r="B172" s="383" t="s">
        <v>454</v>
      </c>
      <c r="C172" s="383" t="s">
        <v>652</v>
      </c>
      <c r="D172" s="384">
        <v>15881</v>
      </c>
      <c r="E172" s="548">
        <v>0.56000000000000005</v>
      </c>
      <c r="F172" s="548">
        <v>0.505</v>
      </c>
      <c r="G172" s="548">
        <v>0.45</v>
      </c>
      <c r="H172" s="548">
        <v>0.42</v>
      </c>
      <c r="I172" s="549">
        <v>0.12</v>
      </c>
      <c r="J172" s="378">
        <v>17464</v>
      </c>
      <c r="K172" s="550">
        <v>0.31</v>
      </c>
      <c r="L172" s="378">
        <f t="shared" si="10"/>
        <v>12050.16</v>
      </c>
      <c r="M172" s="558">
        <f>$D172*(1-IF(AND('Категория(опт)'!$B$1="A+ (Категория 1)"),E172,IF(AND('Категория(опт)'!$B$1="A (Категория 2)"),F172,IF(AND('Категория(опт)'!$B$1="B (Категория А+)"),G172,IF(AND('Категория(опт)'!$B$1="C (Категория В)"),H172,"")))))*(1-$I172)*(1-'Категория(опт)'!$B$8)/(IF(AND('Категория(опт)'!$B$6="с НДС"),1,IF(AND('Категория(опт)'!$B$6="без НДС"),1.22,"")))</f>
        <v>6917.7636000000002</v>
      </c>
      <c r="N172" s="561"/>
      <c r="O172" s="561"/>
    </row>
    <row r="173" spans="1:15">
      <c r="A173" s="382" t="s">
        <v>455</v>
      </c>
      <c r="B173" s="383" t="s">
        <v>456</v>
      </c>
      <c r="C173" s="383" t="s">
        <v>652</v>
      </c>
      <c r="D173" s="384">
        <v>14747</v>
      </c>
      <c r="E173" s="548">
        <v>0.56000000000000005</v>
      </c>
      <c r="F173" s="548">
        <v>0.505</v>
      </c>
      <c r="G173" s="548">
        <v>0.45</v>
      </c>
      <c r="H173" s="548">
        <v>0.42</v>
      </c>
      <c r="I173" s="549">
        <v>0.12</v>
      </c>
      <c r="J173" s="378">
        <v>16224</v>
      </c>
      <c r="K173" s="550">
        <v>0.31</v>
      </c>
      <c r="L173" s="378">
        <f t="shared" si="10"/>
        <v>11194.56</v>
      </c>
      <c r="M173" s="558">
        <f>$D173*(1-IF(AND('Категория(опт)'!$B$1="A+ (Категория 1)"),E173,IF(AND('Категория(опт)'!$B$1="A (Категория 2)"),F173,IF(AND('Категория(опт)'!$B$1="B (Категория А+)"),G173,IF(AND('Категория(опт)'!$B$1="C (Категория В)"),H173,"")))))*(1-$I173)*(1-'Категория(опт)'!$B$8)/(IF(AND('Категория(опт)'!$B$6="с НДС"),1,IF(AND('Категория(опт)'!$B$6="без НДС"),1.22,"")))</f>
        <v>6423.7932000000001</v>
      </c>
      <c r="N173" s="561"/>
      <c r="O173" s="561"/>
    </row>
    <row r="174" spans="1:15">
      <c r="A174" s="382" t="s">
        <v>457</v>
      </c>
      <c r="B174" s="383" t="s">
        <v>458</v>
      </c>
      <c r="C174" s="383" t="s">
        <v>652</v>
      </c>
      <c r="D174" s="384">
        <v>16491</v>
      </c>
      <c r="E174" s="548">
        <v>0.56000000000000005</v>
      </c>
      <c r="F174" s="548">
        <v>0.505</v>
      </c>
      <c r="G174" s="548">
        <v>0.45</v>
      </c>
      <c r="H174" s="548">
        <v>0.42</v>
      </c>
      <c r="I174" s="549">
        <v>0.12</v>
      </c>
      <c r="J174" s="378">
        <v>18142</v>
      </c>
      <c r="K174" s="550">
        <v>0.31</v>
      </c>
      <c r="L174" s="378">
        <f t="shared" si="10"/>
        <v>12517.98</v>
      </c>
      <c r="M174" s="558">
        <f>$D174*(1-IF(AND('Категория(опт)'!$B$1="A+ (Категория 1)"),E174,IF(AND('Категория(опт)'!$B$1="A (Категория 2)"),F174,IF(AND('Категория(опт)'!$B$1="B (Категория А+)"),G174,IF(AND('Категория(опт)'!$B$1="C (Категория В)"),H174,"")))))*(1-$I174)*(1-'Категория(опт)'!$B$8)/(IF(AND('Категория(опт)'!$B$6="с НДС"),1,IF(AND('Категория(опт)'!$B$6="без НДС"),1.22,"")))</f>
        <v>7183.4795999999997</v>
      </c>
      <c r="N174" s="561"/>
      <c r="O174" s="561"/>
    </row>
    <row r="175" spans="1:15">
      <c r="A175" s="382" t="s">
        <v>447</v>
      </c>
      <c r="B175" s="383" t="s">
        <v>448</v>
      </c>
      <c r="C175" s="383" t="s">
        <v>652</v>
      </c>
      <c r="D175" s="384">
        <v>14228</v>
      </c>
      <c r="E175" s="548">
        <v>0.56000000000000005</v>
      </c>
      <c r="F175" s="548">
        <v>0.505</v>
      </c>
      <c r="G175" s="548">
        <v>0.45</v>
      </c>
      <c r="H175" s="548">
        <v>0.42</v>
      </c>
      <c r="I175" s="549">
        <v>0.12</v>
      </c>
      <c r="J175" s="378">
        <v>15645</v>
      </c>
      <c r="K175" s="550">
        <v>0.31</v>
      </c>
      <c r="L175" s="378">
        <f t="shared" si="10"/>
        <v>10795.05</v>
      </c>
      <c r="M175" s="558">
        <f>$D175*(1-IF(AND('Категория(опт)'!$B$1="A+ (Категория 1)"),E175,IF(AND('Категория(опт)'!$B$1="A (Категория 2)"),F175,IF(AND('Категория(опт)'!$B$1="B (Категория А+)"),G175,IF(AND('Категория(опт)'!$B$1="C (Категория В)"),H175,"")))))*(1-$I175)*(1-'Категория(опт)'!$B$8)/(IF(AND('Категория(опт)'!$B$6="с НДС"),1,IF(AND('Категория(опт)'!$B$6="без НДС"),1.22,"")))</f>
        <v>6197.7168000000001</v>
      </c>
      <c r="N175" s="561"/>
      <c r="O175" s="561"/>
    </row>
    <row r="176" spans="1:15">
      <c r="A176" s="382" t="s">
        <v>459</v>
      </c>
      <c r="B176" s="383" t="s">
        <v>460</v>
      </c>
      <c r="C176" s="383" t="s">
        <v>652</v>
      </c>
      <c r="D176" s="384">
        <v>14747</v>
      </c>
      <c r="E176" s="548">
        <v>0.56000000000000005</v>
      </c>
      <c r="F176" s="548">
        <v>0.505</v>
      </c>
      <c r="G176" s="548">
        <v>0.45</v>
      </c>
      <c r="H176" s="548">
        <v>0.42</v>
      </c>
      <c r="I176" s="549">
        <v>0.12</v>
      </c>
      <c r="J176" s="378">
        <v>16224</v>
      </c>
      <c r="K176" s="550">
        <v>0.31</v>
      </c>
      <c r="L176" s="378">
        <f t="shared" si="10"/>
        <v>11194.56</v>
      </c>
      <c r="M176" s="558">
        <f>$D176*(1-IF(AND('Категория(опт)'!$B$1="A+ (Категория 1)"),E176,IF(AND('Категория(опт)'!$B$1="A (Категория 2)"),F176,IF(AND('Категория(опт)'!$B$1="B (Категория А+)"),G176,IF(AND('Категория(опт)'!$B$1="C (Категория В)"),H176,"")))))*(1-$I176)*(1-'Категория(опт)'!$B$8)/(IF(AND('Категория(опт)'!$B$6="с НДС"),1,IF(AND('Категория(опт)'!$B$6="без НДС"),1.22,"")))</f>
        <v>6423.7932000000001</v>
      </c>
      <c r="N176" s="561"/>
      <c r="O176" s="561"/>
    </row>
    <row r="177" spans="1:15">
      <c r="A177" s="382" t="s">
        <v>461</v>
      </c>
      <c r="B177" s="383" t="s">
        <v>462</v>
      </c>
      <c r="C177" s="383" t="s">
        <v>652</v>
      </c>
      <c r="D177" s="384">
        <v>16491</v>
      </c>
      <c r="E177" s="548">
        <v>0.56000000000000005</v>
      </c>
      <c r="F177" s="548">
        <v>0.505</v>
      </c>
      <c r="G177" s="548">
        <v>0.45</v>
      </c>
      <c r="H177" s="548">
        <v>0.42</v>
      </c>
      <c r="I177" s="549">
        <v>0.12</v>
      </c>
      <c r="J177" s="378">
        <v>18142</v>
      </c>
      <c r="K177" s="550">
        <v>0.31</v>
      </c>
      <c r="L177" s="378">
        <f t="shared" si="10"/>
        <v>12517.98</v>
      </c>
      <c r="M177" s="558">
        <f>$D177*(1-IF(AND('Категория(опт)'!$B$1="A+ (Категория 1)"),E177,IF(AND('Категория(опт)'!$B$1="A (Категория 2)"),F177,IF(AND('Категория(опт)'!$B$1="B (Категория А+)"),G177,IF(AND('Категория(опт)'!$B$1="C (Категория В)"),H177,"")))))*(1-$I177)*(1-'Категория(опт)'!$B$8)/(IF(AND('Категория(опт)'!$B$6="с НДС"),1,IF(AND('Категория(опт)'!$B$6="без НДС"),1.22,"")))</f>
        <v>7183.4795999999997</v>
      </c>
      <c r="N177" s="561"/>
      <c r="O177" s="561"/>
    </row>
    <row r="178" spans="1:15">
      <c r="A178" s="382" t="s">
        <v>463</v>
      </c>
      <c r="B178" s="383" t="s">
        <v>464</v>
      </c>
      <c r="C178" s="383" t="s">
        <v>652</v>
      </c>
      <c r="D178" s="384">
        <v>14747</v>
      </c>
      <c r="E178" s="548">
        <v>0.56000000000000005</v>
      </c>
      <c r="F178" s="548">
        <v>0.505</v>
      </c>
      <c r="G178" s="548">
        <v>0.45</v>
      </c>
      <c r="H178" s="548">
        <v>0.42</v>
      </c>
      <c r="I178" s="549">
        <v>0.12</v>
      </c>
      <c r="J178" s="378">
        <v>16217</v>
      </c>
      <c r="K178" s="550">
        <v>0.31</v>
      </c>
      <c r="L178" s="378">
        <f t="shared" si="10"/>
        <v>11189.73</v>
      </c>
      <c r="M178" s="558">
        <f>$D178*(1-IF(AND('Категория(опт)'!$B$1="A+ (Категория 1)"),E178,IF(AND('Категория(опт)'!$B$1="A (Категория 2)"),F178,IF(AND('Категория(опт)'!$B$1="B (Категория А+)"),G178,IF(AND('Категория(опт)'!$B$1="C (Категория В)"),H178,"")))))*(1-$I178)*(1-'Категория(опт)'!$B$8)/(IF(AND('Категория(опт)'!$B$6="с НДС"),1,IF(AND('Категория(опт)'!$B$6="без НДС"),1.22,"")))</f>
        <v>6423.7932000000001</v>
      </c>
      <c r="N178" s="561"/>
      <c r="O178" s="561"/>
    </row>
    <row r="179" spans="1:15">
      <c r="A179" s="382" t="s">
        <v>465</v>
      </c>
      <c r="B179" s="383" t="s">
        <v>466</v>
      </c>
      <c r="C179" s="383" t="s">
        <v>652</v>
      </c>
      <c r="D179" s="384">
        <v>16491</v>
      </c>
      <c r="E179" s="548">
        <v>0.56000000000000005</v>
      </c>
      <c r="F179" s="548">
        <v>0.505</v>
      </c>
      <c r="G179" s="548">
        <v>0.45</v>
      </c>
      <c r="H179" s="548">
        <v>0.42</v>
      </c>
      <c r="I179" s="549">
        <v>0.12</v>
      </c>
      <c r="J179" s="378">
        <v>18142</v>
      </c>
      <c r="K179" s="550">
        <v>0.31</v>
      </c>
      <c r="L179" s="378">
        <f t="shared" si="10"/>
        <v>12517.98</v>
      </c>
      <c r="M179" s="558">
        <f>$D179*(1-IF(AND('Категория(опт)'!$B$1="A+ (Категория 1)"),E179,IF(AND('Категория(опт)'!$B$1="A (Категория 2)"),F179,IF(AND('Категория(опт)'!$B$1="B (Категория А+)"),G179,IF(AND('Категория(опт)'!$B$1="C (Категория В)"),H179,"")))))*(1-$I179)*(1-'Категория(опт)'!$B$8)/(IF(AND('Категория(опт)'!$B$6="с НДС"),1,IF(AND('Категория(опт)'!$B$6="без НДС"),1.22,"")))</f>
        <v>7183.4795999999997</v>
      </c>
      <c r="N179" s="561"/>
      <c r="O179" s="561"/>
    </row>
    <row r="180" spans="1:15">
      <c r="A180" s="382" t="s">
        <v>467</v>
      </c>
      <c r="B180" s="383" t="s">
        <v>468</v>
      </c>
      <c r="C180" s="383" t="s">
        <v>652</v>
      </c>
      <c r="D180" s="384">
        <v>7877</v>
      </c>
      <c r="E180" s="548">
        <v>0.56000000000000005</v>
      </c>
      <c r="F180" s="548">
        <v>0.505</v>
      </c>
      <c r="G180" s="548">
        <v>0.45</v>
      </c>
      <c r="H180" s="548">
        <v>0.42</v>
      </c>
      <c r="I180" s="549">
        <v>0.12</v>
      </c>
      <c r="J180" s="378">
        <v>8666</v>
      </c>
      <c r="K180" s="550">
        <v>0.31</v>
      </c>
      <c r="L180" s="378">
        <f t="shared" si="10"/>
        <v>5979.54</v>
      </c>
      <c r="M180" s="558">
        <f>$D180*(1-IF(AND('Категория(опт)'!$B$1="A+ (Категория 1)"),E180,IF(AND('Категория(опт)'!$B$1="A (Категория 2)"),F180,IF(AND('Категория(опт)'!$B$1="B (Категория А+)"),G180,IF(AND('Категория(опт)'!$B$1="C (Категория В)"),H180,"")))))*(1-$I180)*(1-'Категория(опт)'!$B$8)/(IF(AND('Категория(опт)'!$B$6="с НДС"),1,IF(AND('Категория(опт)'!$B$6="без НДС"),1.22,"")))</f>
        <v>3431.2212</v>
      </c>
      <c r="N180" s="561"/>
      <c r="O180" s="561"/>
    </row>
    <row r="181" spans="1:15">
      <c r="A181" s="382" t="s">
        <v>469</v>
      </c>
      <c r="B181" s="383" t="s">
        <v>470</v>
      </c>
      <c r="C181" s="383" t="s">
        <v>652</v>
      </c>
      <c r="D181" s="384">
        <v>8923</v>
      </c>
      <c r="E181" s="548">
        <v>0.56000000000000005</v>
      </c>
      <c r="F181" s="548">
        <v>0.505</v>
      </c>
      <c r="G181" s="548">
        <v>0.45</v>
      </c>
      <c r="H181" s="548">
        <v>0.42</v>
      </c>
      <c r="I181" s="549">
        <v>0.12</v>
      </c>
      <c r="J181" s="378">
        <v>9807</v>
      </c>
      <c r="K181" s="550">
        <v>0.31</v>
      </c>
      <c r="L181" s="378">
        <f t="shared" si="10"/>
        <v>6766.83</v>
      </c>
      <c r="M181" s="558">
        <f>$D181*(1-IF(AND('Категория(опт)'!$B$1="A+ (Категория 1)"),E181,IF(AND('Категория(опт)'!$B$1="A (Категория 2)"),F181,IF(AND('Категория(опт)'!$B$1="B (Категория А+)"),G181,IF(AND('Категория(опт)'!$B$1="C (Категория В)"),H181,"")))))*(1-$I181)*(1-'Категория(опт)'!$B$8)/(IF(AND('Категория(опт)'!$B$6="с НДС"),1,IF(AND('Категория(опт)'!$B$6="без НДС"),1.22,"")))</f>
        <v>3886.8588000000004</v>
      </c>
      <c r="N181" s="561"/>
      <c r="O181" s="561"/>
    </row>
    <row r="182" spans="1:15">
      <c r="A182" s="382" t="s">
        <v>471</v>
      </c>
      <c r="B182" s="383" t="s">
        <v>472</v>
      </c>
      <c r="C182" s="383" t="s">
        <v>652</v>
      </c>
      <c r="D182" s="384">
        <v>8923</v>
      </c>
      <c r="E182" s="548">
        <v>0.56000000000000005</v>
      </c>
      <c r="F182" s="548">
        <v>0.505</v>
      </c>
      <c r="G182" s="548">
        <v>0.45</v>
      </c>
      <c r="H182" s="548">
        <v>0.42</v>
      </c>
      <c r="I182" s="549">
        <v>0.12</v>
      </c>
      <c r="J182" s="378">
        <v>9807</v>
      </c>
      <c r="K182" s="550">
        <v>0.31</v>
      </c>
      <c r="L182" s="378">
        <f t="shared" si="10"/>
        <v>6766.83</v>
      </c>
      <c r="M182" s="558">
        <f>$D182*(1-IF(AND('Категория(опт)'!$B$1="A+ (Категория 1)"),E182,IF(AND('Категория(опт)'!$B$1="A (Категория 2)"),F182,IF(AND('Категория(опт)'!$B$1="B (Категория А+)"),G182,IF(AND('Категория(опт)'!$B$1="C (Категория В)"),H182,"")))))*(1-$I182)*(1-'Категория(опт)'!$B$8)/(IF(AND('Категория(опт)'!$B$6="с НДС"),1,IF(AND('Категория(опт)'!$B$6="без НДС"),1.22,"")))</f>
        <v>3886.8588000000004</v>
      </c>
      <c r="N182" s="561"/>
      <c r="O182" s="561"/>
    </row>
    <row r="183" spans="1:15">
      <c r="A183" s="382" t="s">
        <v>473</v>
      </c>
      <c r="B183" s="383" t="s">
        <v>474</v>
      </c>
      <c r="C183" s="383" t="s">
        <v>652</v>
      </c>
      <c r="D183" s="384">
        <v>9824</v>
      </c>
      <c r="E183" s="548">
        <v>0.56000000000000005</v>
      </c>
      <c r="F183" s="548">
        <v>0.505</v>
      </c>
      <c r="G183" s="548">
        <v>0.45</v>
      </c>
      <c r="H183" s="548">
        <v>0.42</v>
      </c>
      <c r="I183" s="549">
        <v>0.12</v>
      </c>
      <c r="J183" s="378">
        <v>10799</v>
      </c>
      <c r="K183" s="550">
        <v>0.31</v>
      </c>
      <c r="L183" s="378">
        <f t="shared" si="10"/>
        <v>7451.3099999999995</v>
      </c>
      <c r="M183" s="558">
        <f>$D183*(1-IF(AND('Категория(опт)'!$B$1="A+ (Категория 1)"),E183,IF(AND('Категория(опт)'!$B$1="A (Категория 2)"),F183,IF(AND('Категория(опт)'!$B$1="B (Категория А+)"),G183,IF(AND('Категория(опт)'!$B$1="C (Категория В)"),H183,"")))))*(1-$I183)*(1-'Категория(опт)'!$B$8)/(IF(AND('Категория(опт)'!$B$6="с НДС"),1,IF(AND('Категория(опт)'!$B$6="без НДС"),1.22,"")))</f>
        <v>4279.3343999999997</v>
      </c>
      <c r="N183" s="561"/>
      <c r="O183" s="561"/>
    </row>
    <row r="184" spans="1:15">
      <c r="A184" s="382" t="s">
        <v>475</v>
      </c>
      <c r="B184" s="383" t="s">
        <v>476</v>
      </c>
      <c r="C184" s="383" t="s">
        <v>652</v>
      </c>
      <c r="D184" s="384">
        <v>8967</v>
      </c>
      <c r="E184" s="548">
        <v>0.56000000000000005</v>
      </c>
      <c r="F184" s="548">
        <v>0.505</v>
      </c>
      <c r="G184" s="548">
        <v>0.45</v>
      </c>
      <c r="H184" s="548">
        <v>0.42</v>
      </c>
      <c r="I184" s="549">
        <v>0.12</v>
      </c>
      <c r="J184" s="378">
        <v>9856</v>
      </c>
      <c r="K184" s="550">
        <v>0.31</v>
      </c>
      <c r="L184" s="378">
        <f t="shared" si="10"/>
        <v>6800.6399999999994</v>
      </c>
      <c r="M184" s="558">
        <f>$D184*(1-IF(AND('Категория(опт)'!$B$1="A+ (Категория 1)"),E184,IF(AND('Категория(опт)'!$B$1="A (Категория 2)"),F184,IF(AND('Категория(опт)'!$B$1="B (Категория А+)"),G184,IF(AND('Категория(опт)'!$B$1="C (Категория В)"),H184,"")))))*(1-$I184)*(1-'Категория(опт)'!$B$8)/(IF(AND('Категория(опт)'!$B$6="с НДС"),1,IF(AND('Категория(опт)'!$B$6="без НДС"),1.22,"")))</f>
        <v>3906.0252</v>
      </c>
      <c r="N184" s="561"/>
      <c r="O184" s="561"/>
    </row>
    <row r="185" spans="1:15">
      <c r="A185" s="382" t="s">
        <v>477</v>
      </c>
      <c r="B185" s="383" t="s">
        <v>478</v>
      </c>
      <c r="C185" s="383" t="s">
        <v>652</v>
      </c>
      <c r="D185" s="384">
        <v>8967</v>
      </c>
      <c r="E185" s="548">
        <v>0.56000000000000005</v>
      </c>
      <c r="F185" s="548">
        <v>0.505</v>
      </c>
      <c r="G185" s="548">
        <v>0.45</v>
      </c>
      <c r="H185" s="548">
        <v>0.42</v>
      </c>
      <c r="I185" s="549">
        <v>0.12</v>
      </c>
      <c r="J185" s="378">
        <v>9856</v>
      </c>
      <c r="K185" s="550">
        <v>0.31</v>
      </c>
      <c r="L185" s="378">
        <f t="shared" si="10"/>
        <v>6800.6399999999994</v>
      </c>
      <c r="M185" s="558">
        <f>$D185*(1-IF(AND('Категория(опт)'!$B$1="A+ (Категория 1)"),E185,IF(AND('Категория(опт)'!$B$1="A (Категория 2)"),F185,IF(AND('Категория(опт)'!$B$1="B (Категория А+)"),G185,IF(AND('Категория(опт)'!$B$1="C (Категория В)"),H185,"")))))*(1-$I185)*(1-'Категория(опт)'!$B$8)/(IF(AND('Категория(опт)'!$B$6="с НДС"),1,IF(AND('Категория(опт)'!$B$6="без НДС"),1.22,"")))</f>
        <v>3906.0252</v>
      </c>
      <c r="N185" s="561"/>
      <c r="O185" s="561"/>
    </row>
    <row r="186" spans="1:15">
      <c r="A186" s="382" t="s">
        <v>479</v>
      </c>
      <c r="B186" s="383" t="s">
        <v>480</v>
      </c>
      <c r="C186" s="383" t="s">
        <v>652</v>
      </c>
      <c r="D186" s="384">
        <v>10434</v>
      </c>
      <c r="E186" s="548">
        <v>0.56000000000000005</v>
      </c>
      <c r="F186" s="548">
        <v>0.505</v>
      </c>
      <c r="G186" s="548">
        <v>0.45</v>
      </c>
      <c r="H186" s="548">
        <v>0.42</v>
      </c>
      <c r="I186" s="549">
        <v>0.12</v>
      </c>
      <c r="J186" s="378">
        <v>11478</v>
      </c>
      <c r="K186" s="550">
        <v>0.31</v>
      </c>
      <c r="L186" s="378">
        <f t="shared" si="10"/>
        <v>7919.82</v>
      </c>
      <c r="M186" s="558">
        <f>$D186*(1-IF(AND('Категория(опт)'!$B$1="A+ (Категория 1)"),E186,IF(AND('Категория(опт)'!$B$1="A (Категория 2)"),F186,IF(AND('Категория(опт)'!$B$1="B (Категория А+)"),G186,IF(AND('Категория(опт)'!$B$1="C (Категория В)"),H186,"")))))*(1-$I186)*(1-'Категория(опт)'!$B$8)/(IF(AND('Категория(опт)'!$B$6="с НДС"),1,IF(AND('Категория(опт)'!$B$6="без НДС"),1.22,"")))</f>
        <v>4545.0504000000001</v>
      </c>
      <c r="N186" s="561"/>
      <c r="O186" s="561"/>
    </row>
    <row r="187" spans="1:15">
      <c r="A187" s="382" t="s">
        <v>483</v>
      </c>
      <c r="B187" s="383" t="s">
        <v>484</v>
      </c>
      <c r="C187" s="383" t="s">
        <v>652</v>
      </c>
      <c r="D187" s="384">
        <v>11768</v>
      </c>
      <c r="E187" s="548">
        <v>0.56000000000000005</v>
      </c>
      <c r="F187" s="548">
        <v>0.505</v>
      </c>
      <c r="G187" s="548">
        <v>0.45</v>
      </c>
      <c r="H187" s="548">
        <v>0.42</v>
      </c>
      <c r="I187" s="549">
        <v>0.12</v>
      </c>
      <c r="J187" s="378">
        <v>12933</v>
      </c>
      <c r="K187" s="550">
        <v>0.31</v>
      </c>
      <c r="L187" s="378">
        <f t="shared" si="10"/>
        <v>8923.7699999999986</v>
      </c>
      <c r="M187" s="558">
        <f>$D187*(1-IF(AND('Категория(опт)'!$B$1="A+ (Категория 1)"),E187,IF(AND('Категория(опт)'!$B$1="A (Категория 2)"),F187,IF(AND('Категория(опт)'!$B$1="B (Категория А+)"),G187,IF(AND('Категория(опт)'!$B$1="C (Категория В)"),H187,"")))))*(1-$I187)*(1-'Категория(опт)'!$B$8)/(IF(AND('Категория(опт)'!$B$6="с НДС"),1,IF(AND('Категория(опт)'!$B$6="без НДС"),1.22,"")))</f>
        <v>5126.1408000000001</v>
      </c>
      <c r="N187" s="561"/>
      <c r="O187" s="561"/>
    </row>
    <row r="188" spans="1:15">
      <c r="A188" s="382" t="s">
        <v>485</v>
      </c>
      <c r="B188" s="383" t="s">
        <v>486</v>
      </c>
      <c r="C188" s="383" t="s">
        <v>652</v>
      </c>
      <c r="D188" s="384">
        <v>12597</v>
      </c>
      <c r="E188" s="548">
        <v>0.56000000000000005</v>
      </c>
      <c r="F188" s="548">
        <v>0.505</v>
      </c>
      <c r="G188" s="548">
        <v>0.45</v>
      </c>
      <c r="H188" s="548">
        <v>0.42</v>
      </c>
      <c r="I188" s="549">
        <v>0.12</v>
      </c>
      <c r="J188" s="378">
        <v>13859</v>
      </c>
      <c r="K188" s="550">
        <v>0.31</v>
      </c>
      <c r="L188" s="378">
        <f t="shared" si="10"/>
        <v>9562.7099999999991</v>
      </c>
      <c r="M188" s="558">
        <f>$D188*(1-IF(AND('Категория(опт)'!$B$1="A+ (Категория 1)"),E188,IF(AND('Категория(опт)'!$B$1="A (Категория 2)"),F188,IF(AND('Категория(опт)'!$B$1="B (Категория А+)"),G188,IF(AND('Категория(опт)'!$B$1="C (Категория В)"),H188,"")))))*(1-$I188)*(1-'Категория(опт)'!$B$8)/(IF(AND('Категория(опт)'!$B$6="с НДС"),1,IF(AND('Категория(опт)'!$B$6="без НДС"),1.22,"")))</f>
        <v>5487.2532000000001</v>
      </c>
      <c r="N188" s="561"/>
      <c r="O188" s="561"/>
    </row>
    <row r="189" spans="1:15">
      <c r="A189" s="382" t="s">
        <v>487</v>
      </c>
      <c r="B189" s="383" t="s">
        <v>488</v>
      </c>
      <c r="C189" s="383" t="s">
        <v>652</v>
      </c>
      <c r="D189" s="384">
        <v>14064</v>
      </c>
      <c r="E189" s="548">
        <v>0.56000000000000005</v>
      </c>
      <c r="F189" s="548">
        <v>0.505</v>
      </c>
      <c r="G189" s="548">
        <v>0.45</v>
      </c>
      <c r="H189" s="548">
        <v>0.42</v>
      </c>
      <c r="I189" s="549">
        <v>0.12</v>
      </c>
      <c r="J189" s="378">
        <v>15479</v>
      </c>
      <c r="K189" s="550">
        <v>0.31</v>
      </c>
      <c r="L189" s="378">
        <f t="shared" si="10"/>
        <v>10680.509999999998</v>
      </c>
      <c r="M189" s="558">
        <f>$D189*(1-IF(AND('Категория(опт)'!$B$1="A+ (Категория 1)"),E189,IF(AND('Категория(опт)'!$B$1="A (Категория 2)"),F189,IF(AND('Категория(опт)'!$B$1="B (Категория А+)"),G189,IF(AND('Категория(опт)'!$B$1="C (Категория В)"),H189,"")))))*(1-$I189)*(1-'Категория(опт)'!$B$8)/(IF(AND('Категория(опт)'!$B$6="с НДС"),1,IF(AND('Категория(опт)'!$B$6="без НДС"),1.22,"")))</f>
        <v>6126.2784000000001</v>
      </c>
      <c r="N189" s="561"/>
      <c r="O189" s="561"/>
    </row>
    <row r="190" spans="1:15">
      <c r="A190" s="382" t="s">
        <v>489</v>
      </c>
      <c r="B190" s="383" t="s">
        <v>490</v>
      </c>
      <c r="C190" s="383" t="s">
        <v>652</v>
      </c>
      <c r="D190" s="384">
        <v>13127</v>
      </c>
      <c r="E190" s="548">
        <v>0.56000000000000005</v>
      </c>
      <c r="F190" s="548">
        <v>0.505</v>
      </c>
      <c r="G190" s="548">
        <v>0.45</v>
      </c>
      <c r="H190" s="548">
        <v>0.42</v>
      </c>
      <c r="I190" s="549">
        <v>0.12</v>
      </c>
      <c r="J190" s="378">
        <v>14454</v>
      </c>
      <c r="K190" s="550">
        <v>0.31</v>
      </c>
      <c r="L190" s="378">
        <f t="shared" si="10"/>
        <v>9973.2599999999984</v>
      </c>
      <c r="M190" s="558">
        <f>$D190*(1-IF(AND('Категория(опт)'!$B$1="A+ (Категория 1)"),E190,IF(AND('Категория(опт)'!$B$1="A (Категория 2)"),F190,IF(AND('Категория(опт)'!$B$1="B (Категория А+)"),G190,IF(AND('Категория(опт)'!$B$1="C (Категория В)"),H190,"")))))*(1-$I190)*(1-'Категория(опт)'!$B$8)/(IF(AND('Категория(опт)'!$B$6="с НДС"),1,IF(AND('Категория(опт)'!$B$6="без НДС"),1.22,"")))</f>
        <v>5718.1211999999996</v>
      </c>
      <c r="N190" s="561"/>
      <c r="O190" s="561"/>
    </row>
    <row r="191" spans="1:15">
      <c r="A191" s="382" t="s">
        <v>491</v>
      </c>
      <c r="B191" s="383" t="s">
        <v>492</v>
      </c>
      <c r="C191" s="383" t="s">
        <v>652</v>
      </c>
      <c r="D191" s="384">
        <v>14683</v>
      </c>
      <c r="E191" s="548">
        <v>0.56000000000000005</v>
      </c>
      <c r="F191" s="548">
        <v>0.505</v>
      </c>
      <c r="G191" s="548">
        <v>0.45</v>
      </c>
      <c r="H191" s="548">
        <v>0.42</v>
      </c>
      <c r="I191" s="549">
        <v>0.12</v>
      </c>
      <c r="J191" s="378">
        <v>16157</v>
      </c>
      <c r="K191" s="550">
        <v>0.31</v>
      </c>
      <c r="L191" s="378">
        <f t="shared" si="10"/>
        <v>11148.33</v>
      </c>
      <c r="M191" s="558">
        <f>$D191*(1-IF(AND('Категория(опт)'!$B$1="A+ (Категория 1)"),E191,IF(AND('Категория(опт)'!$B$1="A (Категория 2)"),F191,IF(AND('Категория(опт)'!$B$1="B (Категория А+)"),G191,IF(AND('Категория(опт)'!$B$1="C (Категория В)"),H191,"")))))*(1-$I191)*(1-'Категория(опт)'!$B$8)/(IF(AND('Категория(опт)'!$B$6="с НДС"),1,IF(AND('Категория(опт)'!$B$6="без НДС"),1.22,"")))</f>
        <v>6395.9148000000005</v>
      </c>
      <c r="N191" s="561"/>
      <c r="O191" s="561"/>
    </row>
    <row r="192" spans="1:15">
      <c r="A192" s="382" t="s">
        <v>481</v>
      </c>
      <c r="B192" s="383" t="s">
        <v>482</v>
      </c>
      <c r="C192" s="383" t="s">
        <v>652</v>
      </c>
      <c r="D192" s="384">
        <v>12597</v>
      </c>
      <c r="E192" s="548">
        <v>0.56000000000000005</v>
      </c>
      <c r="F192" s="548">
        <v>0.505</v>
      </c>
      <c r="G192" s="548">
        <v>0.45</v>
      </c>
      <c r="H192" s="548">
        <v>0.42</v>
      </c>
      <c r="I192" s="549">
        <v>0.12</v>
      </c>
      <c r="J192" s="378">
        <v>13859</v>
      </c>
      <c r="K192" s="550">
        <v>0.31</v>
      </c>
      <c r="L192" s="378">
        <f t="shared" si="10"/>
        <v>9562.7099999999991</v>
      </c>
      <c r="M192" s="558">
        <f>$D192*(1-IF(AND('Категория(опт)'!$B$1="A+ (Категория 1)"),E192,IF(AND('Категория(опт)'!$B$1="A (Категория 2)"),F192,IF(AND('Категория(опт)'!$B$1="B (Категория А+)"),G192,IF(AND('Категория(опт)'!$B$1="C (Категория В)"),H192,"")))))*(1-$I192)*(1-'Категория(опт)'!$B$8)/(IF(AND('Категория(опт)'!$B$6="с НДС"),1,IF(AND('Категория(опт)'!$B$6="без НДС"),1.22,"")))</f>
        <v>5487.2532000000001</v>
      </c>
      <c r="N192" s="561"/>
      <c r="O192" s="561"/>
    </row>
    <row r="193" spans="1:15">
      <c r="A193" s="382" t="s">
        <v>493</v>
      </c>
      <c r="B193" s="383" t="s">
        <v>494</v>
      </c>
      <c r="C193" s="383" t="s">
        <v>652</v>
      </c>
      <c r="D193" s="384">
        <v>13127</v>
      </c>
      <c r="E193" s="548">
        <v>0.56000000000000005</v>
      </c>
      <c r="F193" s="548">
        <v>0.505</v>
      </c>
      <c r="G193" s="548">
        <v>0.45</v>
      </c>
      <c r="H193" s="548">
        <v>0.42</v>
      </c>
      <c r="I193" s="549">
        <v>0.12</v>
      </c>
      <c r="J193" s="378">
        <v>14454</v>
      </c>
      <c r="K193" s="550">
        <v>0.31</v>
      </c>
      <c r="L193" s="378">
        <f t="shared" si="10"/>
        <v>9973.2599999999984</v>
      </c>
      <c r="M193" s="558">
        <f>$D193*(1-IF(AND('Категория(опт)'!$B$1="A+ (Категория 1)"),E193,IF(AND('Категория(опт)'!$B$1="A (Категория 2)"),F193,IF(AND('Категория(опт)'!$B$1="B (Категория А+)"),G193,IF(AND('Категория(опт)'!$B$1="C (Категория В)"),H193,"")))))*(1-$I193)*(1-'Категория(опт)'!$B$8)/(IF(AND('Категория(опт)'!$B$6="с НДС"),1,IF(AND('Категория(опт)'!$B$6="без НДС"),1.22,"")))</f>
        <v>5718.1211999999996</v>
      </c>
      <c r="N193" s="561"/>
      <c r="O193" s="561"/>
    </row>
    <row r="194" spans="1:15">
      <c r="A194" s="382" t="s">
        <v>495</v>
      </c>
      <c r="B194" s="383" t="s">
        <v>496</v>
      </c>
      <c r="C194" s="383" t="s">
        <v>652</v>
      </c>
      <c r="D194" s="384">
        <v>14683</v>
      </c>
      <c r="E194" s="548">
        <v>0.56000000000000005</v>
      </c>
      <c r="F194" s="548">
        <v>0.505</v>
      </c>
      <c r="G194" s="548">
        <v>0.45</v>
      </c>
      <c r="H194" s="548">
        <v>0.42</v>
      </c>
      <c r="I194" s="549">
        <v>0.12</v>
      </c>
      <c r="J194" s="378">
        <v>16157</v>
      </c>
      <c r="K194" s="550">
        <v>0.31</v>
      </c>
      <c r="L194" s="378">
        <f t="shared" si="10"/>
        <v>11148.33</v>
      </c>
      <c r="M194" s="558">
        <f>$D194*(1-IF(AND('Категория(опт)'!$B$1="A+ (Категория 1)"),E194,IF(AND('Категория(опт)'!$B$1="A (Категория 2)"),F194,IF(AND('Категория(опт)'!$B$1="B (Категория А+)"),G194,IF(AND('Категория(опт)'!$B$1="C (Категория В)"),H194,"")))))*(1-$I194)*(1-'Категория(опт)'!$B$8)/(IF(AND('Категория(опт)'!$B$6="с НДС"),1,IF(AND('Категория(опт)'!$B$6="без НДС"),1.22,"")))</f>
        <v>6395.9148000000005</v>
      </c>
      <c r="N194" s="561"/>
      <c r="O194" s="561"/>
    </row>
    <row r="195" spans="1:15">
      <c r="A195" s="382" t="s">
        <v>497</v>
      </c>
      <c r="B195" s="383" t="s">
        <v>498</v>
      </c>
      <c r="C195" s="383" t="s">
        <v>652</v>
      </c>
      <c r="D195" s="384">
        <v>13127</v>
      </c>
      <c r="E195" s="548">
        <v>0.56000000000000005</v>
      </c>
      <c r="F195" s="548">
        <v>0.505</v>
      </c>
      <c r="G195" s="548">
        <v>0.45</v>
      </c>
      <c r="H195" s="548">
        <v>0.42</v>
      </c>
      <c r="I195" s="549">
        <v>0.12</v>
      </c>
      <c r="J195" s="378">
        <v>14449</v>
      </c>
      <c r="K195" s="550">
        <v>0.31</v>
      </c>
      <c r="L195" s="378">
        <f t="shared" si="10"/>
        <v>9969.81</v>
      </c>
      <c r="M195" s="558">
        <f>$D195*(1-IF(AND('Категория(опт)'!$B$1="A+ (Категория 1)"),E195,IF(AND('Категория(опт)'!$B$1="A (Категория 2)"),F195,IF(AND('Категория(опт)'!$B$1="B (Категория А+)"),G195,IF(AND('Категория(опт)'!$B$1="C (Категория В)"),H195,"")))))*(1-$I195)*(1-'Категория(опт)'!$B$8)/(IF(AND('Категория(опт)'!$B$6="с НДС"),1,IF(AND('Категория(опт)'!$B$6="без НДС"),1.22,"")))</f>
        <v>5718.1211999999996</v>
      </c>
      <c r="N195" s="561"/>
      <c r="O195" s="561"/>
    </row>
    <row r="196" spans="1:15">
      <c r="A196" s="382" t="s">
        <v>499</v>
      </c>
      <c r="B196" s="383" t="s">
        <v>500</v>
      </c>
      <c r="C196" s="383" t="s">
        <v>652</v>
      </c>
      <c r="D196" s="384">
        <v>14683</v>
      </c>
      <c r="E196" s="548">
        <v>0.56000000000000005</v>
      </c>
      <c r="F196" s="548">
        <v>0.505</v>
      </c>
      <c r="G196" s="548">
        <v>0.45</v>
      </c>
      <c r="H196" s="548">
        <v>0.42</v>
      </c>
      <c r="I196" s="549">
        <v>0.12</v>
      </c>
      <c r="J196" s="378">
        <v>16157</v>
      </c>
      <c r="K196" s="550">
        <v>0.31</v>
      </c>
      <c r="L196" s="378">
        <f t="shared" si="10"/>
        <v>11148.33</v>
      </c>
      <c r="M196" s="558">
        <f>$D196*(1-IF(AND('Категория(опт)'!$B$1="A+ (Категория 1)"),E196,IF(AND('Категория(опт)'!$B$1="A (Категория 2)"),F196,IF(AND('Категория(опт)'!$B$1="B (Категория А+)"),G196,IF(AND('Категория(опт)'!$B$1="C (Категория В)"),H196,"")))))*(1-$I196)*(1-'Категория(опт)'!$B$8)/(IF(AND('Категория(опт)'!$B$6="с НДС"),1,IF(AND('Категория(опт)'!$B$6="без НДС"),1.22,"")))</f>
        <v>6395.9148000000005</v>
      </c>
      <c r="N196" s="561"/>
      <c r="O196" s="561"/>
    </row>
    <row r="197" spans="1:15">
      <c r="A197" s="382" t="s">
        <v>501</v>
      </c>
      <c r="B197" s="383" t="s">
        <v>502</v>
      </c>
      <c r="C197" s="383" t="s">
        <v>652</v>
      </c>
      <c r="D197" s="384">
        <v>8983</v>
      </c>
      <c r="E197" s="548">
        <v>0.56000000000000005</v>
      </c>
      <c r="F197" s="548">
        <v>0.505</v>
      </c>
      <c r="G197" s="548">
        <v>0.45</v>
      </c>
      <c r="H197" s="548">
        <v>0.42</v>
      </c>
      <c r="I197" s="549">
        <v>0.12</v>
      </c>
      <c r="J197" s="378">
        <v>9873</v>
      </c>
      <c r="K197" s="550">
        <v>0.31</v>
      </c>
      <c r="L197" s="378">
        <f t="shared" si="10"/>
        <v>6812.37</v>
      </c>
      <c r="M197" s="558">
        <f>$D197*(1-IF(AND('Категория(опт)'!$B$1="A+ (Категория 1)"),E197,IF(AND('Категория(опт)'!$B$1="A (Категория 2)"),F197,IF(AND('Категория(опт)'!$B$1="B (Категория А+)"),G197,IF(AND('Категория(опт)'!$B$1="C (Категория В)"),H197,"")))))*(1-$I197)*(1-'Категория(опт)'!$B$8)/(IF(AND('Категория(опт)'!$B$6="с НДС"),1,IF(AND('Категория(опт)'!$B$6="без НДС"),1.22,"")))</f>
        <v>3912.9947999999999</v>
      </c>
      <c r="N197" s="561"/>
      <c r="O197" s="561"/>
    </row>
    <row r="198" spans="1:15">
      <c r="A198" s="382" t="s">
        <v>503</v>
      </c>
      <c r="B198" s="383" t="s">
        <v>504</v>
      </c>
      <c r="C198" s="383" t="s">
        <v>652</v>
      </c>
      <c r="D198" s="384">
        <v>10272</v>
      </c>
      <c r="E198" s="548">
        <v>0.56000000000000005</v>
      </c>
      <c r="F198" s="548">
        <v>0.505</v>
      </c>
      <c r="G198" s="548">
        <v>0.45</v>
      </c>
      <c r="H198" s="548">
        <v>0.42</v>
      </c>
      <c r="I198" s="549">
        <v>0.12</v>
      </c>
      <c r="J198" s="378">
        <v>11312</v>
      </c>
      <c r="K198" s="550">
        <v>0.31</v>
      </c>
      <c r="L198" s="378">
        <f t="shared" si="10"/>
        <v>7805.28</v>
      </c>
      <c r="M198" s="558">
        <f>$D198*(1-IF(AND('Категория(опт)'!$B$1="A+ (Категория 1)"),E198,IF(AND('Категория(опт)'!$B$1="A (Категория 2)"),F198,IF(AND('Категория(опт)'!$B$1="B (Категория А+)"),G198,IF(AND('Категория(опт)'!$B$1="C (Категория В)"),H198,"")))))*(1-$I198)*(1-'Категория(опт)'!$B$8)/(IF(AND('Категория(опт)'!$B$6="с НДС"),1,IF(AND('Категория(опт)'!$B$6="без НДС"),1.22,"")))</f>
        <v>4474.4832000000006</v>
      </c>
      <c r="N198" s="561"/>
      <c r="O198" s="561"/>
    </row>
    <row r="199" spans="1:15">
      <c r="A199" s="382" t="s">
        <v>505</v>
      </c>
      <c r="B199" s="383" t="s">
        <v>506</v>
      </c>
      <c r="C199" s="383" t="s">
        <v>652</v>
      </c>
      <c r="D199" s="384">
        <v>10272</v>
      </c>
      <c r="E199" s="548">
        <v>0.56000000000000005</v>
      </c>
      <c r="F199" s="548">
        <v>0.505</v>
      </c>
      <c r="G199" s="548">
        <v>0.45</v>
      </c>
      <c r="H199" s="548">
        <v>0.42</v>
      </c>
      <c r="I199" s="549">
        <v>0.12</v>
      </c>
      <c r="J199" s="378">
        <v>11312</v>
      </c>
      <c r="K199" s="550">
        <v>0.31</v>
      </c>
      <c r="L199" s="378">
        <f t="shared" si="10"/>
        <v>7805.28</v>
      </c>
      <c r="M199" s="558">
        <f>$D199*(1-IF(AND('Категория(опт)'!$B$1="A+ (Категория 1)"),E199,IF(AND('Категория(опт)'!$B$1="A (Категория 2)"),F199,IF(AND('Категория(опт)'!$B$1="B (Категория А+)"),G199,IF(AND('Категория(опт)'!$B$1="C (Категория В)"),H199,"")))))*(1-$I199)*(1-'Категория(опт)'!$B$8)/(IF(AND('Категория(опт)'!$B$6="с НДС"),1,IF(AND('Категория(опт)'!$B$6="без НДС"),1.22,"")))</f>
        <v>4474.4832000000006</v>
      </c>
      <c r="N199" s="561"/>
      <c r="O199" s="561"/>
    </row>
    <row r="200" spans="1:15">
      <c r="A200" s="382" t="s">
        <v>507</v>
      </c>
      <c r="B200" s="383" t="s">
        <v>508</v>
      </c>
      <c r="C200" s="383" t="s">
        <v>652</v>
      </c>
      <c r="D200" s="384">
        <v>11348</v>
      </c>
      <c r="E200" s="548">
        <v>0.56000000000000005</v>
      </c>
      <c r="F200" s="548">
        <v>0.505</v>
      </c>
      <c r="G200" s="548">
        <v>0.45</v>
      </c>
      <c r="H200" s="548">
        <v>0.42</v>
      </c>
      <c r="I200" s="549">
        <v>0.12</v>
      </c>
      <c r="J200" s="378">
        <v>12486</v>
      </c>
      <c r="K200" s="550">
        <v>0.31</v>
      </c>
      <c r="L200" s="378">
        <f t="shared" si="10"/>
        <v>8615.34</v>
      </c>
      <c r="M200" s="558">
        <f>$D200*(1-IF(AND('Категория(опт)'!$B$1="A+ (Категория 1)"),E200,IF(AND('Категория(опт)'!$B$1="A (Категория 2)"),F200,IF(AND('Категория(опт)'!$B$1="B (Категория А+)"),G200,IF(AND('Категория(опт)'!$B$1="C (Категория В)"),H200,"")))))*(1-$I200)*(1-'Категория(опт)'!$B$8)/(IF(AND('Категория(опт)'!$B$6="с НДС"),1,IF(AND('Категория(опт)'!$B$6="без НДС"),1.22,"")))</f>
        <v>4943.1887999999999</v>
      </c>
      <c r="N200" s="561"/>
      <c r="O200" s="561"/>
    </row>
    <row r="201" spans="1:15">
      <c r="A201" s="382" t="s">
        <v>509</v>
      </c>
      <c r="B201" s="383" t="s">
        <v>510</v>
      </c>
      <c r="C201" s="383" t="s">
        <v>652</v>
      </c>
      <c r="D201" s="384">
        <v>10395</v>
      </c>
      <c r="E201" s="548">
        <v>0.56000000000000005</v>
      </c>
      <c r="F201" s="548">
        <v>0.505</v>
      </c>
      <c r="G201" s="548">
        <v>0.45</v>
      </c>
      <c r="H201" s="548">
        <v>0.42</v>
      </c>
      <c r="I201" s="549">
        <v>0.12</v>
      </c>
      <c r="J201" s="378">
        <v>11427</v>
      </c>
      <c r="K201" s="550">
        <v>0.31</v>
      </c>
      <c r="L201" s="378">
        <f t="shared" si="10"/>
        <v>7884.6299999999992</v>
      </c>
      <c r="M201" s="558">
        <f>$D201*(1-IF(AND('Категория(опт)'!$B$1="A+ (Категория 1)"),E201,IF(AND('Категория(опт)'!$B$1="A (Категория 2)"),F201,IF(AND('Категория(опт)'!$B$1="B (Категория А+)"),G201,IF(AND('Категория(опт)'!$B$1="C (Категория В)"),H201,"")))))*(1-$I201)*(1-'Категория(опт)'!$B$8)/(IF(AND('Категория(опт)'!$B$6="с НДС"),1,IF(AND('Категория(опт)'!$B$6="без НДС"),1.22,"")))</f>
        <v>4528.0619999999999</v>
      </c>
      <c r="N201" s="561"/>
      <c r="O201" s="561"/>
    </row>
    <row r="202" spans="1:15">
      <c r="A202" s="382" t="s">
        <v>511</v>
      </c>
      <c r="B202" s="383" t="s">
        <v>512</v>
      </c>
      <c r="C202" s="383" t="s">
        <v>652</v>
      </c>
      <c r="D202" s="384">
        <v>10395</v>
      </c>
      <c r="E202" s="548">
        <v>0.56000000000000005</v>
      </c>
      <c r="F202" s="548">
        <v>0.505</v>
      </c>
      <c r="G202" s="548">
        <v>0.45</v>
      </c>
      <c r="H202" s="548">
        <v>0.42</v>
      </c>
      <c r="I202" s="549">
        <v>0.12</v>
      </c>
      <c r="J202" s="378">
        <v>11427</v>
      </c>
      <c r="K202" s="550">
        <v>0.31</v>
      </c>
      <c r="L202" s="378">
        <f t="shared" si="10"/>
        <v>7884.6299999999992</v>
      </c>
      <c r="M202" s="558">
        <f>$D202*(1-IF(AND('Категория(опт)'!$B$1="A+ (Категория 1)"),E202,IF(AND('Категория(опт)'!$B$1="A (Категория 2)"),F202,IF(AND('Категория(опт)'!$B$1="B (Категория А+)"),G202,IF(AND('Категория(опт)'!$B$1="C (Категория В)"),H202,"")))))*(1-$I202)*(1-'Категория(опт)'!$B$8)/(IF(AND('Категория(опт)'!$B$6="с НДС"),1,IF(AND('Категория(опт)'!$B$6="без НДС"),1.22,"")))</f>
        <v>4528.0619999999999</v>
      </c>
      <c r="N202" s="561"/>
      <c r="O202" s="561"/>
    </row>
    <row r="203" spans="1:15">
      <c r="A203" s="382" t="s">
        <v>513</v>
      </c>
      <c r="B203" s="383" t="s">
        <v>514</v>
      </c>
      <c r="C203" s="383" t="s">
        <v>652</v>
      </c>
      <c r="D203" s="384">
        <v>12229</v>
      </c>
      <c r="E203" s="548">
        <v>0.56000000000000005</v>
      </c>
      <c r="F203" s="548">
        <v>0.505</v>
      </c>
      <c r="G203" s="548">
        <v>0.45</v>
      </c>
      <c r="H203" s="548">
        <v>0.42</v>
      </c>
      <c r="I203" s="549">
        <v>0.12</v>
      </c>
      <c r="J203" s="378">
        <v>13462</v>
      </c>
      <c r="K203" s="550">
        <v>0.31</v>
      </c>
      <c r="L203" s="378">
        <f t="shared" si="10"/>
        <v>9288.7799999999988</v>
      </c>
      <c r="M203" s="558">
        <f>$D203*(1-IF(AND('Категория(опт)'!$B$1="A+ (Категория 1)"),E203,IF(AND('Категория(опт)'!$B$1="A (Категория 2)"),F203,IF(AND('Категория(опт)'!$B$1="B (Категория А+)"),G203,IF(AND('Категория(опт)'!$B$1="C (Категория В)"),H203,"")))))*(1-$I203)*(1-'Категория(опт)'!$B$8)/(IF(AND('Категория(опт)'!$B$6="с НДС"),1,IF(AND('Категория(опт)'!$B$6="без НДС"),1.22,"")))</f>
        <v>5326.9523999999992</v>
      </c>
      <c r="N203" s="561"/>
      <c r="O203" s="561"/>
    </row>
    <row r="204" spans="1:15">
      <c r="A204" s="382" t="s">
        <v>517</v>
      </c>
      <c r="B204" s="383" t="s">
        <v>518</v>
      </c>
      <c r="C204" s="383" t="s">
        <v>652</v>
      </c>
      <c r="D204" s="384">
        <v>13939</v>
      </c>
      <c r="E204" s="548">
        <v>0.56000000000000005</v>
      </c>
      <c r="F204" s="548">
        <v>0.505</v>
      </c>
      <c r="G204" s="548">
        <v>0.45</v>
      </c>
      <c r="H204" s="548">
        <v>0.42</v>
      </c>
      <c r="I204" s="549">
        <v>0.12</v>
      </c>
      <c r="J204" s="378">
        <v>15330</v>
      </c>
      <c r="K204" s="550">
        <v>0.31</v>
      </c>
      <c r="L204" s="378">
        <f t="shared" si="10"/>
        <v>10577.699999999999</v>
      </c>
      <c r="M204" s="558">
        <f>$D204*(1-IF(AND('Категория(опт)'!$B$1="A+ (Категория 1)"),E204,IF(AND('Категория(опт)'!$B$1="A (Категория 2)"),F204,IF(AND('Категория(опт)'!$B$1="B (Категория А+)"),G204,IF(AND('Категория(опт)'!$B$1="C (Категория В)"),H204,"")))))*(1-$I204)*(1-'Категория(опт)'!$B$8)/(IF(AND('Категория(опт)'!$B$6="с НДС"),1,IF(AND('Категория(опт)'!$B$6="без НДС"),1.22,"")))</f>
        <v>6071.8284000000003</v>
      </c>
      <c r="N204" s="561"/>
      <c r="O204" s="561"/>
    </row>
    <row r="205" spans="1:15">
      <c r="A205" s="382" t="s">
        <v>519</v>
      </c>
      <c r="B205" s="383" t="s">
        <v>520</v>
      </c>
      <c r="C205" s="383" t="s">
        <v>652</v>
      </c>
      <c r="D205" s="384">
        <v>14470</v>
      </c>
      <c r="E205" s="548">
        <v>0.56000000000000005</v>
      </c>
      <c r="F205" s="548">
        <v>0.505</v>
      </c>
      <c r="G205" s="548">
        <v>0.45</v>
      </c>
      <c r="H205" s="548">
        <v>0.42</v>
      </c>
      <c r="I205" s="549">
        <v>0.12</v>
      </c>
      <c r="J205" s="378">
        <v>15925</v>
      </c>
      <c r="K205" s="550">
        <v>0.31</v>
      </c>
      <c r="L205" s="378">
        <f t="shared" si="10"/>
        <v>10988.25</v>
      </c>
      <c r="M205" s="558">
        <f>$D205*(1-IF(AND('Категория(опт)'!$B$1="A+ (Категория 1)"),E205,IF(AND('Категория(опт)'!$B$1="A (Категория 2)"),F205,IF(AND('Категория(опт)'!$B$1="B (Категория А+)"),G205,IF(AND('Категория(опт)'!$B$1="C (Категория В)"),H205,"")))))*(1-$I205)*(1-'Категория(опт)'!$B$8)/(IF(AND('Категория(опт)'!$B$6="с НДС"),1,IF(AND('Категория(опт)'!$B$6="без НДС"),1.22,"")))</f>
        <v>6303.1319999999996</v>
      </c>
      <c r="N205" s="561"/>
      <c r="O205" s="561"/>
    </row>
    <row r="206" spans="1:15">
      <c r="A206" s="382" t="s">
        <v>521</v>
      </c>
      <c r="B206" s="383" t="s">
        <v>522</v>
      </c>
      <c r="C206" s="383" t="s">
        <v>652</v>
      </c>
      <c r="D206" s="384">
        <v>15395</v>
      </c>
      <c r="E206" s="548">
        <v>0.56000000000000005</v>
      </c>
      <c r="F206" s="548">
        <v>0.505</v>
      </c>
      <c r="G206" s="548">
        <v>0.45</v>
      </c>
      <c r="H206" s="548">
        <v>0.42</v>
      </c>
      <c r="I206" s="549">
        <v>0.12</v>
      </c>
      <c r="J206" s="378">
        <v>16934</v>
      </c>
      <c r="K206" s="550">
        <v>0.31</v>
      </c>
      <c r="L206" s="378">
        <f t="shared" si="10"/>
        <v>11684.46</v>
      </c>
      <c r="M206" s="558">
        <f>$D206*(1-IF(AND('Категория(опт)'!$B$1="A+ (Категория 1)"),E206,IF(AND('Категория(опт)'!$B$1="A (Категория 2)"),F206,IF(AND('Категория(опт)'!$B$1="B (Категория А+)"),G206,IF(AND('Категория(опт)'!$B$1="C (Категория В)"),H206,"")))))*(1-$I206)*(1-'Категория(опт)'!$B$8)/(IF(AND('Категория(опт)'!$B$6="с НДС"),1,IF(AND('Категория(опт)'!$B$6="без НДС"),1.22,"")))</f>
        <v>6706.0619999999999</v>
      </c>
      <c r="N206" s="561"/>
      <c r="O206" s="561"/>
    </row>
    <row r="207" spans="1:15">
      <c r="A207" s="382" t="s">
        <v>523</v>
      </c>
      <c r="B207" s="383" t="s">
        <v>524</v>
      </c>
      <c r="C207" s="383" t="s">
        <v>652</v>
      </c>
      <c r="D207" s="384">
        <v>14391</v>
      </c>
      <c r="E207" s="548">
        <v>0.56000000000000005</v>
      </c>
      <c r="F207" s="548">
        <v>0.505</v>
      </c>
      <c r="G207" s="548">
        <v>0.45</v>
      </c>
      <c r="H207" s="548">
        <v>0.42</v>
      </c>
      <c r="I207" s="549">
        <v>0.12</v>
      </c>
      <c r="J207" s="378">
        <v>15843</v>
      </c>
      <c r="K207" s="550">
        <v>0.31</v>
      </c>
      <c r="L207" s="378">
        <f t="shared" si="10"/>
        <v>10931.669999999998</v>
      </c>
      <c r="M207" s="558">
        <f>$D207*(1-IF(AND('Категория(опт)'!$B$1="A+ (Категория 1)"),E207,IF(AND('Категория(опт)'!$B$1="A (Категория 2)"),F207,IF(AND('Категория(опт)'!$B$1="B (Категория А+)"),G207,IF(AND('Категория(опт)'!$B$1="C (Категория В)"),H207,"")))))*(1-$I207)*(1-'Категория(опт)'!$B$8)/(IF(AND('Категория(опт)'!$B$6="с НДС"),1,IF(AND('Категория(опт)'!$B$6="без НДС"),1.22,"")))</f>
        <v>6268.7196000000004</v>
      </c>
      <c r="N207" s="561"/>
      <c r="O207" s="561"/>
    </row>
    <row r="208" spans="1:15">
      <c r="A208" s="382" t="s">
        <v>525</v>
      </c>
      <c r="B208" s="383" t="s">
        <v>526</v>
      </c>
      <c r="C208" s="383" t="s">
        <v>652</v>
      </c>
      <c r="D208" s="384">
        <v>15951</v>
      </c>
      <c r="E208" s="548">
        <v>0.56000000000000005</v>
      </c>
      <c r="F208" s="548">
        <v>0.505</v>
      </c>
      <c r="G208" s="548">
        <v>0.45</v>
      </c>
      <c r="H208" s="548">
        <v>0.42</v>
      </c>
      <c r="I208" s="549">
        <v>0.12</v>
      </c>
      <c r="J208" s="378">
        <v>17547</v>
      </c>
      <c r="K208" s="550">
        <v>0.31</v>
      </c>
      <c r="L208" s="378">
        <f t="shared" si="10"/>
        <v>12107.429999999998</v>
      </c>
      <c r="M208" s="558">
        <f>$D208*(1-IF(AND('Категория(опт)'!$B$1="A+ (Категория 1)"),E208,IF(AND('Категория(опт)'!$B$1="A (Категория 2)"),F208,IF(AND('Категория(опт)'!$B$1="B (Категория А+)"),G208,IF(AND('Категория(опт)'!$B$1="C (Категория В)"),H208,"")))))*(1-$I208)*(1-'Категория(опт)'!$B$8)/(IF(AND('Категория(опт)'!$B$6="с НДС"),1,IF(AND('Категория(опт)'!$B$6="без НДС"),1.22,"")))</f>
        <v>6948.2555999999995</v>
      </c>
      <c r="N208" s="561"/>
      <c r="O208" s="561"/>
    </row>
    <row r="209" spans="1:15">
      <c r="A209" s="382" t="s">
        <v>515</v>
      </c>
      <c r="B209" s="383" t="s">
        <v>516</v>
      </c>
      <c r="C209" s="383" t="s">
        <v>652</v>
      </c>
      <c r="D209" s="384">
        <v>14470</v>
      </c>
      <c r="E209" s="548">
        <v>0.56000000000000005</v>
      </c>
      <c r="F209" s="548">
        <v>0.505</v>
      </c>
      <c r="G209" s="548">
        <v>0.45</v>
      </c>
      <c r="H209" s="548">
        <v>0.42</v>
      </c>
      <c r="I209" s="549">
        <v>0.12</v>
      </c>
      <c r="J209" s="378">
        <v>15925</v>
      </c>
      <c r="K209" s="550">
        <v>0.31</v>
      </c>
      <c r="L209" s="378">
        <f t="shared" si="10"/>
        <v>10988.25</v>
      </c>
      <c r="M209" s="558">
        <f>$D209*(1-IF(AND('Категория(опт)'!$B$1="A+ (Категория 1)"),E209,IF(AND('Категория(опт)'!$B$1="A (Категория 2)"),F209,IF(AND('Категория(опт)'!$B$1="B (Категория А+)"),G209,IF(AND('Категория(опт)'!$B$1="C (Категория В)"),H209,"")))))*(1-$I209)*(1-'Категория(опт)'!$B$8)/(IF(AND('Категория(опт)'!$B$6="с НДС"),1,IF(AND('Категория(опт)'!$B$6="без НДС"),1.22,"")))</f>
        <v>6303.1319999999996</v>
      </c>
      <c r="N209" s="561"/>
      <c r="O209" s="561"/>
    </row>
    <row r="210" spans="1:15">
      <c r="A210" s="382" t="s">
        <v>527</v>
      </c>
      <c r="B210" s="383" t="s">
        <v>528</v>
      </c>
      <c r="C210" s="383" t="s">
        <v>652</v>
      </c>
      <c r="D210" s="384">
        <v>14391</v>
      </c>
      <c r="E210" s="548">
        <v>0.56000000000000005</v>
      </c>
      <c r="F210" s="548">
        <v>0.505</v>
      </c>
      <c r="G210" s="548">
        <v>0.45</v>
      </c>
      <c r="H210" s="548">
        <v>0.42</v>
      </c>
      <c r="I210" s="549">
        <v>0.12</v>
      </c>
      <c r="J210" s="378">
        <v>15843</v>
      </c>
      <c r="K210" s="550">
        <v>0.31</v>
      </c>
      <c r="L210" s="378">
        <f t="shared" si="10"/>
        <v>10931.669999999998</v>
      </c>
      <c r="M210" s="558">
        <f>$D210*(1-IF(AND('Категория(опт)'!$B$1="A+ (Категория 1)"),E210,IF(AND('Категория(опт)'!$B$1="A (Категория 2)"),F210,IF(AND('Категория(опт)'!$B$1="B (Категория А+)"),G210,IF(AND('Категория(опт)'!$B$1="C (Категория В)"),H210,"")))))*(1-$I210)*(1-'Категория(опт)'!$B$8)/(IF(AND('Категория(опт)'!$B$6="с НДС"),1,IF(AND('Категория(опт)'!$B$6="без НДС"),1.22,"")))</f>
        <v>6268.7196000000004</v>
      </c>
      <c r="N210" s="561"/>
      <c r="O210" s="561"/>
    </row>
    <row r="211" spans="1:15">
      <c r="A211" s="382" t="s">
        <v>529</v>
      </c>
      <c r="B211" s="383" t="s">
        <v>530</v>
      </c>
      <c r="C211" s="383" t="s">
        <v>652</v>
      </c>
      <c r="D211" s="384">
        <v>15951</v>
      </c>
      <c r="E211" s="548">
        <v>0.56000000000000005</v>
      </c>
      <c r="F211" s="548">
        <v>0.505</v>
      </c>
      <c r="G211" s="548">
        <v>0.45</v>
      </c>
      <c r="H211" s="548">
        <v>0.42</v>
      </c>
      <c r="I211" s="549">
        <v>0.12</v>
      </c>
      <c r="J211" s="378">
        <v>17547</v>
      </c>
      <c r="K211" s="550">
        <v>0.31</v>
      </c>
      <c r="L211" s="378">
        <f t="shared" si="10"/>
        <v>12107.429999999998</v>
      </c>
      <c r="M211" s="558">
        <f>$D211*(1-IF(AND('Категория(опт)'!$B$1="A+ (Категория 1)"),E211,IF(AND('Категория(опт)'!$B$1="A (Категория 2)"),F211,IF(AND('Категория(опт)'!$B$1="B (Категория А+)"),G211,IF(AND('Категория(опт)'!$B$1="C (Категория В)"),H211,"")))))*(1-$I211)*(1-'Категория(опт)'!$B$8)/(IF(AND('Категория(опт)'!$B$6="с НДС"),1,IF(AND('Категория(опт)'!$B$6="без НДС"),1.22,"")))</f>
        <v>6948.2555999999995</v>
      </c>
      <c r="N211" s="561"/>
      <c r="O211" s="561"/>
    </row>
    <row r="212" spans="1:15">
      <c r="A212" s="382" t="s">
        <v>531</v>
      </c>
      <c r="B212" s="383" t="s">
        <v>532</v>
      </c>
      <c r="C212" s="383" t="s">
        <v>652</v>
      </c>
      <c r="D212" s="384">
        <v>14391</v>
      </c>
      <c r="E212" s="548">
        <v>0.56000000000000005</v>
      </c>
      <c r="F212" s="548">
        <v>0.505</v>
      </c>
      <c r="G212" s="548">
        <v>0.45</v>
      </c>
      <c r="H212" s="548">
        <v>0.42</v>
      </c>
      <c r="I212" s="549">
        <v>0.12</v>
      </c>
      <c r="J212" s="378">
        <v>15841</v>
      </c>
      <c r="K212" s="550">
        <v>0.31</v>
      </c>
      <c r="L212" s="378">
        <f t="shared" si="10"/>
        <v>10930.289999999999</v>
      </c>
      <c r="M212" s="558">
        <f>$D212*(1-IF(AND('Категория(опт)'!$B$1="A+ (Категория 1)"),E212,IF(AND('Категория(опт)'!$B$1="A (Категория 2)"),F212,IF(AND('Категория(опт)'!$B$1="B (Категория А+)"),G212,IF(AND('Категория(опт)'!$B$1="C (Категория В)"),H212,"")))))*(1-$I212)*(1-'Категория(опт)'!$B$8)/(IF(AND('Категория(опт)'!$B$6="с НДС"),1,IF(AND('Категория(опт)'!$B$6="без НДС"),1.22,"")))</f>
        <v>6268.7196000000004</v>
      </c>
      <c r="N212" s="561"/>
      <c r="O212" s="561"/>
    </row>
    <row r="213" spans="1:15">
      <c r="A213" s="382" t="s">
        <v>533</v>
      </c>
      <c r="B213" s="383" t="s">
        <v>534</v>
      </c>
      <c r="C213" s="383" t="s">
        <v>652</v>
      </c>
      <c r="D213" s="384">
        <v>15951</v>
      </c>
      <c r="E213" s="548">
        <v>0.56000000000000005</v>
      </c>
      <c r="F213" s="548">
        <v>0.505</v>
      </c>
      <c r="G213" s="548">
        <v>0.45</v>
      </c>
      <c r="H213" s="548">
        <v>0.42</v>
      </c>
      <c r="I213" s="549">
        <v>0.12</v>
      </c>
      <c r="J213" s="378">
        <v>17547</v>
      </c>
      <c r="K213" s="550">
        <v>0.31</v>
      </c>
      <c r="L213" s="378">
        <f t="shared" si="10"/>
        <v>12107.429999999998</v>
      </c>
      <c r="M213" s="558">
        <f>$D213*(1-IF(AND('Категория(опт)'!$B$1="A+ (Категория 1)"),E213,IF(AND('Категория(опт)'!$B$1="A (Категория 2)"),F213,IF(AND('Категория(опт)'!$B$1="B (Категория А+)"),G213,IF(AND('Категория(опт)'!$B$1="C (Категория В)"),H213,"")))))*(1-$I213)*(1-'Категория(опт)'!$B$8)/(IF(AND('Категория(опт)'!$B$6="с НДС"),1,IF(AND('Категория(опт)'!$B$6="без НДС"),1.22,"")))</f>
        <v>6948.2555999999995</v>
      </c>
      <c r="N213" s="561"/>
      <c r="O213" s="561"/>
    </row>
    <row r="214" spans="1:15">
      <c r="A214" s="382" t="s">
        <v>535</v>
      </c>
      <c r="B214" s="383" t="s">
        <v>536</v>
      </c>
      <c r="C214" s="383" t="s">
        <v>652</v>
      </c>
      <c r="D214" s="384">
        <v>6665</v>
      </c>
      <c r="E214" s="548">
        <v>0.57499999999999996</v>
      </c>
      <c r="F214" s="548">
        <v>0.53500000000000003</v>
      </c>
      <c r="G214" s="548">
        <v>0.5</v>
      </c>
      <c r="H214" s="548">
        <v>0.5</v>
      </c>
      <c r="I214" s="549">
        <v>0</v>
      </c>
      <c r="J214" s="378">
        <v>5423</v>
      </c>
      <c r="K214" s="550">
        <v>0.1</v>
      </c>
      <c r="L214" s="378">
        <f t="shared" si="10"/>
        <v>4880.7</v>
      </c>
      <c r="M214" s="558">
        <f>$D214*(1-IF(AND('Категория(опт)'!$B$1="A+ (Категория 1)"),E214,IF(AND('Категория(опт)'!$B$1="A (Категория 2)"),F214,IF(AND('Категория(опт)'!$B$1="B (Категория А+)"),G214,IF(AND('Категория(опт)'!$B$1="C (Категория В)"),H214,"")))))*(1-$I214)*(1-'Категория(опт)'!$B$8)/(IF(AND('Категория(опт)'!$B$6="с НДС"),1,IF(AND('Категория(опт)'!$B$6="без НДС"),1.22,"")))</f>
        <v>3099.2249999999999</v>
      </c>
      <c r="N214" s="561"/>
      <c r="O214" s="561"/>
    </row>
    <row r="215" spans="1:15">
      <c r="A215" s="382" t="s">
        <v>537</v>
      </c>
      <c r="B215" s="383" t="s">
        <v>538</v>
      </c>
      <c r="C215" s="383" t="s">
        <v>652</v>
      </c>
      <c r="D215" s="384">
        <v>7493</v>
      </c>
      <c r="E215" s="548">
        <v>0.57499999999999996</v>
      </c>
      <c r="F215" s="548">
        <v>0.53500000000000003</v>
      </c>
      <c r="G215" s="548">
        <v>0.5</v>
      </c>
      <c r="H215" s="548">
        <v>0.5</v>
      </c>
      <c r="I215" s="549">
        <v>0</v>
      </c>
      <c r="J215" s="378">
        <v>6029</v>
      </c>
      <c r="K215" s="550">
        <v>0.1</v>
      </c>
      <c r="L215" s="378">
        <f t="shared" si="10"/>
        <v>5426.1</v>
      </c>
      <c r="M215" s="558">
        <f>$D215*(1-IF(AND('Категория(опт)'!$B$1="A+ (Категория 1)"),E215,IF(AND('Категория(опт)'!$B$1="A (Категория 2)"),F215,IF(AND('Категория(опт)'!$B$1="B (Категория А+)"),G215,IF(AND('Категория(опт)'!$B$1="C (Категория В)"),H215,"")))))*(1-$I215)*(1-'Категория(опт)'!$B$8)/(IF(AND('Категория(опт)'!$B$6="с НДС"),1,IF(AND('Категория(опт)'!$B$6="без НДС"),1.22,"")))</f>
        <v>3484.2449999999999</v>
      </c>
      <c r="N215" s="561"/>
      <c r="O215" s="561"/>
    </row>
    <row r="216" spans="1:15">
      <c r="A216" s="382" t="s">
        <v>539</v>
      </c>
      <c r="B216" s="383" t="s">
        <v>540</v>
      </c>
      <c r="C216" s="383" t="s">
        <v>652</v>
      </c>
      <c r="D216" s="384">
        <v>7493</v>
      </c>
      <c r="E216" s="548">
        <v>0.57499999999999996</v>
      </c>
      <c r="F216" s="548">
        <v>0.53500000000000003</v>
      </c>
      <c r="G216" s="548">
        <v>0.5</v>
      </c>
      <c r="H216" s="548">
        <v>0.5</v>
      </c>
      <c r="I216" s="549">
        <v>0</v>
      </c>
      <c r="J216" s="378">
        <v>6033</v>
      </c>
      <c r="K216" s="550">
        <v>0.1</v>
      </c>
      <c r="L216" s="378">
        <f t="shared" si="10"/>
        <v>5429.7</v>
      </c>
      <c r="M216" s="558">
        <f>$D216*(1-IF(AND('Категория(опт)'!$B$1="A+ (Категория 1)"),E216,IF(AND('Категория(опт)'!$B$1="A (Категория 2)"),F216,IF(AND('Категория(опт)'!$B$1="B (Категория А+)"),G216,IF(AND('Категория(опт)'!$B$1="C (Категория В)"),H216,"")))))*(1-$I216)*(1-'Категория(опт)'!$B$8)/(IF(AND('Категория(опт)'!$B$6="с НДС"),1,IF(AND('Категория(опт)'!$B$6="без НДС"),1.22,"")))</f>
        <v>3484.2449999999999</v>
      </c>
      <c r="N216" s="561"/>
      <c r="O216" s="561"/>
    </row>
    <row r="217" spans="1:15">
      <c r="A217" s="382" t="s">
        <v>541</v>
      </c>
      <c r="B217" s="383" t="s">
        <v>542</v>
      </c>
      <c r="C217" s="383" t="s">
        <v>652</v>
      </c>
      <c r="D217" s="384">
        <v>8266</v>
      </c>
      <c r="E217" s="548">
        <v>0.57499999999999996</v>
      </c>
      <c r="F217" s="548">
        <v>0.53500000000000003</v>
      </c>
      <c r="G217" s="548">
        <v>0.5</v>
      </c>
      <c r="H217" s="548">
        <v>0.5</v>
      </c>
      <c r="I217" s="549">
        <v>0</v>
      </c>
      <c r="J217" s="378">
        <v>6616</v>
      </c>
      <c r="K217" s="550">
        <v>0.1</v>
      </c>
      <c r="L217" s="378">
        <f t="shared" si="10"/>
        <v>5954.4000000000005</v>
      </c>
      <c r="M217" s="558">
        <f>$D217*(1-IF(AND('Категория(опт)'!$B$1="A+ (Категория 1)"),E217,IF(AND('Категория(опт)'!$B$1="A (Категория 2)"),F217,IF(AND('Категория(опт)'!$B$1="B (Категория А+)"),G217,IF(AND('Категория(опт)'!$B$1="C (Категория В)"),H217,"")))))*(1-$I217)*(1-'Категория(опт)'!$B$8)/(IF(AND('Категория(опт)'!$B$6="с НДС"),1,IF(AND('Категория(опт)'!$B$6="без НДС"),1.22,"")))</f>
        <v>3843.6899999999996</v>
      </c>
      <c r="N217" s="561"/>
      <c r="O217" s="561"/>
    </row>
    <row r="218" spans="1:15">
      <c r="A218" s="382" t="s">
        <v>543</v>
      </c>
      <c r="B218" s="383" t="s">
        <v>544</v>
      </c>
      <c r="C218" s="383" t="s">
        <v>652</v>
      </c>
      <c r="D218" s="384">
        <v>10926</v>
      </c>
      <c r="E218" s="548">
        <v>0.57499999999999996</v>
      </c>
      <c r="F218" s="548">
        <v>0.53500000000000003</v>
      </c>
      <c r="G218" s="548">
        <v>0.5</v>
      </c>
      <c r="H218" s="548">
        <v>0.5</v>
      </c>
      <c r="I218" s="549">
        <v>0</v>
      </c>
      <c r="J218" s="378">
        <v>8826</v>
      </c>
      <c r="K218" s="550">
        <v>0.1</v>
      </c>
      <c r="L218" s="378">
        <f t="shared" si="10"/>
        <v>7943.4000000000005</v>
      </c>
      <c r="M218" s="558">
        <f>$D218*(1-IF(AND('Категория(опт)'!$B$1="A+ (Категория 1)"),E218,IF(AND('Категория(опт)'!$B$1="A (Категория 2)"),F218,IF(AND('Категория(опт)'!$B$1="B (Категория А+)"),G218,IF(AND('Категория(опт)'!$B$1="C (Категория В)"),H218,"")))))*(1-$I218)*(1-'Категория(опт)'!$B$8)/(IF(AND('Категория(опт)'!$B$6="с НДС"),1,IF(AND('Категория(опт)'!$B$6="без НДС"),1.22,"")))</f>
        <v>5080.5899999999992</v>
      </c>
      <c r="N218" s="561"/>
      <c r="O218" s="561"/>
    </row>
    <row r="219" spans="1:15">
      <c r="A219" s="382" t="s">
        <v>545</v>
      </c>
      <c r="B219" s="383" t="s">
        <v>546</v>
      </c>
      <c r="C219" s="383" t="s">
        <v>652</v>
      </c>
      <c r="D219" s="384">
        <v>11645</v>
      </c>
      <c r="E219" s="548">
        <v>0.57499999999999996</v>
      </c>
      <c r="F219" s="548">
        <v>0.53500000000000003</v>
      </c>
      <c r="G219" s="548">
        <v>0.5</v>
      </c>
      <c r="H219" s="548">
        <v>0.5</v>
      </c>
      <c r="I219" s="549">
        <v>0</v>
      </c>
      <c r="J219" s="378">
        <v>10218</v>
      </c>
      <c r="K219" s="550">
        <v>0.1</v>
      </c>
      <c r="L219" s="378">
        <f t="shared" ref="L219:L227" si="11">J219*(1-K219)</f>
        <v>9196.2000000000007</v>
      </c>
      <c r="M219" s="558">
        <f>$D219*(1-IF(AND('Категория(опт)'!$B$1="A+ (Категория 1)"),E219,IF(AND('Категория(опт)'!$B$1="A (Категория 2)"),F219,IF(AND('Категория(опт)'!$B$1="B (Категория А+)"),G219,IF(AND('Категория(опт)'!$B$1="C (Категория В)"),H219,"")))))*(1-$I219)*(1-'Категория(опт)'!$B$8)/(IF(AND('Категория(опт)'!$B$6="с НДС"),1,IF(AND('Категория(опт)'!$B$6="без НДС"),1.22,"")))</f>
        <v>5414.9249999999993</v>
      </c>
      <c r="N219" s="561"/>
      <c r="O219" s="561"/>
    </row>
    <row r="220" spans="1:15">
      <c r="A220" s="382" t="s">
        <v>547</v>
      </c>
      <c r="B220" s="383" t="s">
        <v>548</v>
      </c>
      <c r="C220" s="383" t="s">
        <v>652</v>
      </c>
      <c r="D220" s="384">
        <v>13799</v>
      </c>
      <c r="E220" s="548">
        <v>0.57499999999999996</v>
      </c>
      <c r="F220" s="548">
        <v>0.53500000000000003</v>
      </c>
      <c r="G220" s="548">
        <v>0.5</v>
      </c>
      <c r="H220" s="548">
        <v>0.5</v>
      </c>
      <c r="I220" s="549">
        <v>0</v>
      </c>
      <c r="J220" s="378">
        <v>10889</v>
      </c>
      <c r="K220" s="550">
        <v>0.1</v>
      </c>
      <c r="L220" s="378">
        <f t="shared" si="11"/>
        <v>9800.1</v>
      </c>
      <c r="M220" s="558">
        <f>$D220*(1-IF(AND('Категория(опт)'!$B$1="A+ (Категория 1)"),E220,IF(AND('Категория(опт)'!$B$1="A (Категория 2)"),F220,IF(AND('Категория(опт)'!$B$1="B (Категория А+)"),G220,IF(AND('Категория(опт)'!$B$1="C (Категория В)"),H220,"")))))*(1-$I220)*(1-'Категория(опт)'!$B$8)/(IF(AND('Категория(опт)'!$B$6="с НДС"),1,IF(AND('Категория(опт)'!$B$6="без НДС"),1.22,"")))</f>
        <v>6416.5349999999999</v>
      </c>
      <c r="N220" s="561"/>
      <c r="O220" s="561"/>
    </row>
    <row r="221" spans="1:15">
      <c r="A221" s="382" t="s">
        <v>549</v>
      </c>
      <c r="B221" s="383" t="s">
        <v>550</v>
      </c>
      <c r="C221" s="383" t="s">
        <v>652</v>
      </c>
      <c r="D221" s="384">
        <v>15008</v>
      </c>
      <c r="E221" s="548">
        <v>0.57499999999999996</v>
      </c>
      <c r="F221" s="548">
        <v>0.53500000000000003</v>
      </c>
      <c r="G221" s="548">
        <v>0.5</v>
      </c>
      <c r="H221" s="548">
        <v>0.5</v>
      </c>
      <c r="I221" s="549">
        <v>0</v>
      </c>
      <c r="J221" s="378">
        <v>12564</v>
      </c>
      <c r="K221" s="550">
        <v>0.1</v>
      </c>
      <c r="L221" s="378">
        <f t="shared" si="11"/>
        <v>11307.6</v>
      </c>
      <c r="M221" s="558">
        <f>$D221*(1-IF(AND('Категория(опт)'!$B$1="A+ (Категория 1)"),E221,IF(AND('Категория(опт)'!$B$1="A (Категория 2)"),F221,IF(AND('Категория(опт)'!$B$1="B (Категория А+)"),G221,IF(AND('Категория(опт)'!$B$1="C (Категория В)"),H221,"")))))*(1-$I221)*(1-'Категория(опт)'!$B$8)/(IF(AND('Категория(опт)'!$B$6="с НДС"),1,IF(AND('Категория(опт)'!$B$6="без НДС"),1.22,"")))</f>
        <v>6978.7199999999993</v>
      </c>
      <c r="N221" s="561"/>
      <c r="O221" s="561"/>
    </row>
    <row r="222" spans="1:15">
      <c r="A222" s="382" t="s">
        <v>551</v>
      </c>
      <c r="B222" s="383" t="s">
        <v>552</v>
      </c>
      <c r="C222" s="383" t="s">
        <v>652</v>
      </c>
      <c r="D222" s="384">
        <v>21840</v>
      </c>
      <c r="E222" s="548">
        <v>0.6</v>
      </c>
      <c r="F222" s="548">
        <v>0.55000000000000004</v>
      </c>
      <c r="G222" s="548">
        <v>0.5</v>
      </c>
      <c r="H222" s="548">
        <v>0.5</v>
      </c>
      <c r="I222" s="549">
        <v>0</v>
      </c>
      <c r="J222" s="378">
        <v>22138</v>
      </c>
      <c r="K222" s="550">
        <v>0.13</v>
      </c>
      <c r="L222" s="378">
        <f t="shared" si="11"/>
        <v>19260.060000000001</v>
      </c>
      <c r="M222" s="558">
        <f>$D222*(1-IF(AND('Категория(опт)'!$B$1="A+ (Категория 1)"),E222,IF(AND('Категория(опт)'!$B$1="A (Категория 2)"),F222,IF(AND('Категория(опт)'!$B$1="B (Категория А+)"),G222,IF(AND('Категория(опт)'!$B$1="C (Категория В)"),H222,"")))))*(1-$I222)*(1-'Категория(опт)'!$B$8)/(IF(AND('Категория(опт)'!$B$6="с НДС"),1,IF(AND('Категория(опт)'!$B$6="без НДС"),1.22,"")))</f>
        <v>9827.9999999999982</v>
      </c>
      <c r="N222" s="561"/>
      <c r="O222" s="561"/>
    </row>
    <row r="223" spans="1:15">
      <c r="A223" s="382" t="s">
        <v>553</v>
      </c>
      <c r="B223" s="383" t="s">
        <v>554</v>
      </c>
      <c r="C223" s="383" t="s">
        <v>652</v>
      </c>
      <c r="D223" s="384">
        <v>23659</v>
      </c>
      <c r="E223" s="548">
        <v>0.6</v>
      </c>
      <c r="F223" s="548">
        <v>0.55000000000000004</v>
      </c>
      <c r="G223" s="548">
        <v>0.5</v>
      </c>
      <c r="H223" s="548">
        <v>0.5</v>
      </c>
      <c r="I223" s="549">
        <v>0</v>
      </c>
      <c r="J223" s="378">
        <v>23991</v>
      </c>
      <c r="K223" s="550">
        <v>0.13</v>
      </c>
      <c r="L223" s="378">
        <f t="shared" si="11"/>
        <v>20872.169999999998</v>
      </c>
      <c r="M223" s="558">
        <f>$D223*(1-IF(AND('Категория(опт)'!$B$1="A+ (Категория 1)"),E223,IF(AND('Категория(опт)'!$B$1="A (Категория 2)"),F223,IF(AND('Категория(опт)'!$B$1="B (Категория А+)"),G223,IF(AND('Категория(опт)'!$B$1="C (Категория В)"),H223,"")))))*(1-$I223)*(1-'Категория(опт)'!$B$8)/(IF(AND('Категория(опт)'!$B$6="с НДС"),1,IF(AND('Категория(опт)'!$B$6="без НДС"),1.22,"")))</f>
        <v>10646.55</v>
      </c>
      <c r="N223" s="561"/>
      <c r="O223" s="561"/>
    </row>
    <row r="224" spans="1:15">
      <c r="A224" s="382" t="s">
        <v>555</v>
      </c>
      <c r="B224" s="383" t="s">
        <v>556</v>
      </c>
      <c r="C224" s="383" t="s">
        <v>652</v>
      </c>
      <c r="D224" s="384">
        <v>30256</v>
      </c>
      <c r="E224" s="548">
        <v>0.6</v>
      </c>
      <c r="F224" s="548">
        <v>0.55000000000000004</v>
      </c>
      <c r="G224" s="548">
        <v>0.5</v>
      </c>
      <c r="H224" s="548">
        <v>0.5</v>
      </c>
      <c r="I224" s="549">
        <v>0</v>
      </c>
      <c r="J224" s="378">
        <v>30677</v>
      </c>
      <c r="K224" s="550">
        <v>0.13</v>
      </c>
      <c r="L224" s="378">
        <f t="shared" si="11"/>
        <v>26688.99</v>
      </c>
      <c r="M224" s="558">
        <f>$D224*(1-IF(AND('Категория(опт)'!$B$1="A+ (Категория 1)"),E224,IF(AND('Категория(опт)'!$B$1="A (Категория 2)"),F224,IF(AND('Категория(опт)'!$B$1="B (Категория А+)"),G224,IF(AND('Категория(опт)'!$B$1="C (Категория В)"),H224,"")))))*(1-$I224)*(1-'Категория(опт)'!$B$8)/(IF(AND('Категория(опт)'!$B$6="с НДС"),1,IF(AND('Категория(опт)'!$B$6="без НДС"),1.22,"")))</f>
        <v>13615.199999999999</v>
      </c>
      <c r="N224" s="561"/>
      <c r="O224" s="561"/>
    </row>
    <row r="225" spans="1:15">
      <c r="A225" s="382" t="s">
        <v>557</v>
      </c>
      <c r="B225" s="383" t="s">
        <v>558</v>
      </c>
      <c r="C225" s="383" t="s">
        <v>652</v>
      </c>
      <c r="D225" s="384">
        <v>33677</v>
      </c>
      <c r="E225" s="548">
        <v>0.6</v>
      </c>
      <c r="F225" s="548">
        <v>0.55000000000000004</v>
      </c>
      <c r="G225" s="548">
        <v>0.5</v>
      </c>
      <c r="H225" s="548">
        <v>0.5</v>
      </c>
      <c r="I225" s="549">
        <v>0</v>
      </c>
      <c r="J225" s="378">
        <v>34149</v>
      </c>
      <c r="K225" s="550">
        <v>0.13</v>
      </c>
      <c r="L225" s="378">
        <f t="shared" si="11"/>
        <v>29709.63</v>
      </c>
      <c r="M225" s="558">
        <f>$D225*(1-IF(AND('Категория(опт)'!$B$1="A+ (Категория 1)"),E225,IF(AND('Категория(опт)'!$B$1="A (Категория 2)"),F225,IF(AND('Категория(опт)'!$B$1="B (Категория А+)"),G225,IF(AND('Категория(опт)'!$B$1="C (Категория В)"),H225,"")))))*(1-$I225)*(1-'Категория(опт)'!$B$8)/(IF(AND('Категория(опт)'!$B$6="с НДС"),1,IF(AND('Категория(опт)'!$B$6="без НДС"),1.22,"")))</f>
        <v>15154.649999999998</v>
      </c>
      <c r="N225" s="561"/>
      <c r="O225" s="561"/>
    </row>
    <row r="226" spans="1:15">
      <c r="A226" s="382" t="s">
        <v>559</v>
      </c>
      <c r="B226" s="383" t="s">
        <v>560</v>
      </c>
      <c r="C226" s="383" t="s">
        <v>652</v>
      </c>
      <c r="D226" s="384">
        <v>36410</v>
      </c>
      <c r="E226" s="548">
        <v>0.6</v>
      </c>
      <c r="F226" s="548">
        <v>0.55000000000000004</v>
      </c>
      <c r="G226" s="548">
        <v>0.5</v>
      </c>
      <c r="H226" s="548">
        <v>0.5</v>
      </c>
      <c r="I226" s="549">
        <v>0</v>
      </c>
      <c r="J226" s="378">
        <v>36920</v>
      </c>
      <c r="K226" s="550">
        <v>0.13</v>
      </c>
      <c r="L226" s="378">
        <f t="shared" si="11"/>
        <v>32120.400000000001</v>
      </c>
      <c r="M226" s="558">
        <f>$D226*(1-IF(AND('Категория(опт)'!$B$1="A+ (Категория 1)"),E226,IF(AND('Категория(опт)'!$B$1="A (Категория 2)"),F226,IF(AND('Категория(опт)'!$B$1="B (Категория А+)"),G226,IF(AND('Категория(опт)'!$B$1="C (Категория В)"),H226,"")))))*(1-$I226)*(1-'Категория(опт)'!$B$8)/(IF(AND('Категория(опт)'!$B$6="с НДС"),1,IF(AND('Категория(опт)'!$B$6="без НДС"),1.22,"")))</f>
        <v>16384.5</v>
      </c>
      <c r="N226" s="561"/>
      <c r="O226" s="561"/>
    </row>
    <row r="227" spans="1:15">
      <c r="A227" s="382" t="s">
        <v>561</v>
      </c>
      <c r="B227" s="383" t="s">
        <v>562</v>
      </c>
      <c r="C227" s="383" t="s">
        <v>652</v>
      </c>
      <c r="D227" s="384">
        <v>40961</v>
      </c>
      <c r="E227" s="548">
        <v>0.6</v>
      </c>
      <c r="F227" s="548">
        <v>0.55000000000000004</v>
      </c>
      <c r="G227" s="548">
        <v>0.5</v>
      </c>
      <c r="H227" s="548">
        <v>0.5</v>
      </c>
      <c r="I227" s="549">
        <v>0</v>
      </c>
      <c r="J227" s="378">
        <v>41537</v>
      </c>
      <c r="K227" s="550">
        <v>0.13</v>
      </c>
      <c r="L227" s="378">
        <f t="shared" si="11"/>
        <v>36137.19</v>
      </c>
      <c r="M227" s="558">
        <f>$D227*(1-IF(AND('Категория(опт)'!$B$1="A+ (Категория 1)"),E227,IF(AND('Категория(опт)'!$B$1="A (Категория 2)"),F227,IF(AND('Категория(опт)'!$B$1="B (Категория А+)"),G227,IF(AND('Категория(опт)'!$B$1="C (Категория В)"),H227,"")))))*(1-$I227)*(1-'Категория(опт)'!$B$8)/(IF(AND('Категория(опт)'!$B$6="с НДС"),1,IF(AND('Категория(опт)'!$B$6="без НДС"),1.22,"")))</f>
        <v>18432.449999999997</v>
      </c>
      <c r="N227" s="561"/>
      <c r="O227" s="561"/>
    </row>
    <row r="228" spans="1:15">
      <c r="A228" s="382" t="s">
        <v>563</v>
      </c>
      <c r="B228" s="383" t="s">
        <v>564</v>
      </c>
      <c r="C228" s="383" t="s">
        <v>653</v>
      </c>
      <c r="D228" s="384">
        <v>12451</v>
      </c>
      <c r="E228" s="548">
        <v>0.3</v>
      </c>
      <c r="F228" s="548">
        <v>0.2</v>
      </c>
      <c r="G228" s="548">
        <v>0</v>
      </c>
      <c r="H228" s="548">
        <v>0</v>
      </c>
      <c r="I228" s="549">
        <v>0.23</v>
      </c>
      <c r="J228" s="378">
        <v>26482</v>
      </c>
      <c r="K228" s="550">
        <v>0.49399999999999999</v>
      </c>
      <c r="L228" s="378">
        <f t="shared" ref="L228:L244" si="12">J228*(1-K228)</f>
        <v>13399.892</v>
      </c>
      <c r="M228" s="558">
        <f>$D228*(1-IF(AND('Категория(опт)'!$B$1="A+ (Категория 1)"),E228,IF(AND('Категория(опт)'!$B$1="A (Категория 2)"),F228,IF(AND('Категория(опт)'!$B$1="B (Категория А+)"),G228,IF(AND('Категория(опт)'!$B$1="C (Категория В)"),H228,"")))))*(1-$I228)*(1-'Категория(опт)'!$B$8)/(IF(AND('Категория(опт)'!$B$6="с НДС"),1,IF(AND('Категория(опт)'!$B$6="без НДС"),1.22,"")))</f>
        <v>7669.8160000000007</v>
      </c>
      <c r="N228" s="561"/>
      <c r="O228" s="561"/>
    </row>
    <row r="229" spans="1:15">
      <c r="A229" s="382" t="s">
        <v>565</v>
      </c>
      <c r="B229" s="383" t="s">
        <v>566</v>
      </c>
      <c r="C229" s="383" t="s">
        <v>653</v>
      </c>
      <c r="D229" s="384">
        <v>13605</v>
      </c>
      <c r="E229" s="548">
        <v>0.3</v>
      </c>
      <c r="F229" s="548">
        <v>0.2</v>
      </c>
      <c r="G229" s="548">
        <v>0</v>
      </c>
      <c r="H229" s="548">
        <v>0</v>
      </c>
      <c r="I229" s="549">
        <v>0.23</v>
      </c>
      <c r="J229" s="378">
        <v>28925</v>
      </c>
      <c r="K229" s="550">
        <v>0.49399999999999999</v>
      </c>
      <c r="L229" s="378">
        <f t="shared" si="12"/>
        <v>14636.05</v>
      </c>
      <c r="M229" s="558">
        <f>$D229*(1-IF(AND('Категория(опт)'!$B$1="A+ (Категория 1)"),E229,IF(AND('Категория(опт)'!$B$1="A (Категория 2)"),F229,IF(AND('Категория(опт)'!$B$1="B (Категория А+)"),G229,IF(AND('Категория(опт)'!$B$1="C (Категория В)"),H229,"")))))*(1-$I229)*(1-'Категория(опт)'!$B$8)/(IF(AND('Категория(опт)'!$B$6="с НДС"),1,IF(AND('Категория(опт)'!$B$6="без НДС"),1.22,"")))</f>
        <v>8380.68</v>
      </c>
      <c r="N229" s="561"/>
      <c r="O229" s="561"/>
    </row>
    <row r="230" spans="1:15">
      <c r="A230" s="382" t="s">
        <v>567</v>
      </c>
      <c r="B230" s="383" t="s">
        <v>568</v>
      </c>
      <c r="C230" s="383" t="s">
        <v>653</v>
      </c>
      <c r="D230" s="384">
        <v>16481</v>
      </c>
      <c r="E230" s="548">
        <v>0.3</v>
      </c>
      <c r="F230" s="548">
        <v>0.2</v>
      </c>
      <c r="G230" s="548">
        <v>0</v>
      </c>
      <c r="H230" s="548">
        <v>0</v>
      </c>
      <c r="I230" s="549">
        <v>0.23</v>
      </c>
      <c r="J230" s="378">
        <v>35036</v>
      </c>
      <c r="K230" s="550">
        <v>0.49399999999999999</v>
      </c>
      <c r="L230" s="378">
        <f t="shared" si="12"/>
        <v>17728.216</v>
      </c>
      <c r="M230" s="558">
        <f>$D230*(1-IF(AND('Категория(опт)'!$B$1="A+ (Категория 1)"),E230,IF(AND('Категория(опт)'!$B$1="A (Категория 2)"),F230,IF(AND('Категория(опт)'!$B$1="B (Категория А+)"),G230,IF(AND('Категория(опт)'!$B$1="C (Категория В)"),H230,"")))))*(1-$I230)*(1-'Категория(опт)'!$B$8)/(IF(AND('Категория(опт)'!$B$6="с НДС"),1,IF(AND('Категория(опт)'!$B$6="без НДС"),1.22,"")))</f>
        <v>10152.296</v>
      </c>
      <c r="N230" s="561"/>
      <c r="O230" s="561"/>
    </row>
    <row r="231" spans="1:15">
      <c r="A231" s="382" t="s">
        <v>569</v>
      </c>
      <c r="B231" s="383" t="s">
        <v>570</v>
      </c>
      <c r="C231" s="383" t="s">
        <v>653</v>
      </c>
      <c r="D231" s="384">
        <v>19474</v>
      </c>
      <c r="E231" s="548">
        <v>0.3</v>
      </c>
      <c r="F231" s="548">
        <v>0.2</v>
      </c>
      <c r="G231" s="548">
        <v>0</v>
      </c>
      <c r="H231" s="548">
        <v>0</v>
      </c>
      <c r="I231" s="549">
        <v>0.23</v>
      </c>
      <c r="J231" s="378">
        <v>41404</v>
      </c>
      <c r="K231" s="550">
        <v>0.49399999999999999</v>
      </c>
      <c r="L231" s="378">
        <f t="shared" si="12"/>
        <v>20950.423999999999</v>
      </c>
      <c r="M231" s="558">
        <f>$D231*(1-IF(AND('Категория(опт)'!$B$1="A+ (Категория 1)"),E231,IF(AND('Категория(опт)'!$B$1="A (Категория 2)"),F231,IF(AND('Категория(опт)'!$B$1="B (Категория А+)"),G231,IF(AND('Категория(опт)'!$B$1="C (Категория В)"),H231,"")))))*(1-$I231)*(1-'Категория(опт)'!$B$8)/(IF(AND('Категория(опт)'!$B$6="с НДС"),1,IF(AND('Категория(опт)'!$B$6="без НДС"),1.22,"")))</f>
        <v>11995.984</v>
      </c>
      <c r="N231" s="561"/>
      <c r="O231" s="561"/>
    </row>
    <row r="232" spans="1:15">
      <c r="A232" s="382" t="s">
        <v>571</v>
      </c>
      <c r="B232" s="383" t="s">
        <v>572</v>
      </c>
      <c r="C232" s="383" t="s">
        <v>653</v>
      </c>
      <c r="D232" s="384">
        <v>21893</v>
      </c>
      <c r="E232" s="548">
        <v>0.3</v>
      </c>
      <c r="F232" s="548">
        <v>0.2</v>
      </c>
      <c r="G232" s="548">
        <v>0</v>
      </c>
      <c r="H232" s="548">
        <v>0</v>
      </c>
      <c r="I232" s="549">
        <v>0.23</v>
      </c>
      <c r="J232" s="378">
        <v>46502</v>
      </c>
      <c r="K232" s="550">
        <v>0.49399999999999999</v>
      </c>
      <c r="L232" s="378">
        <f t="shared" si="12"/>
        <v>23530.011999999999</v>
      </c>
      <c r="M232" s="558">
        <f>$D232*(1-IF(AND('Категория(опт)'!$B$1="A+ (Категория 1)"),E232,IF(AND('Категория(опт)'!$B$1="A (Категория 2)"),F232,IF(AND('Категория(опт)'!$B$1="B (Категория А+)"),G232,IF(AND('Категория(опт)'!$B$1="C (Категория В)"),H232,"")))))*(1-$I232)*(1-'Категория(опт)'!$B$8)/(IF(AND('Категория(опт)'!$B$6="с НДС"),1,IF(AND('Категория(опт)'!$B$6="без НДС"),1.22,"")))</f>
        <v>13486.088000000002</v>
      </c>
      <c r="N232" s="561"/>
      <c r="O232" s="561"/>
    </row>
    <row r="233" spans="1:15">
      <c r="A233" s="382" t="s">
        <v>573</v>
      </c>
      <c r="B233" s="383" t="s">
        <v>574</v>
      </c>
      <c r="C233" s="383" t="s">
        <v>653</v>
      </c>
      <c r="D233" s="384">
        <v>24068</v>
      </c>
      <c r="E233" s="548">
        <v>0.3</v>
      </c>
      <c r="F233" s="548">
        <v>0.2</v>
      </c>
      <c r="G233" s="548">
        <v>0</v>
      </c>
      <c r="H233" s="548">
        <v>0</v>
      </c>
      <c r="I233" s="549">
        <v>0.23</v>
      </c>
      <c r="J233" s="378">
        <v>51164</v>
      </c>
      <c r="K233" s="550">
        <v>0.49399999999999999</v>
      </c>
      <c r="L233" s="378">
        <f t="shared" si="12"/>
        <v>25888.984</v>
      </c>
      <c r="M233" s="558">
        <f>$D233*(1-IF(AND('Категория(опт)'!$B$1="A+ (Категория 1)"),E233,IF(AND('Категория(опт)'!$B$1="A (Категория 2)"),F233,IF(AND('Категория(опт)'!$B$1="B (Категория А+)"),G233,IF(AND('Категория(опт)'!$B$1="C (Категория В)"),H233,"")))))*(1-$I233)*(1-'Категория(опт)'!$B$8)/(IF(AND('Категория(опт)'!$B$6="с НДС"),1,IF(AND('Категория(опт)'!$B$6="без НДС"),1.22,"")))</f>
        <v>14825.888000000001</v>
      </c>
      <c r="N233" s="561"/>
      <c r="O233" s="561"/>
    </row>
    <row r="234" spans="1:15">
      <c r="A234" s="382" t="s">
        <v>575</v>
      </c>
      <c r="B234" s="383" t="s">
        <v>576</v>
      </c>
      <c r="C234" s="383" t="s">
        <v>653</v>
      </c>
      <c r="D234" s="384">
        <v>26608</v>
      </c>
      <c r="E234" s="548">
        <v>0.3</v>
      </c>
      <c r="F234" s="548">
        <v>0.2</v>
      </c>
      <c r="G234" s="548">
        <v>0</v>
      </c>
      <c r="H234" s="548">
        <v>0</v>
      </c>
      <c r="I234" s="549">
        <v>0.23</v>
      </c>
      <c r="J234" s="378">
        <v>56565</v>
      </c>
      <c r="K234" s="550">
        <v>0.49399999999999999</v>
      </c>
      <c r="L234" s="378">
        <f t="shared" si="12"/>
        <v>28621.89</v>
      </c>
      <c r="M234" s="558">
        <f>$D234*(1-IF(AND('Категория(опт)'!$B$1="A+ (Категория 1)"),E234,IF(AND('Категория(опт)'!$B$1="A (Категория 2)"),F234,IF(AND('Категория(опт)'!$B$1="B (Категория А+)"),G234,IF(AND('Категория(опт)'!$B$1="C (Категория В)"),H234,"")))))*(1-$I234)*(1-'Категория(опт)'!$B$8)/(IF(AND('Категория(опт)'!$B$6="с НДС"),1,IF(AND('Категория(опт)'!$B$6="без НДС"),1.22,"")))</f>
        <v>16390.528000000002</v>
      </c>
      <c r="N234" s="561"/>
      <c r="O234" s="561"/>
    </row>
    <row r="235" spans="1:15">
      <c r="A235" s="382" t="s">
        <v>577</v>
      </c>
      <c r="B235" s="383" t="s">
        <v>578</v>
      </c>
      <c r="C235" s="383" t="s">
        <v>653</v>
      </c>
      <c r="D235" s="384">
        <v>11944</v>
      </c>
      <c r="E235" s="548">
        <v>0.3</v>
      </c>
      <c r="F235" s="548">
        <v>0.2</v>
      </c>
      <c r="G235" s="548">
        <v>0</v>
      </c>
      <c r="H235" s="548">
        <v>0</v>
      </c>
      <c r="I235" s="549">
        <v>0.03</v>
      </c>
      <c r="J235" s="378">
        <v>33450</v>
      </c>
      <c r="K235" s="550">
        <v>0.51600000000000001</v>
      </c>
      <c r="L235" s="378">
        <f t="shared" si="12"/>
        <v>16189.8</v>
      </c>
      <c r="M235" s="558">
        <f>$D235*(1-IF(AND('Категория(опт)'!$B$1="A+ (Категория 1)"),E235,IF(AND('Категория(опт)'!$B$1="A (Категория 2)"),F235,IF(AND('Категория(опт)'!$B$1="B (Категория А+)"),G235,IF(AND('Категория(опт)'!$B$1="C (Категория В)"),H235,"")))))*(1-$I235)*(1-'Категория(опт)'!$B$8)/(IF(AND('Категория(опт)'!$B$6="с НДС"),1,IF(AND('Категория(опт)'!$B$6="без НДС"),1.22,"")))</f>
        <v>9268.5439999999999</v>
      </c>
      <c r="N235" s="561"/>
      <c r="O235" s="561"/>
    </row>
    <row r="236" spans="1:15">
      <c r="A236" s="382" t="s">
        <v>579</v>
      </c>
      <c r="B236" s="383" t="s">
        <v>580</v>
      </c>
      <c r="C236" s="383" t="s">
        <v>653</v>
      </c>
      <c r="D236" s="384">
        <v>13025</v>
      </c>
      <c r="E236" s="548">
        <v>0.3</v>
      </c>
      <c r="F236" s="548">
        <v>0.2</v>
      </c>
      <c r="G236" s="548">
        <v>0</v>
      </c>
      <c r="H236" s="548">
        <v>0</v>
      </c>
      <c r="I236" s="549">
        <v>0.03</v>
      </c>
      <c r="J236" s="378">
        <v>36468</v>
      </c>
      <c r="K236" s="550">
        <v>0.51600000000000001</v>
      </c>
      <c r="L236" s="378">
        <f t="shared" si="12"/>
        <v>17650.511999999999</v>
      </c>
      <c r="M236" s="558">
        <f>$D236*(1-IF(AND('Категория(опт)'!$B$1="A+ (Категория 1)"),E236,IF(AND('Категория(опт)'!$B$1="A (Категория 2)"),F236,IF(AND('Категория(опт)'!$B$1="B (Категория А+)"),G236,IF(AND('Категория(опт)'!$B$1="C (Категория В)"),H236,"")))))*(1-$I236)*(1-'Категория(опт)'!$B$8)/(IF(AND('Категория(опт)'!$B$6="с НДС"),1,IF(AND('Категория(опт)'!$B$6="без НДС"),1.22,"")))</f>
        <v>10107.4</v>
      </c>
      <c r="N236" s="561"/>
      <c r="O236" s="561"/>
    </row>
    <row r="237" spans="1:15">
      <c r="A237" s="382" t="s">
        <v>581</v>
      </c>
      <c r="B237" s="383" t="s">
        <v>582</v>
      </c>
      <c r="C237" s="383" t="s">
        <v>653</v>
      </c>
      <c r="D237" s="384">
        <v>17311</v>
      </c>
      <c r="E237" s="548">
        <v>0.3</v>
      </c>
      <c r="F237" s="548">
        <v>0.2</v>
      </c>
      <c r="G237" s="548">
        <v>0</v>
      </c>
      <c r="H237" s="548">
        <v>0</v>
      </c>
      <c r="I237" s="549">
        <v>0.03</v>
      </c>
      <c r="J237" s="378">
        <v>48472</v>
      </c>
      <c r="K237" s="550">
        <v>0.51600000000000001</v>
      </c>
      <c r="L237" s="378">
        <f t="shared" si="12"/>
        <v>23460.448</v>
      </c>
      <c r="M237" s="558">
        <f>$D237*(1-IF(AND('Категория(опт)'!$B$1="A+ (Категория 1)"),E237,IF(AND('Категория(опт)'!$B$1="A (Категория 2)"),F237,IF(AND('Категория(опт)'!$B$1="B (Категория А+)"),G237,IF(AND('Категория(опт)'!$B$1="C (Категория В)"),H237,"")))))*(1-$I237)*(1-'Категория(опт)'!$B$8)/(IF(AND('Категория(опт)'!$B$6="с НДС"),1,IF(AND('Категория(опт)'!$B$6="без НДС"),1.22,"")))</f>
        <v>13433.336000000001</v>
      </c>
      <c r="N237" s="561"/>
      <c r="O237" s="561"/>
    </row>
    <row r="238" spans="1:15">
      <c r="A238" s="382" t="s">
        <v>583</v>
      </c>
      <c r="B238" s="383" t="s">
        <v>584</v>
      </c>
      <c r="C238" s="383" t="s">
        <v>653</v>
      </c>
      <c r="D238" s="384">
        <v>19408</v>
      </c>
      <c r="E238" s="548">
        <v>0.3</v>
      </c>
      <c r="F238" s="548">
        <v>0.2</v>
      </c>
      <c r="G238" s="548">
        <v>0</v>
      </c>
      <c r="H238" s="548">
        <v>0</v>
      </c>
      <c r="I238" s="549">
        <v>0.03</v>
      </c>
      <c r="J238" s="378">
        <v>54346</v>
      </c>
      <c r="K238" s="550">
        <v>0.51600000000000001</v>
      </c>
      <c r="L238" s="378">
        <f t="shared" si="12"/>
        <v>26303.464</v>
      </c>
      <c r="M238" s="558">
        <f>$D238*(1-IF(AND('Категория(опт)'!$B$1="A+ (Категория 1)"),E238,IF(AND('Категория(опт)'!$B$1="A (Категория 2)"),F238,IF(AND('Категория(опт)'!$B$1="B (Категория А+)"),G238,IF(AND('Категория(опт)'!$B$1="C (Категория В)"),H238,"")))))*(1-$I238)*(1-'Категория(опт)'!$B$8)/(IF(AND('Категория(опт)'!$B$6="с НДС"),1,IF(AND('Категория(опт)'!$B$6="без НДС"),1.22,"")))</f>
        <v>15060.608</v>
      </c>
      <c r="N238" s="561"/>
      <c r="O238" s="561"/>
    </row>
    <row r="239" spans="1:15">
      <c r="A239" s="382" t="s">
        <v>585</v>
      </c>
      <c r="B239" s="383" t="s">
        <v>586</v>
      </c>
      <c r="C239" s="383" t="s">
        <v>653</v>
      </c>
      <c r="D239" s="384">
        <v>21697</v>
      </c>
      <c r="E239" s="548">
        <v>0.3</v>
      </c>
      <c r="F239" s="548">
        <v>0.2</v>
      </c>
      <c r="G239" s="548">
        <v>0</v>
      </c>
      <c r="H239" s="548">
        <v>0</v>
      </c>
      <c r="I239" s="549">
        <v>0.03</v>
      </c>
      <c r="J239" s="378">
        <v>60744</v>
      </c>
      <c r="K239" s="550">
        <v>0.51600000000000001</v>
      </c>
      <c r="L239" s="378">
        <f t="shared" si="12"/>
        <v>29400.095999999998</v>
      </c>
      <c r="M239" s="558">
        <f>$D239*(1-IF(AND('Категория(опт)'!$B$1="A+ (Категория 1)"),E239,IF(AND('Категория(опт)'!$B$1="A (Категория 2)"),F239,IF(AND('Категория(опт)'!$B$1="B (Категория А+)"),G239,IF(AND('Категория(опт)'!$B$1="C (Категория В)"),H239,"")))))*(1-$I239)*(1-'Категория(опт)'!$B$8)/(IF(AND('Категория(опт)'!$B$6="с НДС"),1,IF(AND('Категория(опт)'!$B$6="без НДС"),1.22,"")))</f>
        <v>16836.872000000003</v>
      </c>
      <c r="N239" s="561"/>
      <c r="O239" s="561"/>
    </row>
    <row r="240" spans="1:15">
      <c r="A240" s="382" t="s">
        <v>587</v>
      </c>
      <c r="B240" s="383" t="s">
        <v>588</v>
      </c>
      <c r="C240" s="383" t="s">
        <v>653</v>
      </c>
      <c r="D240" s="384">
        <v>24417</v>
      </c>
      <c r="E240" s="548">
        <v>0.3</v>
      </c>
      <c r="F240" s="548">
        <v>0.2</v>
      </c>
      <c r="G240" s="548">
        <v>0</v>
      </c>
      <c r="H240" s="548">
        <v>0</v>
      </c>
      <c r="I240" s="549">
        <v>0.03</v>
      </c>
      <c r="J240" s="378">
        <v>68368</v>
      </c>
      <c r="K240" s="550">
        <v>0.51600000000000001</v>
      </c>
      <c r="L240" s="378">
        <f t="shared" si="12"/>
        <v>33090.112000000001</v>
      </c>
      <c r="M240" s="558">
        <f>$D240*(1-IF(AND('Категория(опт)'!$B$1="A+ (Категория 1)"),E240,IF(AND('Категория(опт)'!$B$1="A (Категория 2)"),F240,IF(AND('Категория(опт)'!$B$1="B (Категория А+)"),G240,IF(AND('Категория(опт)'!$B$1="C (Категория В)"),H240,"")))))*(1-$I240)*(1-'Категория(опт)'!$B$8)/(IF(AND('Категория(опт)'!$B$6="с НДС"),1,IF(AND('Категория(опт)'!$B$6="без НДС"),1.22,"")))</f>
        <v>18947.592000000001</v>
      </c>
      <c r="N240" s="561"/>
      <c r="O240" s="561"/>
    </row>
    <row r="241" spans="1:15">
      <c r="A241" s="382" t="s">
        <v>589</v>
      </c>
      <c r="B241" s="383" t="s">
        <v>590</v>
      </c>
      <c r="C241" s="383" t="s">
        <v>653</v>
      </c>
      <c r="D241" s="384">
        <v>27042</v>
      </c>
      <c r="E241" s="548">
        <v>0.3</v>
      </c>
      <c r="F241" s="548">
        <v>0.2</v>
      </c>
      <c r="G241" s="548">
        <v>0</v>
      </c>
      <c r="H241" s="548">
        <v>0</v>
      </c>
      <c r="I241" s="549">
        <v>0.03</v>
      </c>
      <c r="J241" s="378">
        <v>75719</v>
      </c>
      <c r="K241" s="550">
        <v>0.51600000000000001</v>
      </c>
      <c r="L241" s="378">
        <f t="shared" si="12"/>
        <v>36647.995999999999</v>
      </c>
      <c r="M241" s="558">
        <f>$D241*(1-IF(AND('Категория(опт)'!$B$1="A+ (Категория 1)"),E241,IF(AND('Категория(опт)'!$B$1="A (Категория 2)"),F241,IF(AND('Категория(опт)'!$B$1="B (Категория А+)"),G241,IF(AND('Категория(опт)'!$B$1="C (Категория В)"),H241,"")))))*(1-$I241)*(1-'Категория(опт)'!$B$8)/(IF(AND('Категория(опт)'!$B$6="с НДС"),1,IF(AND('Категория(опт)'!$B$6="без НДС"),1.22,"")))</f>
        <v>20984.592000000001</v>
      </c>
      <c r="N241" s="561"/>
      <c r="O241" s="561"/>
    </row>
    <row r="242" spans="1:15">
      <c r="A242" s="382" t="s">
        <v>591</v>
      </c>
      <c r="B242" s="383" t="s">
        <v>592</v>
      </c>
      <c r="C242" s="383" t="s">
        <v>653</v>
      </c>
      <c r="D242" s="384">
        <v>15363</v>
      </c>
      <c r="E242" s="548">
        <v>0.3</v>
      </c>
      <c r="F242" s="548">
        <v>0.2</v>
      </c>
      <c r="G242" s="548">
        <v>0</v>
      </c>
      <c r="H242" s="548">
        <v>0</v>
      </c>
      <c r="I242" s="549">
        <v>0.16500000000000001</v>
      </c>
      <c r="J242" s="378">
        <v>33811</v>
      </c>
      <c r="K242" s="550">
        <v>0.47</v>
      </c>
      <c r="L242" s="378">
        <f t="shared" si="12"/>
        <v>17919.830000000002</v>
      </c>
      <c r="M242" s="558">
        <f>$D242*(1-IF(AND('Категория(опт)'!$B$1="A+ (Категория 1)"),E242,IF(AND('Категория(опт)'!$B$1="A (Категория 2)"),F242,IF(AND('Категория(опт)'!$B$1="B (Категория А+)"),G242,IF(AND('Категория(опт)'!$B$1="C (Категория В)"),H242,"")))))*(1-$I242)*(1-'Категория(опт)'!$B$8)/(IF(AND('Категория(опт)'!$B$6="с НДС"),1,IF(AND('Категория(опт)'!$B$6="без НДС"),1.22,"")))</f>
        <v>10262.484</v>
      </c>
      <c r="N242" s="561"/>
      <c r="O242" s="561"/>
    </row>
    <row r="243" spans="1:15">
      <c r="A243" s="382" t="s">
        <v>593</v>
      </c>
      <c r="B243" s="383" t="s">
        <v>594</v>
      </c>
      <c r="C243" s="383" t="s">
        <v>653</v>
      </c>
      <c r="D243" s="384">
        <v>16560</v>
      </c>
      <c r="E243" s="548">
        <v>0.3</v>
      </c>
      <c r="F243" s="548">
        <v>0.2</v>
      </c>
      <c r="G243" s="548">
        <v>0</v>
      </c>
      <c r="H243" s="548">
        <v>0</v>
      </c>
      <c r="I243" s="549">
        <v>0.16500000000000001</v>
      </c>
      <c r="J243" s="378">
        <v>36436</v>
      </c>
      <c r="K243" s="550">
        <v>0.47</v>
      </c>
      <c r="L243" s="378">
        <f t="shared" si="12"/>
        <v>19311.080000000002</v>
      </c>
      <c r="M243" s="558">
        <f>$D243*(1-IF(AND('Категория(опт)'!$B$1="A+ (Категория 1)"),E243,IF(AND('Категория(опт)'!$B$1="A (Категория 2)"),F243,IF(AND('Категория(опт)'!$B$1="B (Категория А+)"),G243,IF(AND('Категория(опт)'!$B$1="C (Категория В)"),H243,"")))))*(1-$I243)*(1-'Категория(опт)'!$B$8)/(IF(AND('Категория(опт)'!$B$6="с НДС"),1,IF(AND('Категория(опт)'!$B$6="без НДС"),1.22,"")))</f>
        <v>11062.08</v>
      </c>
      <c r="N243" s="561"/>
      <c r="O243" s="561"/>
    </row>
    <row r="244" spans="1:15">
      <c r="A244" s="382" t="s">
        <v>595</v>
      </c>
      <c r="B244" s="383" t="s">
        <v>596</v>
      </c>
      <c r="C244" s="383" t="s">
        <v>653</v>
      </c>
      <c r="D244" s="384">
        <v>20726</v>
      </c>
      <c r="E244" s="548">
        <v>0.3</v>
      </c>
      <c r="F244" s="548">
        <v>0.2</v>
      </c>
      <c r="G244" s="548">
        <v>0</v>
      </c>
      <c r="H244" s="548">
        <v>0</v>
      </c>
      <c r="I244" s="549">
        <v>0.16500000000000001</v>
      </c>
      <c r="J244" s="378">
        <v>45605</v>
      </c>
      <c r="K244" s="550">
        <v>0.47</v>
      </c>
      <c r="L244" s="378">
        <f t="shared" si="12"/>
        <v>24170.65</v>
      </c>
      <c r="M244" s="558">
        <f>$D244*(1-IF(AND('Категория(опт)'!$B$1="A+ (Категория 1)"),E244,IF(AND('Категория(опт)'!$B$1="A (Категория 2)"),F244,IF(AND('Категория(опт)'!$B$1="B (Категория А+)"),G244,IF(AND('Категория(опт)'!$B$1="C (Категория В)"),H244,"")))))*(1-$I244)*(1-'Категория(опт)'!$B$8)/(IF(AND('Категория(опт)'!$B$6="с НДС"),1,IF(AND('Категория(опт)'!$B$6="без НДС"),1.22,"")))</f>
        <v>13844.967999999999</v>
      </c>
      <c r="N244" s="561"/>
      <c r="O244" s="561"/>
    </row>
    <row r="245" spans="1:15">
      <c r="A245" s="382" t="s">
        <v>597</v>
      </c>
      <c r="B245" s="383" t="s">
        <v>598</v>
      </c>
      <c r="C245" s="383" t="s">
        <v>653</v>
      </c>
      <c r="D245" s="384">
        <v>22684</v>
      </c>
      <c r="E245" s="548">
        <v>0.3</v>
      </c>
      <c r="F245" s="548">
        <v>0.2</v>
      </c>
      <c r="G245" s="548">
        <v>0</v>
      </c>
      <c r="H245" s="548">
        <v>0</v>
      </c>
      <c r="I245" s="549">
        <v>0.16500000000000001</v>
      </c>
      <c r="J245" s="378">
        <v>49922</v>
      </c>
      <c r="K245" s="550">
        <v>0.47</v>
      </c>
      <c r="L245" s="378">
        <f t="shared" ref="L245:L269" si="13">J245*(1-K245)</f>
        <v>26458.66</v>
      </c>
      <c r="M245" s="558">
        <f>$D245*(1-IF(AND('Категория(опт)'!$B$1="A+ (Категория 1)"),E245,IF(AND('Категория(опт)'!$B$1="A (Категория 2)"),F245,IF(AND('Категория(опт)'!$B$1="B (Категория А+)"),G245,IF(AND('Категория(опт)'!$B$1="C (Категория В)"),H245,"")))))*(1-$I245)*(1-'Категория(опт)'!$B$8)/(IF(AND('Категория(опт)'!$B$6="с НДС"),1,IF(AND('Категория(опт)'!$B$6="без НДС"),1.22,"")))</f>
        <v>15152.912</v>
      </c>
      <c r="N245" s="561"/>
      <c r="O245" s="561"/>
    </row>
    <row r="246" spans="1:15">
      <c r="A246" s="382" t="s">
        <v>599</v>
      </c>
      <c r="B246" s="383" t="s">
        <v>600</v>
      </c>
      <c r="C246" s="383" t="s">
        <v>653</v>
      </c>
      <c r="D246" s="384">
        <v>25172</v>
      </c>
      <c r="E246" s="548">
        <v>0.3</v>
      </c>
      <c r="F246" s="548">
        <v>0.2</v>
      </c>
      <c r="G246" s="548">
        <v>0</v>
      </c>
      <c r="H246" s="548">
        <v>0</v>
      </c>
      <c r="I246" s="549">
        <v>0.16500000000000001</v>
      </c>
      <c r="J246" s="378">
        <v>55377</v>
      </c>
      <c r="K246" s="550">
        <v>0.47</v>
      </c>
      <c r="L246" s="378">
        <f t="shared" si="13"/>
        <v>29349.81</v>
      </c>
      <c r="M246" s="558">
        <f>$D246*(1-IF(AND('Категория(опт)'!$B$1="A+ (Категория 1)"),E246,IF(AND('Категория(опт)'!$B$1="A (Категория 2)"),F246,IF(AND('Категория(опт)'!$B$1="B (Категория А+)"),G246,IF(AND('Категория(опт)'!$B$1="C (Категория В)"),H246,"")))))*(1-$I246)*(1-'Категория(опт)'!$B$8)/(IF(AND('Категория(опт)'!$B$6="с НДС"),1,IF(AND('Категория(опт)'!$B$6="без НДС"),1.22,"")))</f>
        <v>16814.896000000001</v>
      </c>
      <c r="N246" s="561"/>
      <c r="O246" s="561"/>
    </row>
    <row r="247" spans="1:15">
      <c r="A247" s="382" t="s">
        <v>601</v>
      </c>
      <c r="B247" s="383" t="s">
        <v>602</v>
      </c>
      <c r="C247" s="383" t="s">
        <v>653</v>
      </c>
      <c r="D247" s="384">
        <v>27461</v>
      </c>
      <c r="E247" s="548">
        <v>0.3</v>
      </c>
      <c r="F247" s="548">
        <v>0.2</v>
      </c>
      <c r="G247" s="548">
        <v>0</v>
      </c>
      <c r="H247" s="548">
        <v>0</v>
      </c>
      <c r="I247" s="549">
        <v>0.16500000000000001</v>
      </c>
      <c r="J247" s="378">
        <v>60431</v>
      </c>
      <c r="K247" s="550">
        <v>0.47</v>
      </c>
      <c r="L247" s="378">
        <f t="shared" si="13"/>
        <v>32028.43</v>
      </c>
      <c r="M247" s="558">
        <f>$D247*(1-IF(AND('Категория(опт)'!$B$1="A+ (Категория 1)"),E247,IF(AND('Категория(опт)'!$B$1="A (Категория 2)"),F247,IF(AND('Категория(опт)'!$B$1="B (Категория А+)"),G247,IF(AND('Категория(опт)'!$B$1="C (Категория В)"),H247,"")))))*(1-$I247)*(1-'Категория(опт)'!$B$8)/(IF(AND('Категория(опт)'!$B$6="с НДС"),1,IF(AND('Категория(опт)'!$B$6="без НДС"),1.22,"")))</f>
        <v>18343.948</v>
      </c>
      <c r="N247" s="561"/>
      <c r="O247" s="561"/>
    </row>
    <row r="248" spans="1:15">
      <c r="A248" s="382" t="s">
        <v>603</v>
      </c>
      <c r="B248" s="383" t="s">
        <v>604</v>
      </c>
      <c r="C248" s="383" t="s">
        <v>653</v>
      </c>
      <c r="D248" s="384">
        <v>30045</v>
      </c>
      <c r="E248" s="548">
        <v>0.3</v>
      </c>
      <c r="F248" s="548">
        <v>0.2</v>
      </c>
      <c r="G248" s="548">
        <v>0</v>
      </c>
      <c r="H248" s="548">
        <v>0</v>
      </c>
      <c r="I248" s="549">
        <v>0.16500000000000001</v>
      </c>
      <c r="J248" s="378">
        <v>66108</v>
      </c>
      <c r="K248" s="550">
        <v>0.47</v>
      </c>
      <c r="L248" s="378">
        <f t="shared" si="13"/>
        <v>35037.240000000005</v>
      </c>
      <c r="M248" s="558">
        <f>$D248*(1-IF(AND('Категория(опт)'!$B$1="A+ (Категория 1)"),E248,IF(AND('Категория(опт)'!$B$1="A (Категория 2)"),F248,IF(AND('Категория(опт)'!$B$1="B (Категория А+)"),G248,IF(AND('Категория(опт)'!$B$1="C (Категория В)"),H248,"")))))*(1-$I248)*(1-'Категория(опт)'!$B$8)/(IF(AND('Категория(опт)'!$B$6="с НДС"),1,IF(AND('Категория(опт)'!$B$6="без НДС"),1.22,"")))</f>
        <v>20070.059999999998</v>
      </c>
      <c r="N248" s="561"/>
      <c r="O248" s="561"/>
    </row>
    <row r="249" spans="1:15">
      <c r="A249" s="382" t="s">
        <v>605</v>
      </c>
      <c r="B249" s="383" t="s">
        <v>606</v>
      </c>
      <c r="C249" s="383" t="s">
        <v>653</v>
      </c>
      <c r="D249" s="384">
        <v>14022</v>
      </c>
      <c r="E249" s="548">
        <v>0.3</v>
      </c>
      <c r="F249" s="548">
        <v>0.2</v>
      </c>
      <c r="G249" s="548">
        <v>0</v>
      </c>
      <c r="H249" s="548">
        <v>0</v>
      </c>
      <c r="I249" s="549">
        <v>0.03</v>
      </c>
      <c r="J249" s="378">
        <v>32710</v>
      </c>
      <c r="K249" s="550">
        <v>0.41699999999999998</v>
      </c>
      <c r="L249" s="378">
        <f t="shared" si="13"/>
        <v>19069.93</v>
      </c>
      <c r="M249" s="558">
        <f>$D249*(1-IF(AND('Категория(опт)'!$B$1="A+ (Категория 1)"),E249,IF(AND('Категория(опт)'!$B$1="A (Категория 2)"),F249,IF(AND('Категория(опт)'!$B$1="B (Категория А+)"),G249,IF(AND('Категория(опт)'!$B$1="C (Категория В)"),H249,"")))))*(1-$I249)*(1-'Категория(опт)'!$B$8)/(IF(AND('Категория(опт)'!$B$6="с НДС"),1,IF(AND('Категория(опт)'!$B$6="без НДС"),1.22,"")))</f>
        <v>10881.072</v>
      </c>
      <c r="N249" s="561"/>
      <c r="O249" s="561"/>
    </row>
    <row r="250" spans="1:15">
      <c r="A250" s="382" t="s">
        <v>607</v>
      </c>
      <c r="B250" s="383" t="s">
        <v>608</v>
      </c>
      <c r="C250" s="383" t="s">
        <v>653</v>
      </c>
      <c r="D250" s="384">
        <v>15576</v>
      </c>
      <c r="E250" s="548">
        <v>0.3</v>
      </c>
      <c r="F250" s="548">
        <v>0.2</v>
      </c>
      <c r="G250" s="548">
        <v>0</v>
      </c>
      <c r="H250" s="548">
        <v>0</v>
      </c>
      <c r="I250" s="549">
        <v>0.03</v>
      </c>
      <c r="J250" s="378">
        <v>36344</v>
      </c>
      <c r="K250" s="550">
        <v>0.41699999999999998</v>
      </c>
      <c r="L250" s="378">
        <f t="shared" si="13"/>
        <v>21188.552</v>
      </c>
      <c r="M250" s="558">
        <f>$D250*(1-IF(AND('Категория(опт)'!$B$1="A+ (Категория 1)"),E250,IF(AND('Категория(опт)'!$B$1="A (Категория 2)"),F250,IF(AND('Категория(опт)'!$B$1="B (Категория А+)"),G250,IF(AND('Категория(опт)'!$B$1="C (Категория В)"),H250,"")))))*(1-$I250)*(1-'Категория(опт)'!$B$8)/(IF(AND('Категория(опт)'!$B$6="с НДС"),1,IF(AND('Категория(опт)'!$B$6="без НДС"),1.22,"")))</f>
        <v>12086.976000000001</v>
      </c>
      <c r="N250" s="561"/>
      <c r="O250" s="561"/>
    </row>
    <row r="251" spans="1:15">
      <c r="A251" s="382" t="s">
        <v>609</v>
      </c>
      <c r="B251" s="383" t="s">
        <v>610</v>
      </c>
      <c r="C251" s="383" t="s">
        <v>653</v>
      </c>
      <c r="D251" s="384">
        <v>20282</v>
      </c>
      <c r="E251" s="548">
        <v>0.3</v>
      </c>
      <c r="F251" s="548">
        <v>0.2</v>
      </c>
      <c r="G251" s="548">
        <v>0</v>
      </c>
      <c r="H251" s="548">
        <v>0</v>
      </c>
      <c r="I251" s="549">
        <v>0.03</v>
      </c>
      <c r="J251" s="378">
        <v>47324</v>
      </c>
      <c r="K251" s="550">
        <v>0.41699999999999998</v>
      </c>
      <c r="L251" s="378">
        <f t="shared" si="13"/>
        <v>27589.892</v>
      </c>
      <c r="M251" s="558">
        <f>$D251*(1-IF(AND('Категория(опт)'!$B$1="A+ (Категория 1)"),E251,IF(AND('Категория(опт)'!$B$1="A (Категория 2)"),F251,IF(AND('Категория(опт)'!$B$1="B (Категория А+)"),G251,IF(AND('Категория(опт)'!$B$1="C (Категория В)"),H251,"")))))*(1-$I251)*(1-'Категория(опт)'!$B$8)/(IF(AND('Категория(опт)'!$B$6="с НДС"),1,IF(AND('Категория(опт)'!$B$6="без НДС"),1.22,"")))</f>
        <v>15738.832</v>
      </c>
      <c r="N251" s="561"/>
      <c r="O251" s="561"/>
    </row>
    <row r="252" spans="1:15">
      <c r="A252" s="382" t="s">
        <v>611</v>
      </c>
      <c r="B252" s="383" t="s">
        <v>612</v>
      </c>
      <c r="C252" s="383" t="s">
        <v>653</v>
      </c>
      <c r="D252" s="384">
        <v>22925</v>
      </c>
      <c r="E252" s="548">
        <v>0.3</v>
      </c>
      <c r="F252" s="548">
        <v>0.2</v>
      </c>
      <c r="G252" s="548">
        <v>0</v>
      </c>
      <c r="H252" s="548">
        <v>0</v>
      </c>
      <c r="I252" s="549">
        <v>0.03</v>
      </c>
      <c r="J252" s="378">
        <v>53483</v>
      </c>
      <c r="K252" s="550">
        <v>0.41699999999999998</v>
      </c>
      <c r="L252" s="378">
        <f t="shared" si="13"/>
        <v>31180.588999999996</v>
      </c>
      <c r="M252" s="558">
        <f>$D252*(1-IF(AND('Категория(опт)'!$B$1="A+ (Категория 1)"),E252,IF(AND('Категория(опт)'!$B$1="A (Категория 2)"),F252,IF(AND('Категория(опт)'!$B$1="B (Категория А+)"),G252,IF(AND('Категория(опт)'!$B$1="C (Категория В)"),H252,"")))))*(1-$I252)*(1-'Категория(опт)'!$B$8)/(IF(AND('Категория(опт)'!$B$6="с НДС"),1,IF(AND('Категория(опт)'!$B$6="без НДС"),1.22,"")))</f>
        <v>17789.8</v>
      </c>
      <c r="N252" s="561"/>
      <c r="O252" s="561"/>
    </row>
    <row r="253" spans="1:15">
      <c r="A253" s="382" t="s">
        <v>613</v>
      </c>
      <c r="B253" s="383" t="s">
        <v>614</v>
      </c>
      <c r="C253" s="383" t="s">
        <v>653</v>
      </c>
      <c r="D253" s="384">
        <v>26038</v>
      </c>
      <c r="E253" s="548">
        <v>0.3</v>
      </c>
      <c r="F253" s="548">
        <v>0.2</v>
      </c>
      <c r="G253" s="548">
        <v>0</v>
      </c>
      <c r="H253" s="548">
        <v>0</v>
      </c>
      <c r="I253" s="549">
        <v>0.03</v>
      </c>
      <c r="J253" s="378">
        <v>60755</v>
      </c>
      <c r="K253" s="550">
        <v>0.41699999999999998</v>
      </c>
      <c r="L253" s="378">
        <f t="shared" si="13"/>
        <v>35420.165000000001</v>
      </c>
      <c r="M253" s="558">
        <f>$D253*(1-IF(AND('Категория(опт)'!$B$1="A+ (Категория 1)"),E253,IF(AND('Категория(опт)'!$B$1="A (Категория 2)"),F253,IF(AND('Категория(опт)'!$B$1="B (Категория А+)"),G253,IF(AND('Категория(опт)'!$B$1="C (Категория В)"),H253,"")))))*(1-$I253)*(1-'Категория(опт)'!$B$8)/(IF(AND('Категория(опт)'!$B$6="с НДС"),1,IF(AND('Категория(опт)'!$B$6="без НДС"),1.22,"")))</f>
        <v>20205.488000000001</v>
      </c>
      <c r="N253" s="561"/>
      <c r="O253" s="561"/>
    </row>
    <row r="254" spans="1:15">
      <c r="A254" s="382" t="s">
        <v>615</v>
      </c>
      <c r="B254" s="383" t="s">
        <v>616</v>
      </c>
      <c r="C254" s="383" t="s">
        <v>653</v>
      </c>
      <c r="D254" s="384">
        <v>28660</v>
      </c>
      <c r="E254" s="548">
        <v>0.3</v>
      </c>
      <c r="F254" s="548">
        <v>0.2</v>
      </c>
      <c r="G254" s="548">
        <v>0</v>
      </c>
      <c r="H254" s="548">
        <v>0</v>
      </c>
      <c r="I254" s="549">
        <v>0.03</v>
      </c>
      <c r="J254" s="378">
        <v>66873</v>
      </c>
      <c r="K254" s="550">
        <v>0.41699999999999998</v>
      </c>
      <c r="L254" s="378">
        <f t="shared" si="13"/>
        <v>38986.958999999995</v>
      </c>
      <c r="M254" s="558">
        <f>$D254*(1-IF(AND('Категория(опт)'!$B$1="A+ (Категория 1)"),E254,IF(AND('Категория(опт)'!$B$1="A (Категория 2)"),F254,IF(AND('Категория(опт)'!$B$1="B (Категория А+)"),G254,IF(AND('Категория(опт)'!$B$1="C (Категория В)"),H254,"")))))*(1-$I254)*(1-'Категория(опт)'!$B$8)/(IF(AND('Категория(опт)'!$B$6="с НДС"),1,IF(AND('Категория(опт)'!$B$6="без НДС"),1.22,"")))</f>
        <v>22240.16</v>
      </c>
      <c r="N254" s="561"/>
      <c r="O254" s="561"/>
    </row>
    <row r="255" spans="1:15">
      <c r="A255" s="382" t="s">
        <v>617</v>
      </c>
      <c r="B255" s="383" t="s">
        <v>618</v>
      </c>
      <c r="C255" s="383" t="s">
        <v>653</v>
      </c>
      <c r="D255" s="384">
        <v>31702</v>
      </c>
      <c r="E255" s="548">
        <v>0.3</v>
      </c>
      <c r="F255" s="548">
        <v>0.2</v>
      </c>
      <c r="G255" s="548">
        <v>0</v>
      </c>
      <c r="H255" s="548">
        <v>0</v>
      </c>
      <c r="I255" s="549">
        <v>0.03</v>
      </c>
      <c r="J255" s="378">
        <v>73964</v>
      </c>
      <c r="K255" s="550">
        <v>0.41699999999999998</v>
      </c>
      <c r="L255" s="378">
        <f t="shared" si="13"/>
        <v>43121.011999999995</v>
      </c>
      <c r="M255" s="558">
        <f>$D255*(1-IF(AND('Категория(опт)'!$B$1="A+ (Категория 1)"),E255,IF(AND('Категория(опт)'!$B$1="A (Категория 2)"),F255,IF(AND('Категория(опт)'!$B$1="B (Категория А+)"),G255,IF(AND('Категория(опт)'!$B$1="C (Категория В)"),H255,"")))))*(1-$I255)*(1-'Категория(опт)'!$B$8)/(IF(AND('Категория(опт)'!$B$6="с НДС"),1,IF(AND('Категория(опт)'!$B$6="без НДС"),1.22,"")))</f>
        <v>24600.752</v>
      </c>
      <c r="N255" s="561"/>
      <c r="O255" s="561"/>
    </row>
    <row r="256" spans="1:15">
      <c r="A256" s="382" t="s">
        <v>619</v>
      </c>
      <c r="B256" s="383" t="s">
        <v>620</v>
      </c>
      <c r="C256" s="383" t="s">
        <v>653</v>
      </c>
      <c r="D256" s="384">
        <v>20160</v>
      </c>
      <c r="E256" s="548">
        <v>0.3</v>
      </c>
      <c r="F256" s="548">
        <v>0.2</v>
      </c>
      <c r="G256" s="548">
        <v>0</v>
      </c>
      <c r="H256" s="548">
        <v>0</v>
      </c>
      <c r="I256" s="549">
        <v>0.16</v>
      </c>
      <c r="J256" s="378">
        <v>44868</v>
      </c>
      <c r="K256" s="550">
        <v>0.47</v>
      </c>
      <c r="L256" s="378">
        <f t="shared" si="13"/>
        <v>23780.04</v>
      </c>
      <c r="M256" s="558">
        <f>$D256*(1-IF(AND('Категория(опт)'!$B$1="A+ (Категория 1)"),E256,IF(AND('Категория(опт)'!$B$1="A (Категория 2)"),F256,IF(AND('Категория(опт)'!$B$1="B (Категория А+)"),G256,IF(AND('Категория(опт)'!$B$1="C (Категория В)"),H256,"")))))*(1-$I256)*(1-'Категория(опт)'!$B$8)/(IF(AND('Категория(опт)'!$B$6="с НДС"),1,IF(AND('Категория(опт)'!$B$6="без НДС"),1.22,"")))</f>
        <v>13547.519999999999</v>
      </c>
      <c r="N256" s="561"/>
      <c r="O256" s="561"/>
    </row>
    <row r="257" spans="1:15">
      <c r="A257" s="382" t="s">
        <v>621</v>
      </c>
      <c r="B257" s="383" t="s">
        <v>622</v>
      </c>
      <c r="C257" s="383" t="s">
        <v>653</v>
      </c>
      <c r="D257" s="384">
        <v>21967</v>
      </c>
      <c r="E257" s="548">
        <v>0.3</v>
      </c>
      <c r="F257" s="548">
        <v>0.2</v>
      </c>
      <c r="G257" s="548">
        <v>0</v>
      </c>
      <c r="H257" s="548">
        <v>0</v>
      </c>
      <c r="I257" s="549">
        <v>0.16</v>
      </c>
      <c r="J257" s="378">
        <v>48896</v>
      </c>
      <c r="K257" s="550">
        <v>0.47</v>
      </c>
      <c r="L257" s="378">
        <f t="shared" si="13"/>
        <v>25914.880000000001</v>
      </c>
      <c r="M257" s="558">
        <f>$D257*(1-IF(AND('Категория(опт)'!$B$1="A+ (Категория 1)"),E257,IF(AND('Категория(опт)'!$B$1="A (Категория 2)"),F257,IF(AND('Категория(опт)'!$B$1="B (Категория А+)"),G257,IF(AND('Категория(опт)'!$B$1="C (Категория В)"),H257,"")))))*(1-$I257)*(1-'Категория(опт)'!$B$8)/(IF(AND('Категория(опт)'!$B$6="с НДС"),1,IF(AND('Категория(опт)'!$B$6="без НДС"),1.22,"")))</f>
        <v>14761.824000000001</v>
      </c>
      <c r="N257" s="561"/>
      <c r="O257" s="561"/>
    </row>
    <row r="258" spans="1:15">
      <c r="A258" s="382" t="s">
        <v>623</v>
      </c>
      <c r="B258" s="383" t="s">
        <v>624</v>
      </c>
      <c r="C258" s="383" t="s">
        <v>653</v>
      </c>
      <c r="D258" s="384">
        <v>28523</v>
      </c>
      <c r="E258" s="548">
        <v>0.3</v>
      </c>
      <c r="F258" s="548">
        <v>0.2</v>
      </c>
      <c r="G258" s="548">
        <v>0</v>
      </c>
      <c r="H258" s="548">
        <v>0</v>
      </c>
      <c r="I258" s="549">
        <v>0.16</v>
      </c>
      <c r="J258" s="378">
        <v>63486</v>
      </c>
      <c r="K258" s="550">
        <v>0.47</v>
      </c>
      <c r="L258" s="378">
        <f t="shared" si="13"/>
        <v>33647.58</v>
      </c>
      <c r="M258" s="558">
        <f>$D258*(1-IF(AND('Категория(опт)'!$B$1="A+ (Категория 1)"),E258,IF(AND('Категория(опт)'!$B$1="A (Категория 2)"),F258,IF(AND('Категория(опт)'!$B$1="B (Категория А+)"),G258,IF(AND('Категория(опт)'!$B$1="C (Категория В)"),H258,"")))))*(1-$I258)*(1-'Категория(опт)'!$B$8)/(IF(AND('Категория(опт)'!$B$6="с НДС"),1,IF(AND('Категория(опт)'!$B$6="без НДС"),1.22,"")))</f>
        <v>19167.456000000002</v>
      </c>
      <c r="N258" s="561"/>
      <c r="O258" s="561"/>
    </row>
    <row r="259" spans="1:15">
      <c r="A259" s="382" t="s">
        <v>625</v>
      </c>
      <c r="B259" s="383" t="s">
        <v>626</v>
      </c>
      <c r="C259" s="383" t="s">
        <v>653</v>
      </c>
      <c r="D259" s="384">
        <v>31387</v>
      </c>
      <c r="E259" s="548">
        <v>0.3</v>
      </c>
      <c r="F259" s="548">
        <v>0.2</v>
      </c>
      <c r="G259" s="548">
        <v>0</v>
      </c>
      <c r="H259" s="548">
        <v>0</v>
      </c>
      <c r="I259" s="549">
        <v>0.16</v>
      </c>
      <c r="J259" s="378">
        <v>69857</v>
      </c>
      <c r="K259" s="550">
        <v>0.47</v>
      </c>
      <c r="L259" s="378">
        <f t="shared" si="13"/>
        <v>37024.21</v>
      </c>
      <c r="M259" s="558">
        <f>$D259*(1-IF(AND('Категория(опт)'!$B$1="A+ (Категория 1)"),E259,IF(AND('Категория(опт)'!$B$1="A (Категория 2)"),F259,IF(AND('Категория(опт)'!$B$1="B (Категория А+)"),G259,IF(AND('Категория(опт)'!$B$1="C (Категория В)"),H259,"")))))*(1-$I259)*(1-'Категория(опт)'!$B$8)/(IF(AND('Категория(опт)'!$B$6="с НДС"),1,IF(AND('Категория(опт)'!$B$6="без НДС"),1.22,"")))</f>
        <v>21092.064000000002</v>
      </c>
      <c r="N259" s="561"/>
      <c r="O259" s="561"/>
    </row>
    <row r="260" spans="1:15">
      <c r="A260" s="382" t="s">
        <v>627</v>
      </c>
      <c r="B260" s="383" t="s">
        <v>628</v>
      </c>
      <c r="C260" s="383" t="s">
        <v>653</v>
      </c>
      <c r="D260" s="384">
        <v>34843</v>
      </c>
      <c r="E260" s="548">
        <v>0.3</v>
      </c>
      <c r="F260" s="548">
        <v>0.2</v>
      </c>
      <c r="G260" s="548">
        <v>0</v>
      </c>
      <c r="H260" s="548">
        <v>0</v>
      </c>
      <c r="I260" s="549">
        <v>0.16</v>
      </c>
      <c r="J260" s="378">
        <v>77528</v>
      </c>
      <c r="K260" s="550">
        <v>0.47</v>
      </c>
      <c r="L260" s="378">
        <f t="shared" si="13"/>
        <v>41089.840000000004</v>
      </c>
      <c r="M260" s="558">
        <f>$D260*(1-IF(AND('Категория(опт)'!$B$1="A+ (Категория 1)"),E260,IF(AND('Категория(опт)'!$B$1="A (Категория 2)"),F260,IF(AND('Категория(опт)'!$B$1="B (Категория А+)"),G260,IF(AND('Категория(опт)'!$B$1="C (Категория В)"),H260,"")))))*(1-$I260)*(1-'Категория(опт)'!$B$8)/(IF(AND('Категория(опт)'!$B$6="с НДС"),1,IF(AND('Категория(опт)'!$B$6="без НДС"),1.22,"")))</f>
        <v>23414.495999999999</v>
      </c>
      <c r="N260" s="561"/>
      <c r="O260" s="561"/>
    </row>
    <row r="261" spans="1:15">
      <c r="A261" s="382" t="s">
        <v>629</v>
      </c>
      <c r="B261" s="383" t="s">
        <v>630</v>
      </c>
      <c r="C261" s="383" t="s">
        <v>653</v>
      </c>
      <c r="D261" s="384">
        <v>38242</v>
      </c>
      <c r="E261" s="548">
        <v>0.3</v>
      </c>
      <c r="F261" s="548">
        <v>0.2</v>
      </c>
      <c r="G261" s="548">
        <v>0</v>
      </c>
      <c r="H261" s="548">
        <v>0</v>
      </c>
      <c r="I261" s="549">
        <v>0.16</v>
      </c>
      <c r="J261" s="378">
        <v>85115</v>
      </c>
      <c r="K261" s="550">
        <v>0.47</v>
      </c>
      <c r="L261" s="378">
        <f t="shared" si="13"/>
        <v>45110.950000000004</v>
      </c>
      <c r="M261" s="558">
        <f>$D261*(1-IF(AND('Категория(опт)'!$B$1="A+ (Категория 1)"),E261,IF(AND('Категория(опт)'!$B$1="A (Категория 2)"),F261,IF(AND('Категория(опт)'!$B$1="B (Категория А+)"),G261,IF(AND('Категория(опт)'!$B$1="C (Категория В)"),H261,"")))))*(1-$I261)*(1-'Категория(опт)'!$B$8)/(IF(AND('Категория(опт)'!$B$6="с НДС"),1,IF(AND('Категория(опт)'!$B$6="без НДС"),1.22,"")))</f>
        <v>25698.624</v>
      </c>
      <c r="N261" s="561"/>
      <c r="O261" s="561"/>
    </row>
    <row r="262" spans="1:15">
      <c r="A262" s="382" t="s">
        <v>631</v>
      </c>
      <c r="B262" s="383" t="s">
        <v>632</v>
      </c>
      <c r="C262" s="383" t="s">
        <v>653</v>
      </c>
      <c r="D262" s="384">
        <v>41890</v>
      </c>
      <c r="E262" s="548">
        <v>0.3</v>
      </c>
      <c r="F262" s="548">
        <v>0.2</v>
      </c>
      <c r="G262" s="548">
        <v>0</v>
      </c>
      <c r="H262" s="548">
        <v>0</v>
      </c>
      <c r="I262" s="549">
        <v>0.16</v>
      </c>
      <c r="J262" s="378">
        <v>93219</v>
      </c>
      <c r="K262" s="550">
        <v>0.47</v>
      </c>
      <c r="L262" s="378">
        <f t="shared" si="13"/>
        <v>49406.07</v>
      </c>
      <c r="M262" s="558">
        <f>$D262*(1-IF(AND('Категория(опт)'!$B$1="A+ (Категория 1)"),E262,IF(AND('Категория(опт)'!$B$1="A (Категория 2)"),F262,IF(AND('Категория(опт)'!$B$1="B (Категория А+)"),G262,IF(AND('Категория(опт)'!$B$1="C (Категория В)"),H262,"")))))*(1-$I262)*(1-'Категория(опт)'!$B$8)/(IF(AND('Категория(опт)'!$B$6="с НДС"),1,IF(AND('Категория(опт)'!$B$6="без НДС"),1.22,"")))</f>
        <v>28150.079999999998</v>
      </c>
      <c r="N262" s="561"/>
      <c r="O262" s="561"/>
    </row>
    <row r="263" spans="1:15">
      <c r="A263" s="382" t="s">
        <v>633</v>
      </c>
      <c r="B263" s="383" t="s">
        <v>634</v>
      </c>
      <c r="C263" s="383" t="s">
        <v>653</v>
      </c>
      <c r="D263" s="384">
        <v>18666</v>
      </c>
      <c r="E263" s="548">
        <v>0.3</v>
      </c>
      <c r="F263" s="548">
        <v>0.2</v>
      </c>
      <c r="G263" s="548">
        <v>0</v>
      </c>
      <c r="H263" s="548">
        <v>0</v>
      </c>
      <c r="I263" s="549">
        <v>0.03</v>
      </c>
      <c r="J263" s="378">
        <v>43551</v>
      </c>
      <c r="K263" s="550">
        <v>0.41699999999999998</v>
      </c>
      <c r="L263" s="378">
        <f t="shared" si="13"/>
        <v>25390.233</v>
      </c>
      <c r="M263" s="558">
        <f>$D263*(1-IF(AND('Категория(опт)'!$B$1="A+ (Категория 1)"),E263,IF(AND('Категория(опт)'!$B$1="A (Категория 2)"),F263,IF(AND('Категория(опт)'!$B$1="B (Категория А+)"),G263,IF(AND('Категория(опт)'!$B$1="C (Категория В)"),H263,"")))))*(1-$I263)*(1-'Категория(опт)'!$B$8)/(IF(AND('Категория(опт)'!$B$6="с НДС"),1,IF(AND('Категория(опт)'!$B$6="без НДС"),1.22,"")))</f>
        <v>14484.816000000001</v>
      </c>
      <c r="N263" s="561"/>
      <c r="O263" s="561"/>
    </row>
    <row r="264" spans="1:15">
      <c r="A264" s="382" t="s">
        <v>635</v>
      </c>
      <c r="B264" s="383" t="s">
        <v>636</v>
      </c>
      <c r="C264" s="383" t="s">
        <v>653</v>
      </c>
      <c r="D264" s="384">
        <v>20759</v>
      </c>
      <c r="E264" s="548">
        <v>0.3</v>
      </c>
      <c r="F264" s="548">
        <v>0.2</v>
      </c>
      <c r="G264" s="548">
        <v>0</v>
      </c>
      <c r="H264" s="548">
        <v>0</v>
      </c>
      <c r="I264" s="549">
        <v>0.03</v>
      </c>
      <c r="J264" s="378">
        <v>48439</v>
      </c>
      <c r="K264" s="550">
        <v>0.41699999999999998</v>
      </c>
      <c r="L264" s="378">
        <f t="shared" si="13"/>
        <v>28239.936999999998</v>
      </c>
      <c r="M264" s="558">
        <f>$D264*(1-IF(AND('Категория(опт)'!$B$1="A+ (Категория 1)"),E264,IF(AND('Категория(опт)'!$B$1="A (Категория 2)"),F264,IF(AND('Категория(опт)'!$B$1="B (Категория А+)"),G264,IF(AND('Категория(опт)'!$B$1="C (Категория В)"),H264,"")))))*(1-$I264)*(1-'Категория(опт)'!$B$8)/(IF(AND('Категория(опт)'!$B$6="с НДС"),1,IF(AND('Категория(опт)'!$B$6="без НДС"),1.22,"")))</f>
        <v>16108.984</v>
      </c>
      <c r="N264" s="561"/>
      <c r="O264" s="561"/>
    </row>
    <row r="265" spans="1:15">
      <c r="A265" s="382" t="s">
        <v>637</v>
      </c>
      <c r="B265" s="383" t="s">
        <v>638</v>
      </c>
      <c r="C265" s="383" t="s">
        <v>653</v>
      </c>
      <c r="D265" s="384">
        <v>27845</v>
      </c>
      <c r="E265" s="548">
        <v>0.3</v>
      </c>
      <c r="F265" s="548">
        <v>0.2</v>
      </c>
      <c r="G265" s="548">
        <v>0</v>
      </c>
      <c r="H265" s="548">
        <v>0</v>
      </c>
      <c r="I265" s="549">
        <v>0.03</v>
      </c>
      <c r="J265" s="378">
        <v>64969</v>
      </c>
      <c r="K265" s="550">
        <v>0.41699999999999998</v>
      </c>
      <c r="L265" s="378">
        <f t="shared" si="13"/>
        <v>37876.926999999996</v>
      </c>
      <c r="M265" s="558">
        <f>$D265*(1-IF(AND('Категория(опт)'!$B$1="A+ (Категория 1)"),E265,IF(AND('Категория(опт)'!$B$1="A (Категория 2)"),F265,IF(AND('Категория(опт)'!$B$1="B (Категория А+)"),G265,IF(AND('Категория(опт)'!$B$1="C (Категория В)"),H265,"")))))*(1-$I265)*(1-'Категория(опт)'!$B$8)/(IF(AND('Категория(опт)'!$B$6="с НДС"),1,IF(AND('Категория(опт)'!$B$6="без НДС"),1.22,"")))</f>
        <v>21607.72</v>
      </c>
      <c r="N265" s="561"/>
      <c r="O265" s="561"/>
    </row>
    <row r="266" spans="1:15">
      <c r="A266" s="382" t="s">
        <v>639</v>
      </c>
      <c r="B266" s="383" t="s">
        <v>640</v>
      </c>
      <c r="C266" s="383" t="s">
        <v>653</v>
      </c>
      <c r="D266" s="384">
        <v>30772</v>
      </c>
      <c r="E266" s="548">
        <v>0.3</v>
      </c>
      <c r="F266" s="548">
        <v>0.2</v>
      </c>
      <c r="G266" s="548">
        <v>0</v>
      </c>
      <c r="H266" s="548">
        <v>0</v>
      </c>
      <c r="I266" s="549">
        <v>0.03</v>
      </c>
      <c r="J266" s="378">
        <v>71796</v>
      </c>
      <c r="K266" s="550">
        <v>0.41699999999999998</v>
      </c>
      <c r="L266" s="378">
        <f t="shared" si="13"/>
        <v>41857.067999999999</v>
      </c>
      <c r="M266" s="558">
        <f>$D266*(1-IF(AND('Категория(опт)'!$B$1="A+ (Категория 1)"),E266,IF(AND('Категория(опт)'!$B$1="A (Категория 2)"),F266,IF(AND('Категория(опт)'!$B$1="B (Категория А+)"),G266,IF(AND('Категория(опт)'!$B$1="C (Категория В)"),H266,"")))))*(1-$I266)*(1-'Категория(опт)'!$B$8)/(IF(AND('Категория(опт)'!$B$6="с НДС"),1,IF(AND('Категория(опт)'!$B$6="без НДС"),1.22,"")))</f>
        <v>23879.072</v>
      </c>
      <c r="N266" s="561"/>
      <c r="O266" s="561"/>
    </row>
    <row r="267" spans="1:15">
      <c r="A267" s="382" t="s">
        <v>641</v>
      </c>
      <c r="B267" s="383" t="s">
        <v>642</v>
      </c>
      <c r="C267" s="383" t="s">
        <v>653</v>
      </c>
      <c r="D267" s="384">
        <v>34722</v>
      </c>
      <c r="E267" s="548">
        <v>0.3</v>
      </c>
      <c r="F267" s="548">
        <v>0.2</v>
      </c>
      <c r="G267" s="548">
        <v>0</v>
      </c>
      <c r="H267" s="548">
        <v>0</v>
      </c>
      <c r="I267" s="549">
        <v>0.03</v>
      </c>
      <c r="J267" s="378">
        <v>81012</v>
      </c>
      <c r="K267" s="550">
        <v>0.41699999999999998</v>
      </c>
      <c r="L267" s="378">
        <f t="shared" si="13"/>
        <v>47229.995999999999</v>
      </c>
      <c r="M267" s="558">
        <f>$D267*(1-IF(AND('Категория(опт)'!$B$1="A+ (Категория 1)"),E267,IF(AND('Категория(опт)'!$B$1="A (Категория 2)"),F267,IF(AND('Категория(опт)'!$B$1="B (Категория А+)"),G267,IF(AND('Категория(опт)'!$B$1="C (Категория В)"),H267,"")))))*(1-$I267)*(1-'Категория(опт)'!$B$8)/(IF(AND('Категория(опт)'!$B$6="с НДС"),1,IF(AND('Категория(опт)'!$B$6="без НДС"),1.22,"")))</f>
        <v>26944.272000000001</v>
      </c>
      <c r="N267" s="561"/>
      <c r="O267" s="561"/>
    </row>
    <row r="268" spans="1:15">
      <c r="A268" s="382" t="s">
        <v>643</v>
      </c>
      <c r="B268" s="383" t="s">
        <v>644</v>
      </c>
      <c r="C268" s="383" t="s">
        <v>653</v>
      </c>
      <c r="D268" s="384">
        <v>38627</v>
      </c>
      <c r="E268" s="548">
        <v>0.3</v>
      </c>
      <c r="F268" s="548">
        <v>0.2</v>
      </c>
      <c r="G268" s="548">
        <v>0</v>
      </c>
      <c r="H268" s="548">
        <v>0</v>
      </c>
      <c r="I268" s="549">
        <v>0.03</v>
      </c>
      <c r="J268" s="378">
        <v>90131</v>
      </c>
      <c r="K268" s="550">
        <v>0.41699999999999998</v>
      </c>
      <c r="L268" s="378">
        <f t="shared" si="13"/>
        <v>52546.373</v>
      </c>
      <c r="M268" s="558">
        <f>$D268*(1-IF(AND('Категория(опт)'!$B$1="A+ (Категория 1)"),E268,IF(AND('Категория(опт)'!$B$1="A (Категория 2)"),F268,IF(AND('Категория(опт)'!$B$1="B (Категория А+)"),G268,IF(AND('Категория(опт)'!$B$1="C (Категория В)"),H268,"")))))*(1-$I268)*(1-'Категория(опт)'!$B$8)/(IF(AND('Категория(опт)'!$B$6="с НДС"),1,IF(AND('Категория(опт)'!$B$6="без НДС"),1.22,"")))</f>
        <v>29974.552</v>
      </c>
      <c r="N268" s="561"/>
      <c r="O268" s="561"/>
    </row>
    <row r="269" spans="1:15">
      <c r="A269" s="382" t="s">
        <v>645</v>
      </c>
      <c r="B269" s="383" t="s">
        <v>646</v>
      </c>
      <c r="C269" s="383" t="s">
        <v>653</v>
      </c>
      <c r="D269" s="384">
        <v>42741</v>
      </c>
      <c r="E269" s="548">
        <v>0.3</v>
      </c>
      <c r="F269" s="548">
        <v>0.2</v>
      </c>
      <c r="G269" s="548">
        <v>0</v>
      </c>
      <c r="H269" s="548">
        <v>0</v>
      </c>
      <c r="I269" s="549">
        <v>0.03</v>
      </c>
      <c r="J269" s="378">
        <v>99733</v>
      </c>
      <c r="K269" s="550">
        <v>0.41699999999999998</v>
      </c>
      <c r="L269" s="378">
        <f t="shared" si="13"/>
        <v>58144.338999999993</v>
      </c>
      <c r="M269" s="558">
        <f>$D269*(1-IF(AND('Категория(опт)'!$B$1="A+ (Категория 1)"),E269,IF(AND('Категория(опт)'!$B$1="A (Категория 2)"),F269,IF(AND('Категория(опт)'!$B$1="B (Категория А+)"),G269,IF(AND('Категория(опт)'!$B$1="C (Категория В)"),H269,"")))))*(1-$I269)*(1-'Категория(опт)'!$B$8)/(IF(AND('Категория(опт)'!$B$6="с НДС"),1,IF(AND('Категория(опт)'!$B$6="без НДС"),1.22,"")))</f>
        <v>33167.016000000003</v>
      </c>
      <c r="N269" s="561"/>
      <c r="O269" s="561"/>
    </row>
    <row r="270" spans="1:15">
      <c r="A270" s="382" t="s">
        <v>1311</v>
      </c>
      <c r="B270" s="383" t="s">
        <v>1197</v>
      </c>
      <c r="C270" s="383" t="s">
        <v>652</v>
      </c>
      <c r="D270" s="384">
        <v>28632</v>
      </c>
      <c r="E270" s="548">
        <v>0.59199999999999997</v>
      </c>
      <c r="F270" s="548">
        <v>0.54100000000000004</v>
      </c>
      <c r="G270" s="548">
        <v>0.49</v>
      </c>
      <c r="H270" s="548">
        <v>0.44</v>
      </c>
      <c r="I270" s="549">
        <v>0.09</v>
      </c>
      <c r="J270" s="378">
        <v>32045</v>
      </c>
      <c r="K270" s="550">
        <v>0.34</v>
      </c>
      <c r="L270" s="378">
        <f t="shared" ref="L270:L276" si="14">J270*(1-K270)</f>
        <v>21149.699999999997</v>
      </c>
      <c r="M270" s="558">
        <f>$D270*(1-IF(AND('Категория(опт)'!$B$1="A+ (Категория 1)"),E270,IF(AND('Категория(опт)'!$B$1="A (Категория 2)"),F270,IF(AND('Категория(опт)'!$B$1="B (Категория А+)"),G270,IF(AND('Категория(опт)'!$B$1="C (Категория В)"),H270,"")))))*(1-$I270)*(1-'Категория(опт)'!$B$8)/(IF(AND('Категория(опт)'!$B$6="с НДС"),1,IF(AND('Категория(опт)'!$B$6="без НДС"),1.22,"")))</f>
        <v>11959.300080000001</v>
      </c>
      <c r="N270" s="561"/>
      <c r="O270" s="561"/>
    </row>
    <row r="271" spans="1:15">
      <c r="A271" s="382" t="s">
        <v>1312</v>
      </c>
      <c r="B271" s="383" t="s">
        <v>1198</v>
      </c>
      <c r="C271" s="383" t="s">
        <v>652</v>
      </c>
      <c r="D271" s="384">
        <v>32022</v>
      </c>
      <c r="E271" s="548">
        <v>0.59199999999999997</v>
      </c>
      <c r="F271" s="548">
        <v>0.54100000000000004</v>
      </c>
      <c r="G271" s="548">
        <v>0.49</v>
      </c>
      <c r="H271" s="548">
        <v>0.44</v>
      </c>
      <c r="I271" s="549">
        <v>0.09</v>
      </c>
      <c r="J271" s="378">
        <v>35835</v>
      </c>
      <c r="K271" s="550">
        <v>0.34</v>
      </c>
      <c r="L271" s="378">
        <f t="shared" si="14"/>
        <v>23651.1</v>
      </c>
      <c r="M271" s="558">
        <f>$D271*(1-IF(AND('Категория(опт)'!$B$1="A+ (Категория 1)"),E271,IF(AND('Категория(опт)'!$B$1="A (Категория 2)"),F271,IF(AND('Категория(опт)'!$B$1="B (Категория А+)"),G271,IF(AND('Категория(опт)'!$B$1="C (Категория В)"),H271,"")))))*(1-$I271)*(1-'Категория(опт)'!$B$8)/(IF(AND('Категория(опт)'!$B$6="с НДС"),1,IF(AND('Категория(опт)'!$B$6="без НДС"),1.22,"")))</f>
        <v>13375.269179999999</v>
      </c>
      <c r="N271" s="561"/>
      <c r="O271" s="561"/>
    </row>
    <row r="272" spans="1:15">
      <c r="A272" s="382" t="s">
        <v>1313</v>
      </c>
      <c r="B272" s="383" t="s">
        <v>1199</v>
      </c>
      <c r="C272" s="383" t="s">
        <v>652</v>
      </c>
      <c r="D272" s="384">
        <v>44378</v>
      </c>
      <c r="E272" s="548">
        <v>0.59199999999999997</v>
      </c>
      <c r="F272" s="548">
        <v>0.54100000000000004</v>
      </c>
      <c r="G272" s="548">
        <v>0.49</v>
      </c>
      <c r="H272" s="548">
        <v>0.44</v>
      </c>
      <c r="I272" s="549">
        <v>0.09</v>
      </c>
      <c r="J272" s="378">
        <v>49664</v>
      </c>
      <c r="K272" s="550">
        <v>0.34</v>
      </c>
      <c r="L272" s="378">
        <f t="shared" si="14"/>
        <v>32778.239999999998</v>
      </c>
      <c r="M272" s="558">
        <f>$D272*(1-IF(AND('Категория(опт)'!$B$1="A+ (Категория 1)"),E272,IF(AND('Категория(опт)'!$B$1="A (Категория 2)"),F272,IF(AND('Категория(опт)'!$B$1="B (Категория А+)"),G272,IF(AND('Категория(опт)'!$B$1="C (Категория В)"),H272,"")))))*(1-$I272)*(1-'Категория(опт)'!$B$8)/(IF(AND('Категория(опт)'!$B$6="с НДС"),1,IF(AND('Категория(опт)'!$B$6="без НДС"),1.22,"")))</f>
        <v>18536.246819999997</v>
      </c>
      <c r="N272" s="561"/>
      <c r="O272" s="561"/>
    </row>
    <row r="273" spans="1:15">
      <c r="A273" s="382" t="s">
        <v>1314</v>
      </c>
      <c r="B273" s="383" t="s">
        <v>1200</v>
      </c>
      <c r="C273" s="383" t="s">
        <v>652</v>
      </c>
      <c r="D273" s="384">
        <v>49040</v>
      </c>
      <c r="E273" s="548">
        <v>0.59199999999999997</v>
      </c>
      <c r="F273" s="548">
        <v>0.54100000000000004</v>
      </c>
      <c r="G273" s="548">
        <v>0.49</v>
      </c>
      <c r="H273" s="548">
        <v>0.44</v>
      </c>
      <c r="I273" s="549">
        <v>0.09</v>
      </c>
      <c r="J273" s="378">
        <v>54880</v>
      </c>
      <c r="K273" s="550">
        <v>0.34</v>
      </c>
      <c r="L273" s="378">
        <f t="shared" si="14"/>
        <v>36220.799999999996</v>
      </c>
      <c r="M273" s="558">
        <f>$D273*(1-IF(AND('Категория(опт)'!$B$1="A+ (Категория 1)"),E273,IF(AND('Категория(опт)'!$B$1="A (Категория 2)"),F273,IF(AND('Категория(опт)'!$B$1="B (Категория А+)"),G273,IF(AND('Категория(опт)'!$B$1="C (Категория В)"),H273,"")))))*(1-$I273)*(1-'Категория(опт)'!$B$8)/(IF(AND('Категория(опт)'!$B$6="с НДС"),1,IF(AND('Категория(опт)'!$B$6="без НДС"),1.22,"")))</f>
        <v>20483.517599999999</v>
      </c>
      <c r="N273" s="561"/>
      <c r="O273" s="561"/>
    </row>
    <row r="274" spans="1:15">
      <c r="A274" s="382" t="s">
        <v>1315</v>
      </c>
      <c r="B274" s="383" t="s">
        <v>1201</v>
      </c>
      <c r="C274" s="383" t="s">
        <v>652</v>
      </c>
      <c r="D274" s="384">
        <v>56104</v>
      </c>
      <c r="E274" s="548">
        <v>0.59199999999999997</v>
      </c>
      <c r="F274" s="548">
        <v>0.54100000000000004</v>
      </c>
      <c r="G274" s="548">
        <v>0.49</v>
      </c>
      <c r="H274" s="548">
        <v>0.44</v>
      </c>
      <c r="I274" s="549">
        <v>0.09</v>
      </c>
      <c r="J274" s="378">
        <v>62848</v>
      </c>
      <c r="K274" s="550">
        <v>0.34</v>
      </c>
      <c r="L274" s="378">
        <f t="shared" si="14"/>
        <v>41479.679999999993</v>
      </c>
      <c r="M274" s="558">
        <f>$D274*(1-IF(AND('Категория(опт)'!$B$1="A+ (Категория 1)"),E274,IF(AND('Категория(опт)'!$B$1="A (Категория 2)"),F274,IF(AND('Категория(опт)'!$B$1="B (Категория А+)"),G274,IF(AND('Категория(опт)'!$B$1="C (Категория В)"),H274,"")))))*(1-$I274)*(1-'Категория(опт)'!$B$8)/(IF(AND('Категория(опт)'!$B$6="с НДС"),1,IF(AND('Категория(опт)'!$B$6="без НДС"),1.22,"")))</f>
        <v>23434.079759999997</v>
      </c>
      <c r="N274" s="561"/>
      <c r="O274" s="561"/>
    </row>
    <row r="275" spans="1:15">
      <c r="A275" s="382" t="s">
        <v>1316</v>
      </c>
      <c r="B275" s="383" t="s">
        <v>1202</v>
      </c>
      <c r="C275" s="383" t="s">
        <v>652</v>
      </c>
      <c r="D275" s="384">
        <v>62641</v>
      </c>
      <c r="E275" s="548">
        <v>0.59199999999999997</v>
      </c>
      <c r="F275" s="548">
        <v>0.54100000000000004</v>
      </c>
      <c r="G275" s="548">
        <v>0.49</v>
      </c>
      <c r="H275" s="548">
        <v>0.44</v>
      </c>
      <c r="I275" s="549">
        <v>0.09</v>
      </c>
      <c r="J275" s="378">
        <v>70101</v>
      </c>
      <c r="K275" s="550">
        <v>0.34</v>
      </c>
      <c r="L275" s="378">
        <f t="shared" si="14"/>
        <v>46266.659999999996</v>
      </c>
      <c r="M275" s="558">
        <f>$D275*(1-IF(AND('Категория(опт)'!$B$1="A+ (Категория 1)"),E275,IF(AND('Категория(опт)'!$B$1="A (Категория 2)"),F275,IF(AND('Категория(опт)'!$B$1="B (Категория А+)"),G275,IF(AND('Категория(опт)'!$B$1="C (Категория В)"),H275,"")))))*(1-$I275)*(1-'Категория(опт)'!$B$8)/(IF(AND('Категория(опт)'!$B$6="с НДС"),1,IF(AND('Категория(опт)'!$B$6="без НДС"),1.22,"")))</f>
        <v>26164.51929</v>
      </c>
      <c r="N275" s="561"/>
      <c r="O275" s="561"/>
    </row>
    <row r="276" spans="1:15">
      <c r="A276" s="382" t="s">
        <v>1317</v>
      </c>
      <c r="B276" s="383" t="s">
        <v>1203</v>
      </c>
      <c r="C276" s="383" t="s">
        <v>652</v>
      </c>
      <c r="D276" s="384">
        <v>69420</v>
      </c>
      <c r="E276" s="548">
        <v>0.59199999999999997</v>
      </c>
      <c r="F276" s="548">
        <v>0.54100000000000004</v>
      </c>
      <c r="G276" s="548">
        <v>0.49</v>
      </c>
      <c r="H276" s="548">
        <v>0.44</v>
      </c>
      <c r="I276" s="549">
        <v>0.09</v>
      </c>
      <c r="J276" s="378">
        <v>77686</v>
      </c>
      <c r="K276" s="550">
        <v>0.34</v>
      </c>
      <c r="L276" s="378">
        <f t="shared" si="14"/>
        <v>51272.759999999995</v>
      </c>
      <c r="M276" s="558">
        <f>$D276*(1-IF(AND('Категория(опт)'!$B$1="A+ (Категория 1)"),E276,IF(AND('Категория(опт)'!$B$1="A (Категория 2)"),F276,IF(AND('Категория(опт)'!$B$1="B (Категория А+)"),G276,IF(AND('Категория(опт)'!$B$1="C (Категория В)"),H276,"")))))*(1-$I276)*(1-'Категория(опт)'!$B$8)/(IF(AND('Категория(опт)'!$B$6="с НДС"),1,IF(AND('Категория(опт)'!$B$6="без НДС"),1.22,"")))</f>
        <v>28996.039799999999</v>
      </c>
      <c r="N276" s="561"/>
      <c r="O276" s="561"/>
    </row>
  </sheetData>
  <mergeCells count="2">
    <mergeCell ref="D1:I1"/>
    <mergeCell ref="J1:K1"/>
  </mergeCells>
  <phoneticPr fontId="8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00000"/>
  </sheetPr>
  <dimension ref="A1:O133"/>
  <sheetViews>
    <sheetView zoomScale="70" zoomScaleNormal="70" workbookViewId="0">
      <selection activeCell="N1" sqref="N1:O1048576"/>
    </sheetView>
  </sheetViews>
  <sheetFormatPr defaultRowHeight="15"/>
  <cols>
    <col min="1" max="1" width="4.85546875" style="377" bestFit="1" customWidth="1"/>
    <col min="2" max="2" width="49.42578125" style="377" bestFit="1" customWidth="1"/>
    <col min="3" max="3" width="24.140625" style="377" bestFit="1" customWidth="1"/>
    <col min="4" max="4" width="16.85546875" style="554" customWidth="1"/>
    <col min="5" max="8" width="8.85546875" style="377" customWidth="1"/>
    <col min="9" max="9" width="13" style="556" customWidth="1"/>
    <col min="10" max="10" width="10" style="377" bestFit="1" customWidth="1"/>
    <col min="11" max="11" width="8.85546875" style="556"/>
    <col min="12" max="12" width="16.42578125" style="377" bestFit="1" customWidth="1"/>
    <col min="13" max="13" width="13" style="377" bestFit="1" customWidth="1"/>
    <col min="14" max="15" width="8.85546875" style="562"/>
  </cols>
  <sheetData>
    <row r="1" spans="1:13">
      <c r="A1" s="383"/>
      <c r="B1" s="383"/>
      <c r="C1" s="383"/>
      <c r="D1" s="572" t="s">
        <v>650</v>
      </c>
      <c r="E1" s="572"/>
      <c r="F1" s="572"/>
      <c r="G1" s="572"/>
      <c r="H1" s="572"/>
      <c r="I1" s="572"/>
      <c r="J1" s="573" t="s">
        <v>651</v>
      </c>
      <c r="K1" s="573"/>
      <c r="L1" s="387"/>
      <c r="M1" s="386"/>
    </row>
    <row r="2" spans="1:13">
      <c r="A2" s="383"/>
      <c r="B2" s="383"/>
      <c r="C2" s="383"/>
      <c r="D2" s="552" t="s">
        <v>647</v>
      </c>
      <c r="E2" s="389" t="s">
        <v>7</v>
      </c>
      <c r="F2" s="389" t="s">
        <v>6</v>
      </c>
      <c r="G2" s="389" t="s">
        <v>8</v>
      </c>
      <c r="H2" s="389" t="s">
        <v>9</v>
      </c>
      <c r="I2" s="390" t="s">
        <v>648</v>
      </c>
      <c r="J2" s="391"/>
      <c r="K2" s="392" t="s">
        <v>649</v>
      </c>
      <c r="L2" s="391" t="s">
        <v>40</v>
      </c>
      <c r="M2" s="388" t="s">
        <v>36</v>
      </c>
    </row>
    <row r="3" spans="1:13">
      <c r="A3" s="383" t="s">
        <v>729</v>
      </c>
      <c r="B3" s="383" t="s">
        <v>730</v>
      </c>
      <c r="C3" s="383" t="s">
        <v>652</v>
      </c>
      <c r="D3" s="553">
        <v>1405</v>
      </c>
      <c r="E3" s="395"/>
      <c r="F3" s="395"/>
      <c r="G3" s="395"/>
      <c r="H3" s="395"/>
      <c r="I3" s="555">
        <v>0</v>
      </c>
      <c r="J3" s="391">
        <v>5622</v>
      </c>
      <c r="K3" s="394">
        <v>0.55000000000000004</v>
      </c>
      <c r="L3" s="387">
        <f>J3*(1-K3)</f>
        <v>2529.8999999999996</v>
      </c>
      <c r="M3" s="387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В)"),H3,"")))))*(1-$I3)*(1-'Категория(опт)'!$B$8)/(IF(AND('Категория(опт)'!$B$6="с НДС"),1,IF(AND('Категория(опт)'!$B$6="без НДС"),1.22,"")))</f>
        <v>1405</v>
      </c>
    </row>
    <row r="4" spans="1:13">
      <c r="A4" s="383" t="s">
        <v>731</v>
      </c>
      <c r="B4" s="383" t="s">
        <v>732</v>
      </c>
      <c r="C4" s="383" t="s">
        <v>652</v>
      </c>
      <c r="D4" s="553">
        <v>1505</v>
      </c>
      <c r="E4" s="395"/>
      <c r="F4" s="395"/>
      <c r="G4" s="395"/>
      <c r="H4" s="395"/>
      <c r="I4" s="555">
        <v>0</v>
      </c>
      <c r="J4" s="391">
        <v>6022</v>
      </c>
      <c r="K4" s="394">
        <v>0.55000000000000004</v>
      </c>
      <c r="L4" s="387">
        <f t="shared" ref="L4:L66" si="0">J4*(1-K4)</f>
        <v>2709.8999999999996</v>
      </c>
      <c r="M4" s="387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В)"),H4,"")))))*(1-$I4)*(1-'Категория(опт)'!$B$8)/(IF(AND('Категория(опт)'!$B$6="с НДС"),1,IF(AND('Категория(опт)'!$B$6="без НДС"),1.22,"")))</f>
        <v>1505</v>
      </c>
    </row>
    <row r="5" spans="1:13">
      <c r="A5" s="383" t="s">
        <v>733</v>
      </c>
      <c r="B5" s="383" t="s">
        <v>734</v>
      </c>
      <c r="C5" s="383" t="s">
        <v>652</v>
      </c>
      <c r="D5" s="553">
        <v>1513</v>
      </c>
      <c r="E5" s="395"/>
      <c r="F5" s="395"/>
      <c r="G5" s="395"/>
      <c r="H5" s="395"/>
      <c r="I5" s="555">
        <v>0</v>
      </c>
      <c r="J5" s="391">
        <v>6156</v>
      </c>
      <c r="K5" s="394">
        <v>0.55000000000000004</v>
      </c>
      <c r="L5" s="387">
        <f t="shared" si="0"/>
        <v>2770.2</v>
      </c>
      <c r="M5" s="387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В)"),H5,"")))))*(1-$I5)*(1-'Категория(опт)'!$B$8)/(IF(AND('Категория(опт)'!$B$6="с НДС"),1,IF(AND('Категория(опт)'!$B$6="без НДС"),1.22,"")))</f>
        <v>1513</v>
      </c>
    </row>
    <row r="6" spans="1:13">
      <c r="A6" s="383" t="s">
        <v>735</v>
      </c>
      <c r="B6" s="383" t="s">
        <v>736</v>
      </c>
      <c r="C6" s="383" t="s">
        <v>652</v>
      </c>
      <c r="D6" s="553">
        <v>1598</v>
      </c>
      <c r="E6" s="395"/>
      <c r="F6" s="395"/>
      <c r="G6" s="395"/>
      <c r="H6" s="395"/>
      <c r="I6" s="555">
        <v>0</v>
      </c>
      <c r="J6" s="391">
        <v>6533</v>
      </c>
      <c r="K6" s="394">
        <v>0.55000000000000004</v>
      </c>
      <c r="L6" s="387">
        <f t="shared" si="0"/>
        <v>2939.85</v>
      </c>
      <c r="M6" s="387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В)"),H6,"")))))*(1-$I6)*(1-'Категория(опт)'!$B$8)/(IF(AND('Категория(опт)'!$B$6="с НДС"),1,IF(AND('Категория(опт)'!$B$6="без НДС"),1.22,"")))</f>
        <v>1598</v>
      </c>
    </row>
    <row r="7" spans="1:13">
      <c r="A7" s="383" t="s">
        <v>1409</v>
      </c>
      <c r="B7" s="383" t="s">
        <v>1407</v>
      </c>
      <c r="C7" s="383" t="s">
        <v>652</v>
      </c>
      <c r="D7" s="553">
        <v>1785</v>
      </c>
      <c r="E7" s="395"/>
      <c r="F7" s="395"/>
      <c r="G7" s="395"/>
      <c r="H7" s="395"/>
      <c r="I7" s="555"/>
      <c r="J7" s="391">
        <v>7100</v>
      </c>
      <c r="K7" s="394">
        <v>0.55000000000000004</v>
      </c>
      <c r="L7" s="387">
        <f t="shared" ref="L7" si="1">J7*(1-K7)</f>
        <v>3194.9999999999995</v>
      </c>
      <c r="M7" s="387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В)"),H7,"")))))*(1-$I7)*(1-'Категория(опт)'!$B$8)/(IF(AND('Категория(опт)'!$B$6="с НДС"),1,IF(AND('Категория(опт)'!$B$6="без НДС"),1.22,"")))</f>
        <v>1785</v>
      </c>
    </row>
    <row r="8" spans="1:13">
      <c r="A8" s="383" t="s">
        <v>737</v>
      </c>
      <c r="B8" s="383" t="s">
        <v>738</v>
      </c>
      <c r="C8" s="383" t="s">
        <v>652</v>
      </c>
      <c r="D8" s="553">
        <v>1867</v>
      </c>
      <c r="E8" s="395"/>
      <c r="F8" s="395"/>
      <c r="G8" s="395"/>
      <c r="H8" s="395"/>
      <c r="I8" s="555">
        <v>0</v>
      </c>
      <c r="J8" s="391">
        <v>7400</v>
      </c>
      <c r="K8" s="394">
        <v>0.55000000000000004</v>
      </c>
      <c r="L8" s="387">
        <f t="shared" si="0"/>
        <v>3329.9999999999995</v>
      </c>
      <c r="M8" s="387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В)"),H8,"")))))*(1-$I8)*(1-'Категория(опт)'!$B$8)/(IF(AND('Категория(опт)'!$B$6="с НДС"),1,IF(AND('Категория(опт)'!$B$6="без НДС"),1.22,"")))</f>
        <v>1867</v>
      </c>
    </row>
    <row r="9" spans="1:13">
      <c r="A9" s="383" t="s">
        <v>739</v>
      </c>
      <c r="B9" s="383" t="s">
        <v>740</v>
      </c>
      <c r="C9" s="383" t="s">
        <v>652</v>
      </c>
      <c r="D9" s="553">
        <v>2021</v>
      </c>
      <c r="E9" s="395"/>
      <c r="F9" s="395"/>
      <c r="G9" s="395"/>
      <c r="H9" s="395"/>
      <c r="I9" s="555">
        <v>0</v>
      </c>
      <c r="J9" s="391">
        <v>8022</v>
      </c>
      <c r="K9" s="394">
        <v>0.55000000000000004</v>
      </c>
      <c r="L9" s="387">
        <f t="shared" si="0"/>
        <v>3609.8999999999996</v>
      </c>
      <c r="M9" s="387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В)"),H9,"")))))*(1-$I9)*(1-'Категория(опт)'!$B$8)/(IF(AND('Категория(опт)'!$B$6="с НДС"),1,IF(AND('Категория(опт)'!$B$6="без НДС"),1.22,"")))</f>
        <v>2021</v>
      </c>
    </row>
    <row r="10" spans="1:13">
      <c r="A10" s="383" t="s">
        <v>741</v>
      </c>
      <c r="B10" s="383" t="s">
        <v>742</v>
      </c>
      <c r="C10" s="383" t="s">
        <v>652</v>
      </c>
      <c r="D10" s="553">
        <v>2033</v>
      </c>
      <c r="E10" s="395"/>
      <c r="F10" s="395"/>
      <c r="G10" s="395"/>
      <c r="H10" s="395"/>
      <c r="I10" s="555">
        <v>0</v>
      </c>
      <c r="J10" s="391">
        <v>8067</v>
      </c>
      <c r="K10" s="394">
        <v>0.55000000000000004</v>
      </c>
      <c r="L10" s="387">
        <f t="shared" si="0"/>
        <v>3630.1499999999996</v>
      </c>
      <c r="M10" s="387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В)"),H10,"")))))*(1-$I10)*(1-'Категория(опт)'!$B$8)/(IF(AND('Категория(опт)'!$B$6="с НДС"),1,IF(AND('Категория(опт)'!$B$6="без НДС"),1.22,"")))</f>
        <v>2033</v>
      </c>
    </row>
    <row r="11" spans="1:13">
      <c r="A11" s="383" t="s">
        <v>743</v>
      </c>
      <c r="B11" s="383" t="s">
        <v>744</v>
      </c>
      <c r="C11" s="383" t="s">
        <v>652</v>
      </c>
      <c r="D11" s="553">
        <v>2087</v>
      </c>
      <c r="E11" s="395"/>
      <c r="F11" s="395"/>
      <c r="G11" s="395"/>
      <c r="H11" s="395"/>
      <c r="I11" s="555">
        <v>0</v>
      </c>
      <c r="J11" s="391">
        <v>8289</v>
      </c>
      <c r="K11" s="394">
        <v>0.55000000000000004</v>
      </c>
      <c r="L11" s="387">
        <f t="shared" si="0"/>
        <v>3730.0499999999997</v>
      </c>
      <c r="M11" s="387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В)"),H11,"")))))*(1-$I11)*(1-'Категория(опт)'!$B$8)/(IF(AND('Категория(опт)'!$B$6="с НДС"),1,IF(AND('Категория(опт)'!$B$6="без НДС"),1.22,"")))</f>
        <v>2087</v>
      </c>
    </row>
    <row r="12" spans="1:13">
      <c r="A12" s="383" t="s">
        <v>1410</v>
      </c>
      <c r="B12" s="383" t="s">
        <v>1408</v>
      </c>
      <c r="C12" s="383" t="s">
        <v>652</v>
      </c>
      <c r="D12" s="553">
        <v>2310</v>
      </c>
      <c r="E12" s="395"/>
      <c r="F12" s="395"/>
      <c r="G12" s="395"/>
      <c r="H12" s="395"/>
      <c r="I12" s="555"/>
      <c r="J12" s="391">
        <v>9189</v>
      </c>
      <c r="K12" s="394">
        <v>0.55000000000000004</v>
      </c>
      <c r="L12" s="387">
        <f t="shared" ref="L12" si="2">J12*(1-K12)</f>
        <v>4135.0499999999993</v>
      </c>
      <c r="M12" s="387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В)"),H12,"")))))*(1-$I12)*(1-'Категория(опт)'!$B$8)/(IF(AND('Категория(опт)'!$B$6="с НДС"),1,IF(AND('Категория(опт)'!$B$6="без НДС"),1.22,"")))</f>
        <v>2310</v>
      </c>
    </row>
    <row r="13" spans="1:13">
      <c r="A13" s="383" t="s">
        <v>745</v>
      </c>
      <c r="B13" s="383" t="s">
        <v>746</v>
      </c>
      <c r="C13" s="383" t="s">
        <v>652</v>
      </c>
      <c r="D13" s="553">
        <v>922</v>
      </c>
      <c r="E13" s="395"/>
      <c r="F13" s="395"/>
      <c r="G13" s="395"/>
      <c r="H13" s="395"/>
      <c r="I13" s="555">
        <v>0</v>
      </c>
      <c r="J13" s="391">
        <v>5433</v>
      </c>
      <c r="K13" s="394">
        <v>0.7</v>
      </c>
      <c r="L13" s="387">
        <f t="shared" si="0"/>
        <v>1629.9000000000003</v>
      </c>
      <c r="M13" s="387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В)"),H13,"")))))*(1-$I13)*(1-'Категория(опт)'!$B$8)/(IF(AND('Категория(опт)'!$B$6="с НДС"),1,IF(AND('Категория(опт)'!$B$6="без НДС"),1.22,"")))</f>
        <v>922</v>
      </c>
    </row>
    <row r="14" spans="1:13">
      <c r="A14" s="383" t="s">
        <v>747</v>
      </c>
      <c r="B14" s="383" t="s">
        <v>748</v>
      </c>
      <c r="C14" s="383" t="s">
        <v>652</v>
      </c>
      <c r="D14" s="553">
        <v>995</v>
      </c>
      <c r="E14" s="395"/>
      <c r="F14" s="395"/>
      <c r="G14" s="395"/>
      <c r="H14" s="395"/>
      <c r="I14" s="555">
        <v>0</v>
      </c>
      <c r="J14" s="391">
        <v>5867</v>
      </c>
      <c r="K14" s="394">
        <v>0.7</v>
      </c>
      <c r="L14" s="387">
        <f t="shared" si="0"/>
        <v>1760.1000000000004</v>
      </c>
      <c r="M14" s="387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В)"),H14,"")))))*(1-$I14)*(1-'Категория(опт)'!$B$8)/(IF(AND('Категория(опт)'!$B$6="с НДС"),1,IF(AND('Категория(опт)'!$B$6="без НДС"),1.22,"")))</f>
        <v>995</v>
      </c>
    </row>
    <row r="15" spans="1:13">
      <c r="A15" s="383" t="s">
        <v>749</v>
      </c>
      <c r="B15" s="383" t="s">
        <v>750</v>
      </c>
      <c r="C15" s="383" t="s">
        <v>652</v>
      </c>
      <c r="D15" s="553">
        <v>939</v>
      </c>
      <c r="E15" s="395"/>
      <c r="F15" s="395"/>
      <c r="G15" s="395"/>
      <c r="H15" s="395"/>
      <c r="I15" s="555">
        <v>0</v>
      </c>
      <c r="J15" s="391">
        <v>5533</v>
      </c>
      <c r="K15" s="394">
        <v>0.7</v>
      </c>
      <c r="L15" s="387">
        <f t="shared" si="0"/>
        <v>1659.9000000000003</v>
      </c>
      <c r="M15" s="387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В)"),H15,"")))))*(1-$I15)*(1-'Категория(опт)'!$B$8)/(IF(AND('Категория(опт)'!$B$6="с НДС"),1,IF(AND('Категория(опт)'!$B$6="без НДС"),1.22,"")))</f>
        <v>939</v>
      </c>
    </row>
    <row r="16" spans="1:13">
      <c r="A16" s="383" t="s">
        <v>751</v>
      </c>
      <c r="B16" s="383" t="s">
        <v>752</v>
      </c>
      <c r="C16" s="383" t="s">
        <v>652</v>
      </c>
      <c r="D16" s="553">
        <v>1001</v>
      </c>
      <c r="E16" s="395"/>
      <c r="F16" s="395"/>
      <c r="G16" s="395"/>
      <c r="H16" s="395"/>
      <c r="I16" s="555">
        <v>0</v>
      </c>
      <c r="J16" s="391">
        <v>5900</v>
      </c>
      <c r="K16" s="394">
        <v>0.7</v>
      </c>
      <c r="L16" s="387">
        <f t="shared" si="0"/>
        <v>1770.0000000000002</v>
      </c>
      <c r="M16" s="387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В)"),H16,"")))))*(1-$I16)*(1-'Категория(опт)'!$B$8)/(IF(AND('Категория(опт)'!$B$6="с НДС"),1,IF(AND('Категория(опт)'!$B$6="без НДС"),1.22,"")))</f>
        <v>1001</v>
      </c>
    </row>
    <row r="17" spans="1:13">
      <c r="A17" s="383" t="s">
        <v>753</v>
      </c>
      <c r="B17" s="383" t="s">
        <v>754</v>
      </c>
      <c r="C17" s="383" t="s">
        <v>652</v>
      </c>
      <c r="D17" s="553">
        <v>1071</v>
      </c>
      <c r="E17" s="395"/>
      <c r="F17" s="395"/>
      <c r="G17" s="395"/>
      <c r="H17" s="395"/>
      <c r="I17" s="555">
        <v>0</v>
      </c>
      <c r="J17" s="391">
        <v>6300</v>
      </c>
      <c r="K17" s="394">
        <v>0.7</v>
      </c>
      <c r="L17" s="387">
        <f t="shared" si="0"/>
        <v>1890.0000000000002</v>
      </c>
      <c r="M17" s="387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В)"),H17,"")))))*(1-$I17)*(1-'Категория(опт)'!$B$8)/(IF(AND('Категория(опт)'!$B$6="с НДС"),1,IF(AND('Категория(опт)'!$B$6="без НДС"),1.22,"")))</f>
        <v>1071</v>
      </c>
    </row>
    <row r="18" spans="1:13">
      <c r="A18" s="383" t="s">
        <v>755</v>
      </c>
      <c r="B18" s="383" t="s">
        <v>756</v>
      </c>
      <c r="C18" s="383" t="s">
        <v>652</v>
      </c>
      <c r="D18" s="553">
        <v>1292</v>
      </c>
      <c r="E18" s="395"/>
      <c r="F18" s="395"/>
      <c r="G18" s="395"/>
      <c r="H18" s="395"/>
      <c r="I18" s="555">
        <v>0</v>
      </c>
      <c r="J18" s="391">
        <v>7600</v>
      </c>
      <c r="K18" s="394">
        <v>0.7</v>
      </c>
      <c r="L18" s="387">
        <f t="shared" si="0"/>
        <v>2280.0000000000005</v>
      </c>
      <c r="M18" s="387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В)"),H18,"")))))*(1-$I18)*(1-'Категория(опт)'!$B$8)/(IF(AND('Категория(опт)'!$B$6="с НДС"),1,IF(AND('Категория(опт)'!$B$6="без НДС"),1.22,"")))</f>
        <v>1292</v>
      </c>
    </row>
    <row r="19" spans="1:13">
      <c r="A19" s="383" t="s">
        <v>757</v>
      </c>
      <c r="B19" s="383" t="s">
        <v>758</v>
      </c>
      <c r="C19" s="383" t="s">
        <v>652</v>
      </c>
      <c r="D19" s="553">
        <v>1667</v>
      </c>
      <c r="E19" s="395"/>
      <c r="F19" s="395"/>
      <c r="G19" s="395"/>
      <c r="H19" s="395"/>
      <c r="I19" s="555">
        <v>0</v>
      </c>
      <c r="J19" s="391">
        <v>9800</v>
      </c>
      <c r="K19" s="394">
        <v>0.7</v>
      </c>
      <c r="L19" s="387">
        <f t="shared" si="0"/>
        <v>2940.0000000000005</v>
      </c>
      <c r="M19" s="387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В)"),H19,"")))))*(1-$I19)*(1-'Категория(опт)'!$B$8)/(IF(AND('Категория(опт)'!$B$6="с НДС"),1,IF(AND('Категория(опт)'!$B$6="без НДС"),1.22,"")))</f>
        <v>1667</v>
      </c>
    </row>
    <row r="20" spans="1:13">
      <c r="A20" s="383" t="s">
        <v>759</v>
      </c>
      <c r="B20" s="383" t="s">
        <v>760</v>
      </c>
      <c r="C20" s="383" t="s">
        <v>652</v>
      </c>
      <c r="D20" s="553">
        <v>1944</v>
      </c>
      <c r="E20" s="395"/>
      <c r="F20" s="395"/>
      <c r="G20" s="395"/>
      <c r="H20" s="395"/>
      <c r="I20" s="555">
        <v>0</v>
      </c>
      <c r="J20" s="391">
        <v>11433</v>
      </c>
      <c r="K20" s="394">
        <v>0.7</v>
      </c>
      <c r="L20" s="387">
        <f t="shared" si="0"/>
        <v>3429.9000000000005</v>
      </c>
      <c r="M20" s="387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В)"),H20,"")))))*(1-$I20)*(1-'Категория(опт)'!$B$8)/(IF(AND('Категория(опт)'!$B$6="с НДС"),1,IF(AND('Категория(опт)'!$B$6="без НДС"),1.22,"")))</f>
        <v>1944</v>
      </c>
    </row>
    <row r="21" spans="1:13">
      <c r="A21" s="383" t="s">
        <v>761</v>
      </c>
      <c r="B21" s="383" t="s">
        <v>762</v>
      </c>
      <c r="C21" s="383" t="s">
        <v>652</v>
      </c>
      <c r="D21" s="553">
        <v>1062</v>
      </c>
      <c r="E21" s="395"/>
      <c r="F21" s="395"/>
      <c r="G21" s="395"/>
      <c r="H21" s="395"/>
      <c r="I21" s="555">
        <v>0</v>
      </c>
      <c r="J21" s="391">
        <v>3083</v>
      </c>
      <c r="K21" s="394">
        <v>0.4</v>
      </c>
      <c r="L21" s="387">
        <f t="shared" si="0"/>
        <v>1849.8</v>
      </c>
      <c r="M21" s="387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В)"),H21,"")))))*(1-$I21)*(1-'Категория(опт)'!$B$8)/(IF(AND('Категория(опт)'!$B$6="с НДС"),1,IF(AND('Категория(опт)'!$B$6="без НДС"),1.22,"")))</f>
        <v>1062</v>
      </c>
    </row>
    <row r="22" spans="1:13">
      <c r="A22" s="383" t="s">
        <v>763</v>
      </c>
      <c r="B22" s="383" t="s">
        <v>764</v>
      </c>
      <c r="C22" s="383" t="s">
        <v>652</v>
      </c>
      <c r="D22" s="553">
        <v>1105</v>
      </c>
      <c r="E22" s="395"/>
      <c r="F22" s="395"/>
      <c r="G22" s="395"/>
      <c r="H22" s="395"/>
      <c r="I22" s="555">
        <v>0</v>
      </c>
      <c r="J22" s="391">
        <v>3117</v>
      </c>
      <c r="K22" s="394">
        <v>0.4</v>
      </c>
      <c r="L22" s="387">
        <f t="shared" si="0"/>
        <v>1870.1999999999998</v>
      </c>
      <c r="M22" s="387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В)"),H22,"")))))*(1-$I22)*(1-'Категория(опт)'!$B$8)/(IF(AND('Категория(опт)'!$B$6="с НДС"),1,IF(AND('Категория(опт)'!$B$6="без НДС"),1.22,"")))</f>
        <v>1105</v>
      </c>
    </row>
    <row r="23" spans="1:13">
      <c r="A23" s="383" t="s">
        <v>765</v>
      </c>
      <c r="B23" s="383" t="s">
        <v>766</v>
      </c>
      <c r="C23" s="383" t="s">
        <v>652</v>
      </c>
      <c r="D23" s="553">
        <v>1063</v>
      </c>
      <c r="E23" s="395"/>
      <c r="F23" s="395"/>
      <c r="G23" s="395"/>
      <c r="H23" s="395"/>
      <c r="I23" s="555">
        <v>0</v>
      </c>
      <c r="J23" s="391">
        <v>3083</v>
      </c>
      <c r="K23" s="394">
        <v>0.4</v>
      </c>
      <c r="L23" s="387">
        <f t="shared" si="0"/>
        <v>1849.8</v>
      </c>
      <c r="M23" s="387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В)"),H23,"")))))*(1-$I23)*(1-'Категория(опт)'!$B$8)/(IF(AND('Категория(опт)'!$B$6="с НДС"),1,IF(AND('Категория(опт)'!$B$6="без НДС"),1.22,"")))</f>
        <v>1063</v>
      </c>
    </row>
    <row r="24" spans="1:13">
      <c r="A24" s="383" t="s">
        <v>767</v>
      </c>
      <c r="B24" s="383" t="s">
        <v>768</v>
      </c>
      <c r="C24" s="383" t="s">
        <v>652</v>
      </c>
      <c r="D24" s="553">
        <v>1109</v>
      </c>
      <c r="E24" s="395"/>
      <c r="F24" s="395"/>
      <c r="G24" s="395"/>
      <c r="H24" s="395"/>
      <c r="I24" s="555">
        <v>0</v>
      </c>
      <c r="J24" s="391">
        <v>3133</v>
      </c>
      <c r="K24" s="394">
        <v>0.4</v>
      </c>
      <c r="L24" s="387">
        <f t="shared" si="0"/>
        <v>1879.8</v>
      </c>
      <c r="M24" s="387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В)"),H24,"")))))*(1-$I24)*(1-'Категория(опт)'!$B$8)/(IF(AND('Категория(опт)'!$B$6="с НДС"),1,IF(AND('Категория(опт)'!$B$6="без НДС"),1.22,"")))</f>
        <v>1109</v>
      </c>
    </row>
    <row r="25" spans="1:13">
      <c r="A25" s="383" t="s">
        <v>769</v>
      </c>
      <c r="B25" s="383" t="s">
        <v>770</v>
      </c>
      <c r="C25" s="383" t="s">
        <v>652</v>
      </c>
      <c r="D25" s="553">
        <v>1377</v>
      </c>
      <c r="E25" s="395"/>
      <c r="F25" s="395"/>
      <c r="G25" s="395"/>
      <c r="H25" s="395"/>
      <c r="I25" s="555">
        <v>0</v>
      </c>
      <c r="J25" s="391">
        <v>4133</v>
      </c>
      <c r="K25" s="394">
        <v>0.4</v>
      </c>
      <c r="L25" s="387">
        <f t="shared" si="0"/>
        <v>2479.7999999999997</v>
      </c>
      <c r="M25" s="387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В)"),H25,"")))))*(1-$I25)*(1-'Категория(опт)'!$B$8)/(IF(AND('Категория(опт)'!$B$6="с НДС"),1,IF(AND('Категория(опт)'!$B$6="без НДС"),1.22,"")))</f>
        <v>1377</v>
      </c>
    </row>
    <row r="26" spans="1:13">
      <c r="A26" s="383" t="s">
        <v>771</v>
      </c>
      <c r="B26" s="383" t="s">
        <v>772</v>
      </c>
      <c r="C26" s="383" t="s">
        <v>652</v>
      </c>
      <c r="D26" s="553">
        <v>1536</v>
      </c>
      <c r="E26" s="395"/>
      <c r="F26" s="395"/>
      <c r="G26" s="395"/>
      <c r="H26" s="395"/>
      <c r="I26" s="555">
        <v>0</v>
      </c>
      <c r="J26" s="391">
        <v>4567</v>
      </c>
      <c r="K26" s="394">
        <v>0.4</v>
      </c>
      <c r="L26" s="387">
        <f t="shared" si="0"/>
        <v>2740.2</v>
      </c>
      <c r="M26" s="387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В)"),H26,"")))))*(1-$I26)*(1-'Категория(опт)'!$B$8)/(IF(AND('Категория(опт)'!$B$6="с НДС"),1,IF(AND('Категория(опт)'!$B$6="без НДС"),1.22,"")))</f>
        <v>1536</v>
      </c>
    </row>
    <row r="27" spans="1:13">
      <c r="A27" s="383" t="s">
        <v>773</v>
      </c>
      <c r="B27" s="383" t="s">
        <v>774</v>
      </c>
      <c r="C27" s="383" t="s">
        <v>652</v>
      </c>
      <c r="D27" s="553">
        <v>1621</v>
      </c>
      <c r="E27" s="395"/>
      <c r="F27" s="395"/>
      <c r="G27" s="395"/>
      <c r="H27" s="395"/>
      <c r="I27" s="555">
        <v>0</v>
      </c>
      <c r="J27" s="391">
        <v>4750</v>
      </c>
      <c r="K27" s="394">
        <v>0.4</v>
      </c>
      <c r="L27" s="387">
        <f t="shared" si="0"/>
        <v>2850</v>
      </c>
      <c r="M27" s="387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В)"),H27,"")))))*(1-$I27)*(1-'Категория(опт)'!$B$8)/(IF(AND('Категория(опт)'!$B$6="с НДС"),1,IF(AND('Категория(опт)'!$B$6="без НДС"),1.22,"")))</f>
        <v>1621</v>
      </c>
    </row>
    <row r="28" spans="1:13">
      <c r="A28" s="383" t="s">
        <v>775</v>
      </c>
      <c r="B28" s="383" t="s">
        <v>776</v>
      </c>
      <c r="C28" s="383" t="s">
        <v>652</v>
      </c>
      <c r="D28" s="553">
        <v>1677</v>
      </c>
      <c r="E28" s="395"/>
      <c r="F28" s="395"/>
      <c r="G28" s="395"/>
      <c r="H28" s="395"/>
      <c r="I28" s="555">
        <v>0</v>
      </c>
      <c r="J28" s="391">
        <v>5250</v>
      </c>
      <c r="K28" s="394">
        <v>0.4</v>
      </c>
      <c r="L28" s="387">
        <f t="shared" si="0"/>
        <v>3150</v>
      </c>
      <c r="M28" s="387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В)"),H28,"")))))*(1-$I28)*(1-'Категория(опт)'!$B$8)/(IF(AND('Категория(опт)'!$B$6="с НДС"),1,IF(AND('Категория(опт)'!$B$6="без НДС"),1.22,"")))</f>
        <v>1677</v>
      </c>
    </row>
    <row r="29" spans="1:13">
      <c r="A29" s="383" t="s">
        <v>777</v>
      </c>
      <c r="B29" s="383" t="s">
        <v>778</v>
      </c>
      <c r="C29" s="383" t="s">
        <v>694</v>
      </c>
      <c r="D29" s="553">
        <v>890</v>
      </c>
      <c r="E29" s="395"/>
      <c r="F29" s="395"/>
      <c r="G29" s="395"/>
      <c r="H29" s="395"/>
      <c r="I29" s="555">
        <v>0</v>
      </c>
      <c r="J29" s="391">
        <v>4000</v>
      </c>
      <c r="K29" s="394">
        <v>0.6</v>
      </c>
      <c r="L29" s="387">
        <f t="shared" si="0"/>
        <v>1600</v>
      </c>
      <c r="M29" s="387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В)"),H29,"")))))*(1-$I29)*(1-'Категория(опт)'!$B$8)/(IF(AND('Категория(опт)'!$B$6="с НДС"),1,IF(AND('Категория(опт)'!$B$6="без НДС"),1.22,"")))</f>
        <v>890</v>
      </c>
    </row>
    <row r="30" spans="1:13">
      <c r="A30" s="383" t="s">
        <v>779</v>
      </c>
      <c r="B30" s="383" t="s">
        <v>780</v>
      </c>
      <c r="C30" s="383" t="s">
        <v>694</v>
      </c>
      <c r="D30" s="553">
        <v>1038</v>
      </c>
      <c r="E30" s="395"/>
      <c r="F30" s="395"/>
      <c r="G30" s="395"/>
      <c r="H30" s="395"/>
      <c r="I30" s="555">
        <v>0</v>
      </c>
      <c r="J30" s="391">
        <v>4675</v>
      </c>
      <c r="K30" s="394">
        <v>0.6</v>
      </c>
      <c r="L30" s="387">
        <f t="shared" si="0"/>
        <v>1870</v>
      </c>
      <c r="M30" s="387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В)"),H30,"")))))*(1-$I30)*(1-'Категория(опт)'!$B$8)/(IF(AND('Категория(опт)'!$B$6="с НДС"),1,IF(AND('Категория(опт)'!$B$6="без НДС"),1.22,"")))</f>
        <v>1038</v>
      </c>
    </row>
    <row r="31" spans="1:13">
      <c r="A31" s="383" t="s">
        <v>781</v>
      </c>
      <c r="B31" s="383" t="s">
        <v>782</v>
      </c>
      <c r="C31" s="383" t="s">
        <v>694</v>
      </c>
      <c r="D31" s="553">
        <v>1185</v>
      </c>
      <c r="E31" s="395"/>
      <c r="F31" s="395"/>
      <c r="G31" s="395"/>
      <c r="H31" s="395"/>
      <c r="I31" s="555">
        <v>0</v>
      </c>
      <c r="J31" s="391">
        <v>5375</v>
      </c>
      <c r="K31" s="394">
        <v>0.6</v>
      </c>
      <c r="L31" s="387">
        <f t="shared" si="0"/>
        <v>2150</v>
      </c>
      <c r="M31" s="387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В)"),H31,"")))))*(1-$I31)*(1-'Категория(опт)'!$B$8)/(IF(AND('Категория(опт)'!$B$6="с НДС"),1,IF(AND('Категория(опт)'!$B$6="без НДС"),1.22,"")))</f>
        <v>1185</v>
      </c>
    </row>
    <row r="32" spans="1:13">
      <c r="A32" s="383" t="s">
        <v>783</v>
      </c>
      <c r="B32" s="383" t="s">
        <v>784</v>
      </c>
      <c r="C32" s="383" t="s">
        <v>694</v>
      </c>
      <c r="D32" s="553">
        <v>1340</v>
      </c>
      <c r="E32" s="395"/>
      <c r="F32" s="395"/>
      <c r="G32" s="395"/>
      <c r="H32" s="395"/>
      <c r="I32" s="555">
        <v>0</v>
      </c>
      <c r="J32" s="391">
        <v>6075</v>
      </c>
      <c r="K32" s="394">
        <v>0.6</v>
      </c>
      <c r="L32" s="387">
        <f t="shared" si="0"/>
        <v>2430</v>
      </c>
      <c r="M32" s="387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В)"),H32,"")))))*(1-$I32)*(1-'Категория(опт)'!$B$8)/(IF(AND('Категория(опт)'!$B$6="с НДС"),1,IF(AND('Категория(опт)'!$B$6="без НДС"),1.22,"")))</f>
        <v>1340</v>
      </c>
    </row>
    <row r="33" spans="1:13">
      <c r="A33" s="383" t="s">
        <v>785</v>
      </c>
      <c r="B33" s="383" t="s">
        <v>786</v>
      </c>
      <c r="C33" s="383" t="s">
        <v>694</v>
      </c>
      <c r="D33" s="553">
        <v>1487</v>
      </c>
      <c r="E33" s="395"/>
      <c r="F33" s="395"/>
      <c r="G33" s="395"/>
      <c r="H33" s="395"/>
      <c r="I33" s="555">
        <v>0</v>
      </c>
      <c r="J33" s="391">
        <v>6675</v>
      </c>
      <c r="K33" s="394">
        <v>0.6</v>
      </c>
      <c r="L33" s="387">
        <f t="shared" si="0"/>
        <v>2670</v>
      </c>
      <c r="M33" s="387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В)"),H33,"")))))*(1-$I33)*(1-'Категория(опт)'!$B$8)/(IF(AND('Категория(опт)'!$B$6="с НДС"),1,IF(AND('Категория(опт)'!$B$6="без НДС"),1.22,"")))</f>
        <v>1487</v>
      </c>
    </row>
    <row r="34" spans="1:13">
      <c r="A34" s="383" t="s">
        <v>787</v>
      </c>
      <c r="B34" s="383" t="s">
        <v>788</v>
      </c>
      <c r="C34" s="383" t="s">
        <v>694</v>
      </c>
      <c r="D34" s="553">
        <v>972</v>
      </c>
      <c r="E34" s="395"/>
      <c r="F34" s="395"/>
      <c r="G34" s="395"/>
      <c r="H34" s="395"/>
      <c r="I34" s="555">
        <v>0</v>
      </c>
      <c r="J34" s="391">
        <v>3164</v>
      </c>
      <c r="K34" s="394">
        <v>0.45</v>
      </c>
      <c r="L34" s="387">
        <f t="shared" si="0"/>
        <v>1740.2</v>
      </c>
      <c r="M34" s="387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В)"),H34,"")))))*(1-$I34)*(1-'Категория(опт)'!$B$8)/(IF(AND('Категория(опт)'!$B$6="с НДС"),1,IF(AND('Категория(опт)'!$B$6="без НДС"),1.22,"")))</f>
        <v>972</v>
      </c>
    </row>
    <row r="35" spans="1:13">
      <c r="A35" s="383" t="s">
        <v>789</v>
      </c>
      <c r="B35" s="383" t="s">
        <v>790</v>
      </c>
      <c r="C35" s="383" t="s">
        <v>694</v>
      </c>
      <c r="D35" s="553">
        <v>1226</v>
      </c>
      <c r="E35" s="395"/>
      <c r="F35" s="395"/>
      <c r="G35" s="395"/>
      <c r="H35" s="395"/>
      <c r="I35" s="555">
        <v>0</v>
      </c>
      <c r="J35" s="391">
        <v>3982</v>
      </c>
      <c r="K35" s="394">
        <v>0.45</v>
      </c>
      <c r="L35" s="387">
        <f t="shared" si="0"/>
        <v>2190.1000000000004</v>
      </c>
      <c r="M35" s="387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В)"),H35,"")))))*(1-$I35)*(1-'Категория(опт)'!$B$8)/(IF(AND('Категория(опт)'!$B$6="с НДС"),1,IF(AND('Категория(опт)'!$B$6="без НДС"),1.22,"")))</f>
        <v>1226</v>
      </c>
    </row>
    <row r="36" spans="1:13">
      <c r="A36" s="383" t="s">
        <v>791</v>
      </c>
      <c r="B36" s="383" t="s">
        <v>792</v>
      </c>
      <c r="C36" s="383" t="s">
        <v>694</v>
      </c>
      <c r="D36" s="553">
        <v>1318</v>
      </c>
      <c r="E36" s="395"/>
      <c r="F36" s="395"/>
      <c r="G36" s="395"/>
      <c r="H36" s="395"/>
      <c r="I36" s="555">
        <v>0</v>
      </c>
      <c r="J36" s="391">
        <v>4273</v>
      </c>
      <c r="K36" s="394">
        <v>0.45</v>
      </c>
      <c r="L36" s="387">
        <f t="shared" si="0"/>
        <v>2350.15</v>
      </c>
      <c r="M36" s="387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В)"),H36,"")))))*(1-$I36)*(1-'Категория(опт)'!$B$8)/(IF(AND('Категория(опт)'!$B$6="с НДС"),1,IF(AND('Категория(опт)'!$B$6="без НДС"),1.22,"")))</f>
        <v>1318</v>
      </c>
    </row>
    <row r="37" spans="1:13">
      <c r="A37" s="383" t="s">
        <v>793</v>
      </c>
      <c r="B37" s="383" t="s">
        <v>794</v>
      </c>
      <c r="C37" s="383" t="s">
        <v>694</v>
      </c>
      <c r="D37" s="553">
        <v>1477</v>
      </c>
      <c r="E37" s="395"/>
      <c r="F37" s="395"/>
      <c r="G37" s="395"/>
      <c r="H37" s="395"/>
      <c r="I37" s="555">
        <v>0</v>
      </c>
      <c r="J37" s="391">
        <v>4800</v>
      </c>
      <c r="K37" s="394">
        <v>0.45</v>
      </c>
      <c r="L37" s="387">
        <f t="shared" si="0"/>
        <v>2640</v>
      </c>
      <c r="M37" s="387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В)"),H37,"")))))*(1-$I37)*(1-'Категория(опт)'!$B$8)/(IF(AND('Категория(опт)'!$B$6="с НДС"),1,IF(AND('Категория(опт)'!$B$6="без НДС"),1.22,"")))</f>
        <v>1477</v>
      </c>
    </row>
    <row r="38" spans="1:13">
      <c r="A38" s="383" t="s">
        <v>1310</v>
      </c>
      <c r="B38" s="383" t="s">
        <v>1276</v>
      </c>
      <c r="C38" s="383" t="s">
        <v>694</v>
      </c>
      <c r="D38" s="553">
        <v>1635</v>
      </c>
      <c r="E38" s="395"/>
      <c r="F38" s="395"/>
      <c r="G38" s="395"/>
      <c r="H38" s="395"/>
      <c r="I38" s="555">
        <v>0</v>
      </c>
      <c r="J38" s="391">
        <v>5309</v>
      </c>
      <c r="K38" s="394">
        <v>0.45</v>
      </c>
      <c r="L38" s="387">
        <f t="shared" ref="L38" si="3">J38*(1-K38)</f>
        <v>2919.9500000000003</v>
      </c>
      <c r="M38" s="387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В)"),H38,"")))))*(1-$I38)*(1-'Категория(опт)'!$B$8)/(IF(AND('Категория(опт)'!$B$6="с НДС"),1,IF(AND('Категория(опт)'!$B$6="без НДС"),1.22,"")))</f>
        <v>1635</v>
      </c>
    </row>
    <row r="39" spans="1:13">
      <c r="A39" s="383" t="s">
        <v>795</v>
      </c>
      <c r="B39" s="383" t="s">
        <v>796</v>
      </c>
      <c r="C39" s="383" t="s">
        <v>652</v>
      </c>
      <c r="D39" s="553">
        <v>596</v>
      </c>
      <c r="E39" s="395"/>
      <c r="F39" s="395"/>
      <c r="G39" s="395"/>
      <c r="H39" s="395"/>
      <c r="I39" s="555">
        <v>0</v>
      </c>
      <c r="J39" s="391">
        <v>1750</v>
      </c>
      <c r="K39" s="394">
        <v>0.4</v>
      </c>
      <c r="L39" s="387">
        <f t="shared" si="0"/>
        <v>1050</v>
      </c>
      <c r="M39" s="387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В)"),H39,"")))))*(1-$I39)*(1-'Категория(опт)'!$B$8)/(IF(AND('Категория(опт)'!$B$6="с НДС"),1,IF(AND('Категория(опт)'!$B$6="без НДС"),1.22,"")))</f>
        <v>596</v>
      </c>
    </row>
    <row r="40" spans="1:13">
      <c r="A40" s="383" t="s">
        <v>797</v>
      </c>
      <c r="B40" s="383" t="s">
        <v>798</v>
      </c>
      <c r="C40" s="383" t="s">
        <v>652</v>
      </c>
      <c r="D40" s="553">
        <v>663</v>
      </c>
      <c r="E40" s="395"/>
      <c r="F40" s="395"/>
      <c r="G40" s="395"/>
      <c r="H40" s="395"/>
      <c r="I40" s="555">
        <v>0</v>
      </c>
      <c r="J40" s="391">
        <v>1950</v>
      </c>
      <c r="K40" s="394">
        <v>0.4</v>
      </c>
      <c r="L40" s="387">
        <f t="shared" si="0"/>
        <v>1170</v>
      </c>
      <c r="M40" s="387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В)"),H40,"")))))*(1-$I40)*(1-'Категория(опт)'!$B$8)/(IF(AND('Категория(опт)'!$B$6="с НДС"),1,IF(AND('Категория(опт)'!$B$6="без НДС"),1.22,"")))</f>
        <v>663</v>
      </c>
    </row>
    <row r="41" spans="1:13">
      <c r="A41" s="383" t="s">
        <v>799</v>
      </c>
      <c r="B41" s="383" t="s">
        <v>800</v>
      </c>
      <c r="C41" s="383" t="s">
        <v>652</v>
      </c>
      <c r="D41" s="553">
        <v>663</v>
      </c>
      <c r="E41" s="395"/>
      <c r="F41" s="395"/>
      <c r="G41" s="395"/>
      <c r="H41" s="395"/>
      <c r="I41" s="555">
        <v>0</v>
      </c>
      <c r="J41" s="391">
        <v>1950</v>
      </c>
      <c r="K41" s="394">
        <v>0.4</v>
      </c>
      <c r="L41" s="387">
        <f t="shared" si="0"/>
        <v>1170</v>
      </c>
      <c r="M41" s="387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В)"),H41,"")))))*(1-$I41)*(1-'Категория(опт)'!$B$8)/(IF(AND('Категория(опт)'!$B$6="с НДС"),1,IF(AND('Категория(опт)'!$B$6="без НДС"),1.22,"")))</f>
        <v>663</v>
      </c>
    </row>
    <row r="42" spans="1:13">
      <c r="A42" s="383" t="s">
        <v>801</v>
      </c>
      <c r="B42" s="383" t="s">
        <v>802</v>
      </c>
      <c r="C42" s="383" t="s">
        <v>652</v>
      </c>
      <c r="D42" s="553">
        <v>729</v>
      </c>
      <c r="E42" s="395"/>
      <c r="F42" s="395"/>
      <c r="G42" s="395"/>
      <c r="H42" s="395"/>
      <c r="I42" s="555">
        <v>0</v>
      </c>
      <c r="J42" s="391">
        <v>2150</v>
      </c>
      <c r="K42" s="394">
        <v>0.4</v>
      </c>
      <c r="L42" s="387">
        <f t="shared" si="0"/>
        <v>1290</v>
      </c>
      <c r="M42" s="387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В)"),H42,"")))))*(1-$I42)*(1-'Категория(опт)'!$B$8)/(IF(AND('Категория(опт)'!$B$6="с НДС"),1,IF(AND('Категория(опт)'!$B$6="без НДС"),1.22,"")))</f>
        <v>729</v>
      </c>
    </row>
    <row r="43" spans="1:13">
      <c r="A43" s="383" t="s">
        <v>803</v>
      </c>
      <c r="B43" s="383" t="s">
        <v>804</v>
      </c>
      <c r="C43" s="383" t="s">
        <v>652</v>
      </c>
      <c r="D43" s="553">
        <v>863</v>
      </c>
      <c r="E43" s="395"/>
      <c r="F43" s="395"/>
      <c r="G43" s="395"/>
      <c r="H43" s="395"/>
      <c r="I43" s="555">
        <v>0</v>
      </c>
      <c r="J43" s="391">
        <v>2533</v>
      </c>
      <c r="K43" s="394">
        <v>0.4</v>
      </c>
      <c r="L43" s="387">
        <f t="shared" si="0"/>
        <v>1519.8</v>
      </c>
      <c r="M43" s="387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В)"),H43,"")))))*(1-$I43)*(1-'Категория(опт)'!$B$8)/(IF(AND('Категория(опт)'!$B$6="с НДС"),1,IF(AND('Категория(опт)'!$B$6="без НДС"),1.22,"")))</f>
        <v>863</v>
      </c>
    </row>
    <row r="44" spans="1:13">
      <c r="A44" s="383" t="s">
        <v>805</v>
      </c>
      <c r="B44" s="383" t="s">
        <v>806</v>
      </c>
      <c r="C44" s="383" t="s">
        <v>652</v>
      </c>
      <c r="D44" s="553">
        <v>930</v>
      </c>
      <c r="E44" s="395"/>
      <c r="F44" s="395"/>
      <c r="G44" s="395"/>
      <c r="H44" s="395"/>
      <c r="I44" s="555">
        <v>0</v>
      </c>
      <c r="J44" s="391">
        <v>2733</v>
      </c>
      <c r="K44" s="394">
        <v>0.4</v>
      </c>
      <c r="L44" s="387">
        <f t="shared" si="0"/>
        <v>1639.8</v>
      </c>
      <c r="M44" s="387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В)"),H44,"")))))*(1-$I44)*(1-'Категория(опт)'!$B$8)/(IF(AND('Категория(опт)'!$B$6="с НДС"),1,IF(AND('Категория(опт)'!$B$6="без НДС"),1.22,"")))</f>
        <v>930</v>
      </c>
    </row>
    <row r="45" spans="1:13">
      <c r="A45" s="383" t="s">
        <v>807</v>
      </c>
      <c r="B45" s="383" t="s">
        <v>808</v>
      </c>
      <c r="C45" s="383" t="s">
        <v>652</v>
      </c>
      <c r="D45" s="553">
        <v>995</v>
      </c>
      <c r="E45" s="395"/>
      <c r="F45" s="395"/>
      <c r="G45" s="395"/>
      <c r="H45" s="395"/>
      <c r="I45" s="555">
        <v>0</v>
      </c>
      <c r="J45" s="391">
        <v>2933</v>
      </c>
      <c r="K45" s="394">
        <v>0.4</v>
      </c>
      <c r="L45" s="387">
        <f t="shared" si="0"/>
        <v>1759.8</v>
      </c>
      <c r="M45" s="387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В)"),H45,"")))))*(1-$I45)*(1-'Категория(опт)'!$B$8)/(IF(AND('Категория(опт)'!$B$6="с НДС"),1,IF(AND('Категория(опт)'!$B$6="без НДС"),1.22,"")))</f>
        <v>995</v>
      </c>
    </row>
    <row r="46" spans="1:13">
      <c r="A46" s="383" t="s">
        <v>809</v>
      </c>
      <c r="B46" s="383" t="s">
        <v>810</v>
      </c>
      <c r="C46" s="383" t="s">
        <v>652</v>
      </c>
      <c r="D46" s="553">
        <v>297</v>
      </c>
      <c r="E46" s="395"/>
      <c r="F46" s="395"/>
      <c r="G46" s="395"/>
      <c r="H46" s="395"/>
      <c r="I46" s="555">
        <v>0</v>
      </c>
      <c r="J46" s="391">
        <v>967</v>
      </c>
      <c r="K46" s="394">
        <v>0.4</v>
      </c>
      <c r="L46" s="387">
        <f t="shared" si="0"/>
        <v>580.19999999999993</v>
      </c>
      <c r="M46" s="387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В)"),H46,"")))))*(1-$I46)*(1-'Категория(опт)'!$B$8)/(IF(AND('Категория(опт)'!$B$6="с НДС"),1,IF(AND('Категория(опт)'!$B$6="без НДС"),1.22,"")))</f>
        <v>297</v>
      </c>
    </row>
    <row r="47" spans="1:13">
      <c r="A47" s="383" t="s">
        <v>811</v>
      </c>
      <c r="B47" s="383" t="s">
        <v>812</v>
      </c>
      <c r="C47" s="383" t="s">
        <v>652</v>
      </c>
      <c r="D47" s="553">
        <v>419</v>
      </c>
      <c r="E47" s="395"/>
      <c r="F47" s="395"/>
      <c r="G47" s="395"/>
      <c r="H47" s="395"/>
      <c r="I47" s="555">
        <v>0</v>
      </c>
      <c r="J47" s="391">
        <v>1233</v>
      </c>
      <c r="K47" s="394">
        <v>0.4</v>
      </c>
      <c r="L47" s="387">
        <f t="shared" si="0"/>
        <v>739.8</v>
      </c>
      <c r="M47" s="387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В)"),H47,"")))))*(1-$I47)*(1-'Категория(опт)'!$B$8)/(IF(AND('Категория(опт)'!$B$6="с НДС"),1,IF(AND('Категория(опт)'!$B$6="без НДС"),1.22,"")))</f>
        <v>419</v>
      </c>
    </row>
    <row r="48" spans="1:13">
      <c r="A48" s="383" t="s">
        <v>813</v>
      </c>
      <c r="B48" s="383" t="s">
        <v>814</v>
      </c>
      <c r="C48" s="383" t="s">
        <v>652</v>
      </c>
      <c r="D48" s="553">
        <v>826</v>
      </c>
      <c r="E48" s="395"/>
      <c r="F48" s="395"/>
      <c r="G48" s="395"/>
      <c r="H48" s="395"/>
      <c r="I48" s="555">
        <v>0</v>
      </c>
      <c r="J48" s="391">
        <v>2138</v>
      </c>
      <c r="K48" s="394">
        <v>0.35</v>
      </c>
      <c r="L48" s="387">
        <f t="shared" si="0"/>
        <v>1389.7</v>
      </c>
      <c r="M48" s="387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В)"),H48,"")))))*(1-$I48)*(1-'Категория(опт)'!$B$8)/(IF(AND('Категория(опт)'!$B$6="с НДС"),1,IF(AND('Категория(опт)'!$B$6="без НДС"),1.22,"")))</f>
        <v>826</v>
      </c>
    </row>
    <row r="49" spans="1:13">
      <c r="A49" s="383" t="s">
        <v>815</v>
      </c>
      <c r="B49" s="383" t="s">
        <v>816</v>
      </c>
      <c r="C49" s="383" t="s">
        <v>652</v>
      </c>
      <c r="D49" s="553">
        <v>1191</v>
      </c>
      <c r="E49" s="395"/>
      <c r="F49" s="395"/>
      <c r="G49" s="395"/>
      <c r="H49" s="395"/>
      <c r="I49" s="555">
        <v>0</v>
      </c>
      <c r="J49" s="391">
        <v>4689</v>
      </c>
      <c r="K49" s="394">
        <v>0.55000000000000004</v>
      </c>
      <c r="L49" s="387">
        <f t="shared" si="0"/>
        <v>2110.0499999999997</v>
      </c>
      <c r="M49" s="387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В)"),H49,"")))))*(1-$I49)*(1-'Категория(опт)'!$B$8)/(IF(AND('Категория(опт)'!$B$6="с НДС"),1,IF(AND('Категория(опт)'!$B$6="без НДС"),1.22,"")))</f>
        <v>1191</v>
      </c>
    </row>
    <row r="50" spans="1:13">
      <c r="A50" s="383" t="s">
        <v>817</v>
      </c>
      <c r="B50" s="383" t="s">
        <v>818</v>
      </c>
      <c r="C50" s="383" t="s">
        <v>652</v>
      </c>
      <c r="D50" s="553">
        <v>1203</v>
      </c>
      <c r="E50" s="395"/>
      <c r="F50" s="395"/>
      <c r="G50" s="395"/>
      <c r="H50" s="395"/>
      <c r="I50" s="555">
        <v>0</v>
      </c>
      <c r="J50" s="391">
        <v>3100</v>
      </c>
      <c r="K50" s="394">
        <v>0.4</v>
      </c>
      <c r="L50" s="387">
        <f t="shared" si="0"/>
        <v>1860</v>
      </c>
      <c r="M50" s="387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В)"),H50,"")))))*(1-$I50)*(1-'Категория(опт)'!$B$8)/(IF(AND('Категория(опт)'!$B$6="с НДС"),1,IF(AND('Категория(опт)'!$B$6="без НДС"),1.22,"")))</f>
        <v>1203</v>
      </c>
    </row>
    <row r="51" spans="1:13">
      <c r="A51" s="383" t="s">
        <v>819</v>
      </c>
      <c r="B51" s="383" t="s">
        <v>820</v>
      </c>
      <c r="C51" s="383" t="s">
        <v>652</v>
      </c>
      <c r="D51" s="553">
        <v>2094</v>
      </c>
      <c r="E51" s="395"/>
      <c r="F51" s="395"/>
      <c r="G51" s="395"/>
      <c r="H51" s="395"/>
      <c r="I51" s="555">
        <v>0</v>
      </c>
      <c r="J51" s="391">
        <v>9500</v>
      </c>
      <c r="K51" s="394">
        <v>0.6</v>
      </c>
      <c r="L51" s="387">
        <f t="shared" si="0"/>
        <v>3800</v>
      </c>
      <c r="M51" s="387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В)"),H51,"")))))*(1-$I51)*(1-'Категория(опт)'!$B$8)/(IF(AND('Категория(опт)'!$B$6="с НДС"),1,IF(AND('Категория(опт)'!$B$6="без НДС"),1.22,"")))</f>
        <v>2094</v>
      </c>
    </row>
    <row r="52" spans="1:13">
      <c r="A52" s="383" t="s">
        <v>821</v>
      </c>
      <c r="B52" s="383" t="s">
        <v>822</v>
      </c>
      <c r="C52" s="383" t="s">
        <v>652</v>
      </c>
      <c r="D52" s="553">
        <v>1521</v>
      </c>
      <c r="E52" s="395"/>
      <c r="F52" s="395"/>
      <c r="G52" s="395"/>
      <c r="H52" s="395"/>
      <c r="I52" s="555">
        <v>0</v>
      </c>
      <c r="J52" s="391">
        <v>8700</v>
      </c>
      <c r="K52" s="394">
        <v>0.7</v>
      </c>
      <c r="L52" s="387">
        <f t="shared" si="0"/>
        <v>2610.0000000000005</v>
      </c>
      <c r="M52" s="387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В)"),H52,"")))))*(1-$I52)*(1-'Категория(опт)'!$B$8)/(IF(AND('Категория(опт)'!$B$6="с НДС"),1,IF(AND('Категория(опт)'!$B$6="без НДС"),1.22,"")))</f>
        <v>1521</v>
      </c>
    </row>
    <row r="53" spans="1:13">
      <c r="A53" s="383" t="s">
        <v>823</v>
      </c>
      <c r="B53" s="383" t="s">
        <v>824</v>
      </c>
      <c r="C53" s="383" t="s">
        <v>652</v>
      </c>
      <c r="D53" s="553">
        <v>1127</v>
      </c>
      <c r="E53" s="395"/>
      <c r="F53" s="395"/>
      <c r="G53" s="395"/>
      <c r="H53" s="395"/>
      <c r="I53" s="555">
        <v>0</v>
      </c>
      <c r="J53" s="391">
        <v>2333</v>
      </c>
      <c r="K53" s="394">
        <v>0.1</v>
      </c>
      <c r="L53" s="387">
        <f t="shared" si="0"/>
        <v>2099.7000000000003</v>
      </c>
      <c r="M53" s="387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В)"),H53,"")))))*(1-$I53)*(1-'Категория(опт)'!$B$8)/(IF(AND('Категория(опт)'!$B$6="с НДС"),1,IF(AND('Категория(опт)'!$B$6="без НДС"),1.22,"")))</f>
        <v>1127</v>
      </c>
    </row>
    <row r="54" spans="1:13">
      <c r="A54" s="383" t="s">
        <v>825</v>
      </c>
      <c r="B54" s="383" t="s">
        <v>826</v>
      </c>
      <c r="C54" s="383" t="s">
        <v>652</v>
      </c>
      <c r="D54" s="553">
        <v>3550</v>
      </c>
      <c r="E54" s="395"/>
      <c r="F54" s="395"/>
      <c r="G54" s="395"/>
      <c r="H54" s="395"/>
      <c r="I54" s="555">
        <v>0</v>
      </c>
      <c r="J54" s="391">
        <v>11145</v>
      </c>
      <c r="K54" s="394">
        <v>0.45</v>
      </c>
      <c r="L54" s="387">
        <f t="shared" si="0"/>
        <v>6129.7500000000009</v>
      </c>
      <c r="M54" s="387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В)"),H54,"")))))*(1-$I54)*(1-'Категория(опт)'!$B$8)/(IF(AND('Категория(опт)'!$B$6="с НДС"),1,IF(AND('Категория(опт)'!$B$6="без НДС"),1.22,"")))</f>
        <v>3550</v>
      </c>
    </row>
    <row r="55" spans="1:13">
      <c r="A55" s="383" t="s">
        <v>827</v>
      </c>
      <c r="B55" s="383" t="s">
        <v>828</v>
      </c>
      <c r="C55" s="383" t="s">
        <v>652</v>
      </c>
      <c r="D55" s="553">
        <v>1572</v>
      </c>
      <c r="E55" s="395"/>
      <c r="F55" s="395"/>
      <c r="G55" s="395"/>
      <c r="H55" s="395"/>
      <c r="I55" s="555">
        <v>0</v>
      </c>
      <c r="J55" s="391">
        <v>8867</v>
      </c>
      <c r="K55" s="394">
        <v>0.7</v>
      </c>
      <c r="L55" s="387">
        <f t="shared" si="0"/>
        <v>2660.1000000000004</v>
      </c>
      <c r="M55" s="387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В)"),H55,"")))))*(1-$I55)*(1-'Категория(опт)'!$B$8)/(IF(AND('Категория(опт)'!$B$6="с НДС"),1,IF(AND('Категория(опт)'!$B$6="без НДС"),1.22,"")))</f>
        <v>1572</v>
      </c>
    </row>
    <row r="56" spans="1:13">
      <c r="A56" s="383" t="s">
        <v>829</v>
      </c>
      <c r="B56" s="383" t="s">
        <v>830</v>
      </c>
      <c r="C56" s="383" t="s">
        <v>652</v>
      </c>
      <c r="D56" s="553">
        <v>2160</v>
      </c>
      <c r="E56" s="395"/>
      <c r="F56" s="395"/>
      <c r="G56" s="395"/>
      <c r="H56" s="395"/>
      <c r="I56" s="555">
        <v>0</v>
      </c>
      <c r="J56" s="391">
        <v>9475</v>
      </c>
      <c r="K56" s="394">
        <v>0.6</v>
      </c>
      <c r="L56" s="387">
        <f t="shared" si="0"/>
        <v>3790</v>
      </c>
      <c r="M56" s="387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В)"),H56,"")))))*(1-$I56)*(1-'Категория(опт)'!$B$8)/(IF(AND('Категория(опт)'!$B$6="с НДС"),1,IF(AND('Категория(опт)'!$B$6="без НДС"),1.22,"")))</f>
        <v>2160</v>
      </c>
    </row>
    <row r="57" spans="1:13">
      <c r="A57" s="383" t="s">
        <v>831</v>
      </c>
      <c r="B57" s="383" t="s">
        <v>832</v>
      </c>
      <c r="C57" s="383" t="s">
        <v>694</v>
      </c>
      <c r="D57" s="553">
        <v>961</v>
      </c>
      <c r="E57" s="395"/>
      <c r="F57" s="395"/>
      <c r="G57" s="395"/>
      <c r="H57" s="395"/>
      <c r="I57" s="555">
        <v>0</v>
      </c>
      <c r="J57" s="391">
        <v>2783</v>
      </c>
      <c r="K57" s="394">
        <v>0.4</v>
      </c>
      <c r="L57" s="387">
        <f t="shared" si="0"/>
        <v>1669.8</v>
      </c>
      <c r="M57" s="387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В)"),H57,"")))))*(1-$I57)*(1-'Категория(опт)'!$B$8)/(IF(AND('Категория(опт)'!$B$6="с НДС"),1,IF(AND('Категория(опт)'!$B$6="без НДС"),1.22,"")))</f>
        <v>961</v>
      </c>
    </row>
    <row r="58" spans="1:13">
      <c r="A58" s="383" t="s">
        <v>833</v>
      </c>
      <c r="B58" s="383" t="s">
        <v>834</v>
      </c>
      <c r="C58" s="383" t="s">
        <v>694</v>
      </c>
      <c r="D58" s="553">
        <v>1444</v>
      </c>
      <c r="E58" s="395"/>
      <c r="F58" s="395"/>
      <c r="G58" s="395"/>
      <c r="H58" s="395"/>
      <c r="I58" s="555">
        <v>0</v>
      </c>
      <c r="J58" s="391">
        <v>6486</v>
      </c>
      <c r="K58" s="394">
        <v>0.65</v>
      </c>
      <c r="L58" s="387">
        <f t="shared" si="0"/>
        <v>2270.1</v>
      </c>
      <c r="M58" s="387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В)"),H58,"")))))*(1-$I58)*(1-'Категория(опт)'!$B$8)/(IF(AND('Категория(опт)'!$B$6="с НДС"),1,IF(AND('Категория(опт)'!$B$6="без НДС"),1.22,"")))</f>
        <v>1444</v>
      </c>
    </row>
    <row r="59" spans="1:13">
      <c r="A59" s="383" t="s">
        <v>835</v>
      </c>
      <c r="B59" s="383" t="s">
        <v>836</v>
      </c>
      <c r="C59" s="383" t="s">
        <v>652</v>
      </c>
      <c r="D59" s="553">
        <v>697</v>
      </c>
      <c r="E59" s="395"/>
      <c r="F59" s="395"/>
      <c r="G59" s="395"/>
      <c r="H59" s="395"/>
      <c r="I59" s="555">
        <v>0</v>
      </c>
      <c r="J59" s="391">
        <v>2800</v>
      </c>
      <c r="K59" s="394">
        <v>0.55000000000000004</v>
      </c>
      <c r="L59" s="387">
        <f t="shared" si="0"/>
        <v>1259.9999999999998</v>
      </c>
      <c r="M59" s="387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В)"),H59,"")))))*(1-$I59)*(1-'Категория(опт)'!$B$8)/(IF(AND('Категория(опт)'!$B$6="с НДС"),1,IF(AND('Категория(опт)'!$B$6="без НДС"),1.22,"")))</f>
        <v>697</v>
      </c>
    </row>
    <row r="60" spans="1:13">
      <c r="A60" s="383" t="s">
        <v>837</v>
      </c>
      <c r="B60" s="383" t="s">
        <v>155</v>
      </c>
      <c r="C60" s="383" t="s">
        <v>652</v>
      </c>
      <c r="D60" s="553">
        <v>811</v>
      </c>
      <c r="E60" s="395"/>
      <c r="F60" s="395"/>
      <c r="G60" s="395"/>
      <c r="H60" s="395"/>
      <c r="I60" s="555">
        <v>0</v>
      </c>
      <c r="J60" s="391">
        <v>4733</v>
      </c>
      <c r="K60" s="394">
        <v>0.7</v>
      </c>
      <c r="L60" s="387">
        <f t="shared" si="0"/>
        <v>1419.9000000000003</v>
      </c>
      <c r="M60" s="387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В)"),H60,"")))))*(1-$I60)*(1-'Категория(опт)'!$B$8)/(IF(AND('Категория(опт)'!$B$6="с НДС"),1,IF(AND('Категория(опт)'!$B$6="без НДС"),1.22,"")))</f>
        <v>811</v>
      </c>
    </row>
    <row r="61" spans="1:13">
      <c r="A61" s="383" t="s">
        <v>838</v>
      </c>
      <c r="B61" s="383" t="s">
        <v>839</v>
      </c>
      <c r="C61" s="383" t="s">
        <v>652</v>
      </c>
      <c r="D61" s="553">
        <v>3183</v>
      </c>
      <c r="E61" s="395"/>
      <c r="F61" s="395"/>
      <c r="G61" s="395"/>
      <c r="H61" s="395"/>
      <c r="I61" s="555">
        <v>0</v>
      </c>
      <c r="J61" s="391">
        <v>8100</v>
      </c>
      <c r="K61" s="394">
        <v>0.3</v>
      </c>
      <c r="L61" s="387">
        <f t="shared" si="0"/>
        <v>5670</v>
      </c>
      <c r="M61" s="387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В)"),H61,"")))))*(1-$I61)*(1-'Категория(опт)'!$B$8)/(IF(AND('Категория(опт)'!$B$6="с НДС"),1,IF(AND('Категория(опт)'!$B$6="без НДС"),1.22,"")))</f>
        <v>3183</v>
      </c>
    </row>
    <row r="62" spans="1:13">
      <c r="A62" s="383" t="s">
        <v>840</v>
      </c>
      <c r="B62" s="383" t="s">
        <v>841</v>
      </c>
      <c r="C62" s="383" t="s">
        <v>652</v>
      </c>
      <c r="D62" s="553">
        <v>2144</v>
      </c>
      <c r="E62" s="395"/>
      <c r="F62" s="395"/>
      <c r="G62" s="395"/>
      <c r="H62" s="395"/>
      <c r="I62" s="555">
        <v>0</v>
      </c>
      <c r="J62" s="391">
        <v>9825</v>
      </c>
      <c r="K62" s="394">
        <v>0.6</v>
      </c>
      <c r="L62" s="387">
        <f t="shared" si="0"/>
        <v>3930</v>
      </c>
      <c r="M62" s="387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В)"),H62,"")))))*(1-$I62)*(1-'Категория(опт)'!$B$8)/(IF(AND('Категория(опт)'!$B$6="с НДС"),1,IF(AND('Категория(опт)'!$B$6="без НДС"),1.22,"")))</f>
        <v>2144</v>
      </c>
    </row>
    <row r="63" spans="1:13">
      <c r="A63" s="383" t="s">
        <v>842</v>
      </c>
      <c r="B63" s="383" t="s">
        <v>156</v>
      </c>
      <c r="C63" s="383" t="s">
        <v>652</v>
      </c>
      <c r="D63" s="553">
        <v>1546</v>
      </c>
      <c r="E63" s="395"/>
      <c r="F63" s="395"/>
      <c r="G63" s="395"/>
      <c r="H63" s="395"/>
      <c r="I63" s="555">
        <v>0</v>
      </c>
      <c r="J63" s="391">
        <v>6000</v>
      </c>
      <c r="K63" s="394">
        <v>0.55000000000000004</v>
      </c>
      <c r="L63" s="387">
        <f t="shared" si="0"/>
        <v>2699.9999999999995</v>
      </c>
      <c r="M63" s="387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В)"),H63,"")))))*(1-$I63)*(1-'Категория(опт)'!$B$8)/(IF(AND('Категория(опт)'!$B$6="с НДС"),1,IF(AND('Категория(опт)'!$B$6="без НДС"),1.22,"")))</f>
        <v>1546</v>
      </c>
    </row>
    <row r="64" spans="1:13">
      <c r="A64" s="383" t="s">
        <v>843</v>
      </c>
      <c r="B64" s="383" t="s">
        <v>157</v>
      </c>
      <c r="C64" s="383" t="s">
        <v>652</v>
      </c>
      <c r="D64" s="553">
        <v>2106</v>
      </c>
      <c r="E64" s="395"/>
      <c r="F64" s="395"/>
      <c r="G64" s="395"/>
      <c r="H64" s="395"/>
      <c r="I64" s="555">
        <v>0</v>
      </c>
      <c r="J64" s="391">
        <v>8089</v>
      </c>
      <c r="K64" s="394">
        <v>0.55000000000000004</v>
      </c>
      <c r="L64" s="387">
        <f t="shared" si="0"/>
        <v>3640.0499999999997</v>
      </c>
      <c r="M64" s="387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В)"),H64,"")))))*(1-$I64)*(1-'Категория(опт)'!$B$8)/(IF(AND('Категория(опт)'!$B$6="с НДС"),1,IF(AND('Категория(опт)'!$B$6="без НДС"),1.22,"")))</f>
        <v>2106</v>
      </c>
    </row>
    <row r="65" spans="1:13">
      <c r="A65" s="383" t="s">
        <v>844</v>
      </c>
      <c r="B65" s="383" t="s">
        <v>845</v>
      </c>
      <c r="C65" s="383" t="s">
        <v>694</v>
      </c>
      <c r="D65" s="553">
        <v>1920</v>
      </c>
      <c r="E65" s="395"/>
      <c r="F65" s="395"/>
      <c r="G65" s="395"/>
      <c r="H65" s="395"/>
      <c r="I65" s="555">
        <v>0</v>
      </c>
      <c r="J65" s="391">
        <v>6440</v>
      </c>
      <c r="K65" s="394">
        <v>0.5</v>
      </c>
      <c r="L65" s="387">
        <f t="shared" si="0"/>
        <v>3220</v>
      </c>
      <c r="M65" s="387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В)"),H65,"")))))*(1-$I65)*(1-'Категория(опт)'!$B$8)/(IF(AND('Категория(опт)'!$B$6="с НДС"),1,IF(AND('Категория(опт)'!$B$6="без НДС"),1.22,"")))</f>
        <v>1920</v>
      </c>
    </row>
    <row r="66" spans="1:13">
      <c r="A66" s="383" t="s">
        <v>846</v>
      </c>
      <c r="B66" s="383" t="s">
        <v>847</v>
      </c>
      <c r="C66" s="383" t="s">
        <v>694</v>
      </c>
      <c r="D66" s="553">
        <v>1996</v>
      </c>
      <c r="E66" s="395"/>
      <c r="F66" s="395"/>
      <c r="G66" s="395"/>
      <c r="H66" s="395"/>
      <c r="I66" s="555">
        <v>0</v>
      </c>
      <c r="J66" s="391">
        <v>6840</v>
      </c>
      <c r="K66" s="394">
        <v>0.5</v>
      </c>
      <c r="L66" s="387">
        <f t="shared" si="0"/>
        <v>3420</v>
      </c>
      <c r="M66" s="387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В)"),H66,"")))))*(1-$I66)*(1-'Категория(опт)'!$B$8)/(IF(AND('Категория(опт)'!$B$6="с НДС"),1,IF(AND('Категория(опт)'!$B$6="без НДС"),1.22,"")))</f>
        <v>1996</v>
      </c>
    </row>
    <row r="67" spans="1:13">
      <c r="A67" s="383" t="s">
        <v>848</v>
      </c>
      <c r="B67" s="383" t="s">
        <v>849</v>
      </c>
      <c r="C67" s="383" t="s">
        <v>694</v>
      </c>
      <c r="D67" s="553">
        <v>2661</v>
      </c>
      <c r="E67" s="395"/>
      <c r="F67" s="395"/>
      <c r="G67" s="395"/>
      <c r="H67" s="395"/>
      <c r="I67" s="555">
        <v>0</v>
      </c>
      <c r="J67" s="391">
        <v>9120</v>
      </c>
      <c r="K67" s="394">
        <v>0.5</v>
      </c>
      <c r="L67" s="387">
        <f t="shared" ref="L67:L104" si="4">J67*(1-K67)</f>
        <v>4560</v>
      </c>
      <c r="M67" s="387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В)"),H67,"")))))*(1-$I67)*(1-'Категория(опт)'!$B$8)/(IF(AND('Категория(опт)'!$B$6="с НДС"),1,IF(AND('Категория(опт)'!$B$6="без НДС"),1.22,"")))</f>
        <v>2661</v>
      </c>
    </row>
    <row r="68" spans="1:13">
      <c r="A68" s="383" t="s">
        <v>850</v>
      </c>
      <c r="B68" s="383" t="s">
        <v>851</v>
      </c>
      <c r="C68" s="383" t="s">
        <v>652</v>
      </c>
      <c r="D68" s="553">
        <v>1767</v>
      </c>
      <c r="E68" s="395"/>
      <c r="F68" s="395"/>
      <c r="G68" s="395"/>
      <c r="H68" s="395"/>
      <c r="I68" s="555">
        <v>0</v>
      </c>
      <c r="J68" s="391">
        <v>7060</v>
      </c>
      <c r="K68" s="394">
        <v>0.5</v>
      </c>
      <c r="L68" s="387">
        <f t="shared" si="4"/>
        <v>3530</v>
      </c>
      <c r="M68" s="387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В)"),H68,"")))))*(1-$I68)*(1-'Категория(опт)'!$B$8)/(IF(AND('Категория(опт)'!$B$6="с НДС"),1,IF(AND('Категория(опт)'!$B$6="без НДС"),1.22,"")))</f>
        <v>1767</v>
      </c>
    </row>
    <row r="69" spans="1:13">
      <c r="A69" s="383" t="s">
        <v>852</v>
      </c>
      <c r="B69" s="383" t="s">
        <v>853</v>
      </c>
      <c r="C69" s="383" t="s">
        <v>652</v>
      </c>
      <c r="D69" s="553">
        <v>2601</v>
      </c>
      <c r="E69" s="395"/>
      <c r="F69" s="395"/>
      <c r="G69" s="395"/>
      <c r="H69" s="395"/>
      <c r="I69" s="555">
        <v>0</v>
      </c>
      <c r="J69" s="391">
        <v>10360</v>
      </c>
      <c r="K69" s="394">
        <v>0.5</v>
      </c>
      <c r="L69" s="387">
        <f t="shared" si="4"/>
        <v>5180</v>
      </c>
      <c r="M69" s="387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В)"),H69,"")))))*(1-$I69)*(1-'Категория(опт)'!$B$8)/(IF(AND('Категория(опт)'!$B$6="с НДС"),1,IF(AND('Категория(опт)'!$B$6="без НДС"),1.22,"")))</f>
        <v>2601</v>
      </c>
    </row>
    <row r="70" spans="1:13">
      <c r="A70" s="383" t="s">
        <v>854</v>
      </c>
      <c r="B70" s="383" t="s">
        <v>855</v>
      </c>
      <c r="C70" s="383" t="s">
        <v>652</v>
      </c>
      <c r="D70" s="553">
        <v>3122</v>
      </c>
      <c r="E70" s="395"/>
      <c r="F70" s="395"/>
      <c r="G70" s="395"/>
      <c r="H70" s="395"/>
      <c r="I70" s="555">
        <v>0</v>
      </c>
      <c r="J70" s="391">
        <v>12440</v>
      </c>
      <c r="K70" s="394">
        <v>0.5</v>
      </c>
      <c r="L70" s="387">
        <f t="shared" si="4"/>
        <v>6220</v>
      </c>
      <c r="M70" s="387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В)"),H70,"")))))*(1-$I70)*(1-'Категория(опт)'!$B$8)/(IF(AND('Категория(опт)'!$B$6="с НДС"),1,IF(AND('Категория(опт)'!$B$6="без НДС"),1.22,"")))</f>
        <v>3122</v>
      </c>
    </row>
    <row r="71" spans="1:13">
      <c r="A71" s="383" t="s">
        <v>856</v>
      </c>
      <c r="B71" s="383" t="s">
        <v>857</v>
      </c>
      <c r="C71" s="383" t="s">
        <v>652</v>
      </c>
      <c r="D71" s="553">
        <v>1085</v>
      </c>
      <c r="E71" s="395"/>
      <c r="F71" s="395"/>
      <c r="G71" s="395"/>
      <c r="H71" s="395"/>
      <c r="I71" s="555">
        <v>0</v>
      </c>
      <c r="J71" s="391">
        <v>4067</v>
      </c>
      <c r="K71" s="394">
        <v>0.55000000000000004</v>
      </c>
      <c r="L71" s="387">
        <f t="shared" ref="L71:L72" si="5">J71*(1-K71)</f>
        <v>1830.1499999999999</v>
      </c>
      <c r="M71" s="387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В)"),H71,"")))))*(1-$I71)*(1-'Категория(опт)'!$B$8)/(IF(AND('Категория(опт)'!$B$6="с НДС"),1,IF(AND('Категория(опт)'!$B$6="без НДС"),1.22,"")))</f>
        <v>1085</v>
      </c>
    </row>
    <row r="72" spans="1:13">
      <c r="A72" s="383" t="s">
        <v>858</v>
      </c>
      <c r="B72" s="383" t="s">
        <v>859</v>
      </c>
      <c r="C72" s="383" t="s">
        <v>652</v>
      </c>
      <c r="D72" s="553">
        <v>1378</v>
      </c>
      <c r="E72" s="395"/>
      <c r="F72" s="395"/>
      <c r="G72" s="395"/>
      <c r="H72" s="395"/>
      <c r="I72" s="555">
        <v>0</v>
      </c>
      <c r="J72" s="391">
        <v>5178</v>
      </c>
      <c r="K72" s="394">
        <v>0.55000000000000004</v>
      </c>
      <c r="L72" s="387">
        <f t="shared" si="5"/>
        <v>2330.1</v>
      </c>
      <c r="M72" s="387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В)"),H72,"")))))*(1-$I72)*(1-'Категория(опт)'!$B$8)/(IF(AND('Категория(опт)'!$B$6="с НДС"),1,IF(AND('Категория(опт)'!$B$6="без НДС"),1.22,"")))</f>
        <v>1378</v>
      </c>
    </row>
    <row r="73" spans="1:13">
      <c r="A73" s="383" t="s">
        <v>1414</v>
      </c>
      <c r="B73" s="383" t="s">
        <v>1412</v>
      </c>
      <c r="C73" s="383" t="s">
        <v>652</v>
      </c>
      <c r="D73" s="553">
        <v>1085</v>
      </c>
      <c r="E73" s="395"/>
      <c r="F73" s="395"/>
      <c r="G73" s="395"/>
      <c r="H73" s="395"/>
      <c r="I73" s="555">
        <v>0</v>
      </c>
      <c r="J73" s="391">
        <v>4067</v>
      </c>
      <c r="K73" s="394">
        <v>0.55000000000000004</v>
      </c>
      <c r="L73" s="387">
        <f t="shared" ref="L73:L74" si="6">J73*(1-K73)</f>
        <v>1830.1499999999999</v>
      </c>
      <c r="M73" s="387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В)"),H73,"")))))*(1-$I73)*(1-'Категория(опт)'!$B$8)/(IF(AND('Категория(опт)'!$B$6="с НДС"),1,IF(AND('Категория(опт)'!$B$6="без НДС"),1.22,"")))</f>
        <v>1085</v>
      </c>
    </row>
    <row r="74" spans="1:13">
      <c r="A74" s="383" t="s">
        <v>1415</v>
      </c>
      <c r="B74" s="383" t="s">
        <v>1413</v>
      </c>
      <c r="C74" s="383" t="s">
        <v>652</v>
      </c>
      <c r="D74" s="553">
        <v>1378</v>
      </c>
      <c r="E74" s="395"/>
      <c r="F74" s="395"/>
      <c r="G74" s="395"/>
      <c r="H74" s="395"/>
      <c r="I74" s="555">
        <v>0</v>
      </c>
      <c r="J74" s="391">
        <v>5178</v>
      </c>
      <c r="K74" s="394">
        <v>0.55000000000000004</v>
      </c>
      <c r="L74" s="387">
        <f t="shared" si="6"/>
        <v>2330.1</v>
      </c>
      <c r="M74" s="387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В)"),H74,"")))))*(1-$I74)*(1-'Категория(опт)'!$B$8)/(IF(AND('Категория(опт)'!$B$6="с НДС"),1,IF(AND('Категория(опт)'!$B$6="без НДС"),1.22,"")))</f>
        <v>1378</v>
      </c>
    </row>
    <row r="75" spans="1:13">
      <c r="A75" s="383" t="s">
        <v>860</v>
      </c>
      <c r="B75" s="383" t="s">
        <v>861</v>
      </c>
      <c r="C75" s="383" t="s">
        <v>652</v>
      </c>
      <c r="D75" s="553">
        <v>1051</v>
      </c>
      <c r="E75" s="395"/>
      <c r="F75" s="395"/>
      <c r="G75" s="395"/>
      <c r="H75" s="395"/>
      <c r="I75" s="555">
        <v>0</v>
      </c>
      <c r="J75" s="391">
        <v>2918</v>
      </c>
      <c r="K75" s="394">
        <v>0.35</v>
      </c>
      <c r="L75" s="387">
        <f t="shared" si="4"/>
        <v>1896.7</v>
      </c>
      <c r="M75" s="387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В)"),H75,"")))))*(1-$I75)*(1-'Категория(опт)'!$B$8)/(IF(AND('Категория(опт)'!$B$6="с НДС"),1,IF(AND('Категория(опт)'!$B$6="без НДС"),1.22,"")))</f>
        <v>1051</v>
      </c>
    </row>
    <row r="76" spans="1:13">
      <c r="A76" s="383" t="s">
        <v>862</v>
      </c>
      <c r="B76" s="383" t="s">
        <v>863</v>
      </c>
      <c r="C76" s="383" t="s">
        <v>652</v>
      </c>
      <c r="D76" s="553">
        <v>1579</v>
      </c>
      <c r="E76" s="395"/>
      <c r="F76" s="395"/>
      <c r="G76" s="395"/>
      <c r="H76" s="395"/>
      <c r="I76" s="555">
        <v>0</v>
      </c>
      <c r="J76" s="391">
        <v>4388</v>
      </c>
      <c r="K76" s="394">
        <v>0.35</v>
      </c>
      <c r="L76" s="387">
        <f t="shared" si="4"/>
        <v>2852.2000000000003</v>
      </c>
      <c r="M76" s="387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В)"),H76,"")))))*(1-$I76)*(1-'Категория(опт)'!$B$8)/(IF(AND('Категория(опт)'!$B$6="с НДС"),1,IF(AND('Категория(опт)'!$B$6="без НДС"),1.22,"")))</f>
        <v>1579</v>
      </c>
    </row>
    <row r="77" spans="1:13">
      <c r="A77" s="383" t="s">
        <v>864</v>
      </c>
      <c r="B77" s="383" t="s">
        <v>865</v>
      </c>
      <c r="C77" s="383" t="s">
        <v>652</v>
      </c>
      <c r="D77" s="553">
        <v>13022</v>
      </c>
      <c r="E77" s="395">
        <v>0.5</v>
      </c>
      <c r="F77" s="395">
        <v>0.45</v>
      </c>
      <c r="G77" s="395">
        <v>0.40500000000000003</v>
      </c>
      <c r="H77" s="395">
        <v>0.36</v>
      </c>
      <c r="I77" s="555">
        <v>0.28699999999999998</v>
      </c>
      <c r="J77" s="391">
        <v>10646</v>
      </c>
      <c r="K77" s="394">
        <v>0.21</v>
      </c>
      <c r="L77" s="387">
        <f t="shared" si="4"/>
        <v>8410.34</v>
      </c>
      <c r="M77" s="387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В)"),H77,"")))))*(1-$I77)*(1-'Категория(опт)'!$B$8)/(IF(AND('Категория(опт)'!$B$6="с НДС"),1,IF(AND('Категория(опт)'!$B$6="без НДС"),1.22,"")))</f>
        <v>5106.5773000000008</v>
      </c>
    </row>
    <row r="78" spans="1:13">
      <c r="A78" s="383" t="s">
        <v>866</v>
      </c>
      <c r="B78" s="383" t="s">
        <v>867</v>
      </c>
      <c r="C78" s="383" t="s">
        <v>652</v>
      </c>
      <c r="D78" s="553">
        <v>13980</v>
      </c>
      <c r="E78" s="395">
        <v>0.5</v>
      </c>
      <c r="F78" s="395">
        <v>0.45</v>
      </c>
      <c r="G78" s="395">
        <v>0.40500000000000003</v>
      </c>
      <c r="H78" s="395">
        <v>0.36</v>
      </c>
      <c r="I78" s="555">
        <v>0.28699999999999998</v>
      </c>
      <c r="J78" s="391">
        <v>11418</v>
      </c>
      <c r="K78" s="394">
        <v>0.21</v>
      </c>
      <c r="L78" s="387">
        <f t="shared" si="4"/>
        <v>9020.2200000000012</v>
      </c>
      <c r="M78" s="387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В)"),H78,"")))))*(1-$I78)*(1-'Категория(опт)'!$B$8)/(IF(AND('Категория(опт)'!$B$6="с НДС"),1,IF(AND('Категория(опт)'!$B$6="без НДС"),1.22,"")))</f>
        <v>5482.2570000000014</v>
      </c>
    </row>
    <row r="79" spans="1:13">
      <c r="A79" s="383" t="s">
        <v>868</v>
      </c>
      <c r="B79" s="383" t="s">
        <v>869</v>
      </c>
      <c r="C79" s="383" t="s">
        <v>652</v>
      </c>
      <c r="D79" s="553">
        <v>18578</v>
      </c>
      <c r="E79" s="395">
        <v>0.5</v>
      </c>
      <c r="F79" s="395">
        <v>0.45</v>
      </c>
      <c r="G79" s="395">
        <v>0.40500000000000003</v>
      </c>
      <c r="H79" s="395">
        <v>0.36</v>
      </c>
      <c r="I79" s="555">
        <v>0.28699999999999998</v>
      </c>
      <c r="J79" s="391">
        <v>15152</v>
      </c>
      <c r="K79" s="394">
        <v>0.21</v>
      </c>
      <c r="L79" s="387">
        <f t="shared" si="4"/>
        <v>11970.08</v>
      </c>
      <c r="M79" s="387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В)"),H79,"")))))*(1-$I79)*(1-'Категория(опт)'!$B$8)/(IF(AND('Категория(опт)'!$B$6="с НДС"),1,IF(AND('Категория(опт)'!$B$6="без НДС"),1.22,"")))</f>
        <v>7285.3627000000015</v>
      </c>
    </row>
    <row r="80" spans="1:13">
      <c r="A80" s="383" t="s">
        <v>870</v>
      </c>
      <c r="B80" s="383" t="s">
        <v>871</v>
      </c>
      <c r="C80" s="383" t="s">
        <v>652</v>
      </c>
      <c r="D80" s="553">
        <v>20666</v>
      </c>
      <c r="E80" s="395">
        <v>0.5</v>
      </c>
      <c r="F80" s="395">
        <v>0.45</v>
      </c>
      <c r="G80" s="395">
        <v>0.40500000000000003</v>
      </c>
      <c r="H80" s="395">
        <v>0.36</v>
      </c>
      <c r="I80" s="555">
        <v>0.28699999999999998</v>
      </c>
      <c r="J80" s="391">
        <v>16873</v>
      </c>
      <c r="K80" s="394">
        <v>0.21</v>
      </c>
      <c r="L80" s="387">
        <f t="shared" si="4"/>
        <v>13329.67</v>
      </c>
      <c r="M80" s="387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В)"),H80,"")))))*(1-$I80)*(1-'Категория(опт)'!$B$8)/(IF(AND('Категория(опт)'!$B$6="с НДС"),1,IF(AND('Категория(опт)'!$B$6="без НДС"),1.22,"")))</f>
        <v>8104.1719000000021</v>
      </c>
    </row>
    <row r="81" spans="1:13">
      <c r="A81" s="383" t="s">
        <v>872</v>
      </c>
      <c r="B81" s="383" t="s">
        <v>873</v>
      </c>
      <c r="C81" s="383" t="s">
        <v>652</v>
      </c>
      <c r="D81" s="553">
        <v>22181</v>
      </c>
      <c r="E81" s="395">
        <v>0.5</v>
      </c>
      <c r="F81" s="395">
        <v>0.45</v>
      </c>
      <c r="G81" s="395">
        <v>0.40500000000000003</v>
      </c>
      <c r="H81" s="395">
        <v>0.36</v>
      </c>
      <c r="I81" s="555">
        <v>0.28699999999999998</v>
      </c>
      <c r="J81" s="391">
        <v>18114</v>
      </c>
      <c r="K81" s="394">
        <v>0.21</v>
      </c>
      <c r="L81" s="387">
        <f t="shared" si="4"/>
        <v>14310.060000000001</v>
      </c>
      <c r="M81" s="387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В)"),H81,"")))))*(1-$I81)*(1-'Категория(опт)'!$B$8)/(IF(AND('Категория(опт)'!$B$6="с НДС"),1,IF(AND('Категория(опт)'!$B$6="без НДС"),1.22,"")))</f>
        <v>8698.2791500000021</v>
      </c>
    </row>
    <row r="82" spans="1:13">
      <c r="A82" s="383" t="s">
        <v>874</v>
      </c>
      <c r="B82" s="383" t="s">
        <v>875</v>
      </c>
      <c r="C82" s="383" t="s">
        <v>652</v>
      </c>
      <c r="D82" s="553">
        <v>24131</v>
      </c>
      <c r="E82" s="395">
        <v>0.5</v>
      </c>
      <c r="F82" s="395">
        <v>0.45</v>
      </c>
      <c r="G82" s="395">
        <v>0.40500000000000003</v>
      </c>
      <c r="H82" s="395">
        <v>0.36</v>
      </c>
      <c r="I82" s="555">
        <v>0.28699999999999998</v>
      </c>
      <c r="J82" s="391">
        <v>19709</v>
      </c>
      <c r="K82" s="394">
        <v>0.21</v>
      </c>
      <c r="L82" s="387">
        <f t="shared" si="4"/>
        <v>15570.11</v>
      </c>
      <c r="M82" s="387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В)"),H82,"")))))*(1-$I82)*(1-'Категория(опт)'!$B$8)/(IF(AND('Категория(опт)'!$B$6="с НДС"),1,IF(AND('Категория(опт)'!$B$6="без НДС"),1.22,"")))</f>
        <v>9462.9716500000013</v>
      </c>
    </row>
    <row r="83" spans="1:13">
      <c r="A83" s="383" t="s">
        <v>876</v>
      </c>
      <c r="B83" s="383" t="s">
        <v>877</v>
      </c>
      <c r="C83" s="383" t="s">
        <v>652</v>
      </c>
      <c r="D83" s="553">
        <v>26646</v>
      </c>
      <c r="E83" s="395">
        <v>0.5</v>
      </c>
      <c r="F83" s="395">
        <v>0.45</v>
      </c>
      <c r="G83" s="395">
        <v>0.40500000000000003</v>
      </c>
      <c r="H83" s="395">
        <v>0.36</v>
      </c>
      <c r="I83" s="555">
        <v>0.28699999999999998</v>
      </c>
      <c r="J83" s="391">
        <v>21759</v>
      </c>
      <c r="K83" s="394">
        <v>0.21</v>
      </c>
      <c r="L83" s="387">
        <f t="shared" si="4"/>
        <v>17189.61</v>
      </c>
      <c r="M83" s="387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В)"),H83,"")))))*(1-$I83)*(1-'Категория(опт)'!$B$8)/(IF(AND('Категория(опт)'!$B$6="с НДС"),1,IF(AND('Категория(опт)'!$B$6="без НДС"),1.22,"")))</f>
        <v>10449.228900000002</v>
      </c>
    </row>
    <row r="84" spans="1:13">
      <c r="A84" s="383" t="s">
        <v>878</v>
      </c>
      <c r="B84" s="383" t="s">
        <v>879</v>
      </c>
      <c r="C84" s="383" t="s">
        <v>652</v>
      </c>
      <c r="D84" s="553">
        <v>16214</v>
      </c>
      <c r="E84" s="395">
        <v>0.5</v>
      </c>
      <c r="F84" s="395">
        <v>0.45</v>
      </c>
      <c r="G84" s="395">
        <v>0.40500000000000003</v>
      </c>
      <c r="H84" s="395">
        <v>0.36</v>
      </c>
      <c r="I84" s="555">
        <v>0.24199999999999999</v>
      </c>
      <c r="J84" s="391">
        <v>11708</v>
      </c>
      <c r="K84" s="394">
        <v>0.11</v>
      </c>
      <c r="L84" s="387">
        <f t="shared" si="4"/>
        <v>10420.120000000001</v>
      </c>
      <c r="M84" s="387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В)"),H84,"")))))*(1-$I84)*(1-'Категория(опт)'!$B$8)/(IF(AND('Категория(опт)'!$B$6="с НДС"),1,IF(AND('Категория(опт)'!$B$6="без НДС"),1.22,"")))</f>
        <v>6759.6166000000003</v>
      </c>
    </row>
    <row r="85" spans="1:13">
      <c r="A85" s="383" t="s">
        <v>880</v>
      </c>
      <c r="B85" s="383" t="s">
        <v>881</v>
      </c>
      <c r="C85" s="383" t="s">
        <v>652</v>
      </c>
      <c r="D85" s="553">
        <v>17993</v>
      </c>
      <c r="E85" s="395">
        <v>0.5</v>
      </c>
      <c r="F85" s="395">
        <v>0.45</v>
      </c>
      <c r="G85" s="395">
        <v>0.40500000000000003</v>
      </c>
      <c r="H85" s="395">
        <v>0.36</v>
      </c>
      <c r="I85" s="555">
        <v>0.24199999999999999</v>
      </c>
      <c r="J85" s="391">
        <v>12989</v>
      </c>
      <c r="K85" s="394">
        <v>0.11</v>
      </c>
      <c r="L85" s="387">
        <f t="shared" si="4"/>
        <v>11560.210000000001</v>
      </c>
      <c r="M85" s="387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В)"),H85,"")))))*(1-$I85)*(1-'Категория(опт)'!$B$8)/(IF(AND('Категория(опт)'!$B$6="с НДС"),1,IF(AND('Категория(опт)'!$B$6="без НДС"),1.22,"")))</f>
        <v>7501.2817000000014</v>
      </c>
    </row>
    <row r="86" spans="1:13">
      <c r="A86" s="383" t="s">
        <v>882</v>
      </c>
      <c r="B86" s="383" t="s">
        <v>883</v>
      </c>
      <c r="C86" s="383" t="s">
        <v>652</v>
      </c>
      <c r="D86" s="553">
        <v>22804</v>
      </c>
      <c r="E86" s="395">
        <v>0.5</v>
      </c>
      <c r="F86" s="395">
        <v>0.45</v>
      </c>
      <c r="G86" s="395">
        <v>0.40500000000000003</v>
      </c>
      <c r="H86" s="395">
        <v>0.36</v>
      </c>
      <c r="I86" s="555">
        <v>0.24199999999999999</v>
      </c>
      <c r="J86" s="391">
        <v>16461</v>
      </c>
      <c r="K86" s="394">
        <v>0.11</v>
      </c>
      <c r="L86" s="387">
        <f t="shared" si="4"/>
        <v>14650.29</v>
      </c>
      <c r="M86" s="387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В)"),H86,"")))))*(1-$I86)*(1-'Категория(опт)'!$B$8)/(IF(AND('Категория(опт)'!$B$6="с НДС"),1,IF(AND('Категория(опт)'!$B$6="без НДС"),1.22,"")))</f>
        <v>9506.9876000000004</v>
      </c>
    </row>
    <row r="87" spans="1:13">
      <c r="A87" s="383" t="s">
        <v>884</v>
      </c>
      <c r="B87" s="383" t="s">
        <v>885</v>
      </c>
      <c r="C87" s="383" t="s">
        <v>652</v>
      </c>
      <c r="D87" s="553">
        <v>25808</v>
      </c>
      <c r="E87" s="395">
        <v>0.5</v>
      </c>
      <c r="F87" s="395">
        <v>0.45</v>
      </c>
      <c r="G87" s="395">
        <v>0.40500000000000003</v>
      </c>
      <c r="H87" s="395">
        <v>0.36</v>
      </c>
      <c r="I87" s="555">
        <v>0.24199999999999999</v>
      </c>
      <c r="J87" s="391">
        <v>18618</v>
      </c>
      <c r="K87" s="394">
        <v>0.11</v>
      </c>
      <c r="L87" s="387">
        <f t="shared" si="4"/>
        <v>16570.02</v>
      </c>
      <c r="M87" s="387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В)"),H87,"")))))*(1-$I87)*(1-'Категория(опт)'!$B$8)/(IF(AND('Категория(опт)'!$B$6="с НДС"),1,IF(AND('Категория(опт)'!$B$6="без НДС"),1.22,"")))</f>
        <v>10759.355200000002</v>
      </c>
    </row>
    <row r="88" spans="1:13">
      <c r="A88" s="383" t="s">
        <v>886</v>
      </c>
      <c r="B88" s="383" t="s">
        <v>887</v>
      </c>
      <c r="C88" s="383" t="s">
        <v>652</v>
      </c>
      <c r="D88" s="553">
        <v>29115</v>
      </c>
      <c r="E88" s="395">
        <v>0.5</v>
      </c>
      <c r="F88" s="395">
        <v>0.45</v>
      </c>
      <c r="G88" s="395">
        <v>0.40500000000000003</v>
      </c>
      <c r="H88" s="395">
        <v>0.36</v>
      </c>
      <c r="I88" s="555">
        <v>0.24199999999999999</v>
      </c>
      <c r="J88" s="391">
        <v>21034</v>
      </c>
      <c r="K88" s="394">
        <v>0.11</v>
      </c>
      <c r="L88" s="387">
        <f t="shared" si="4"/>
        <v>18720.260000000002</v>
      </c>
      <c r="M88" s="387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В)"),H88,"")))))*(1-$I88)*(1-'Категория(опт)'!$B$8)/(IF(AND('Категория(опт)'!$B$6="с НДС"),1,IF(AND('Категория(опт)'!$B$6="без НДС"),1.22,"")))</f>
        <v>12138.043500000002</v>
      </c>
    </row>
    <row r="89" spans="1:13">
      <c r="A89" s="383" t="s">
        <v>888</v>
      </c>
      <c r="B89" s="383" t="s">
        <v>889</v>
      </c>
      <c r="C89" s="383" t="s">
        <v>652</v>
      </c>
      <c r="D89" s="553">
        <v>33023</v>
      </c>
      <c r="E89" s="395">
        <v>0.5</v>
      </c>
      <c r="F89" s="395">
        <v>0.45</v>
      </c>
      <c r="G89" s="395">
        <v>0.40500000000000003</v>
      </c>
      <c r="H89" s="395">
        <v>0.36</v>
      </c>
      <c r="I89" s="555">
        <v>0.24199999999999999</v>
      </c>
      <c r="J89" s="391">
        <v>23820</v>
      </c>
      <c r="K89" s="394">
        <v>0.11</v>
      </c>
      <c r="L89" s="387">
        <f t="shared" si="4"/>
        <v>21199.8</v>
      </c>
      <c r="M89" s="387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В)"),H89,"")))))*(1-$I89)*(1-'Категория(опт)'!$B$8)/(IF(AND('Категория(опт)'!$B$6="с НДС"),1,IF(AND('Категория(опт)'!$B$6="без НДС"),1.22,"")))</f>
        <v>13767.288700000001</v>
      </c>
    </row>
    <row r="90" spans="1:13">
      <c r="A90" s="383" t="s">
        <v>890</v>
      </c>
      <c r="B90" s="383" t="s">
        <v>891</v>
      </c>
      <c r="C90" s="383" t="s">
        <v>652</v>
      </c>
      <c r="D90" s="553">
        <v>36024</v>
      </c>
      <c r="E90" s="395">
        <v>0.5</v>
      </c>
      <c r="F90" s="395">
        <v>0.45</v>
      </c>
      <c r="G90" s="395">
        <v>0.40500000000000003</v>
      </c>
      <c r="H90" s="395">
        <v>0.36</v>
      </c>
      <c r="I90" s="555">
        <v>0.24199999999999999</v>
      </c>
      <c r="J90" s="391">
        <v>26000</v>
      </c>
      <c r="K90" s="394">
        <v>0.11</v>
      </c>
      <c r="L90" s="387">
        <f t="shared" si="4"/>
        <v>23140</v>
      </c>
      <c r="M90" s="387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В)"),H90,"")))))*(1-$I90)*(1-'Категория(опт)'!$B$8)/(IF(AND('Категория(опт)'!$B$6="с НДС"),1,IF(AND('Категория(опт)'!$B$6="без НДС"),1.22,"")))</f>
        <v>15018.4056</v>
      </c>
    </row>
    <row r="91" spans="1:13">
      <c r="A91" s="383" t="s">
        <v>892</v>
      </c>
      <c r="B91" s="383" t="s">
        <v>893</v>
      </c>
      <c r="C91" s="383" t="s">
        <v>652</v>
      </c>
      <c r="D91" s="553">
        <v>14665</v>
      </c>
      <c r="E91" s="395">
        <v>0.5</v>
      </c>
      <c r="F91" s="395">
        <v>0.45</v>
      </c>
      <c r="G91" s="395">
        <v>0.40500000000000003</v>
      </c>
      <c r="H91" s="395">
        <v>0.36</v>
      </c>
      <c r="I91" s="555">
        <v>0.28699999999999998</v>
      </c>
      <c r="J91" s="391">
        <v>11083</v>
      </c>
      <c r="K91" s="394">
        <v>0.16</v>
      </c>
      <c r="L91" s="387">
        <f t="shared" si="4"/>
        <v>9309.7199999999993</v>
      </c>
      <c r="M91" s="387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В)"),H91,"")))))*(1-$I91)*(1-'Категория(опт)'!$B$8)/(IF(AND('Категория(опт)'!$B$6="с НДС"),1,IF(AND('Категория(опт)'!$B$6="без НДС"),1.22,"")))</f>
        <v>5750.879750000001</v>
      </c>
    </row>
    <row r="92" spans="1:13">
      <c r="A92" s="383" t="s">
        <v>894</v>
      </c>
      <c r="B92" s="383" t="s">
        <v>895</v>
      </c>
      <c r="C92" s="383" t="s">
        <v>652</v>
      </c>
      <c r="D92" s="553">
        <v>15703</v>
      </c>
      <c r="E92" s="395">
        <v>0.5</v>
      </c>
      <c r="F92" s="395">
        <v>0.45</v>
      </c>
      <c r="G92" s="395">
        <v>0.40500000000000003</v>
      </c>
      <c r="H92" s="395">
        <v>0.36</v>
      </c>
      <c r="I92" s="555">
        <v>0.28699999999999998</v>
      </c>
      <c r="J92" s="391">
        <v>11869</v>
      </c>
      <c r="K92" s="394">
        <v>0.16</v>
      </c>
      <c r="L92" s="387">
        <f t="shared" si="4"/>
        <v>9969.9599999999991</v>
      </c>
      <c r="M92" s="387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В)"),H92,"")))))*(1-$I92)*(1-'Категория(опт)'!$B$8)/(IF(AND('Категория(опт)'!$B$6="с НДС"),1,IF(AND('Категория(опт)'!$B$6="без НДС"),1.22,"")))</f>
        <v>6157.9314500000019</v>
      </c>
    </row>
    <row r="93" spans="1:13">
      <c r="A93" s="383" t="s">
        <v>896</v>
      </c>
      <c r="B93" s="383" t="s">
        <v>897</v>
      </c>
      <c r="C93" s="383" t="s">
        <v>652</v>
      </c>
      <c r="D93" s="553">
        <v>20646</v>
      </c>
      <c r="E93" s="395">
        <v>0.5</v>
      </c>
      <c r="F93" s="395">
        <v>0.45</v>
      </c>
      <c r="G93" s="395">
        <v>0.40500000000000003</v>
      </c>
      <c r="H93" s="395">
        <v>0.36</v>
      </c>
      <c r="I93" s="555">
        <v>0.28699999999999998</v>
      </c>
      <c r="J93" s="391">
        <v>15607</v>
      </c>
      <c r="K93" s="394">
        <v>0.16</v>
      </c>
      <c r="L93" s="387">
        <f t="shared" si="4"/>
        <v>13109.88</v>
      </c>
      <c r="M93" s="387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В)"),H93,"")))))*(1-$I93)*(1-'Категория(опт)'!$B$8)/(IF(AND('Категория(опт)'!$B$6="с НДС"),1,IF(AND('Категория(опт)'!$B$6="без НДС"),1.22,"")))</f>
        <v>8096.3289000000013</v>
      </c>
    </row>
    <row r="94" spans="1:13">
      <c r="A94" s="383" t="s">
        <v>898</v>
      </c>
      <c r="B94" s="383" t="s">
        <v>899</v>
      </c>
      <c r="C94" s="383" t="s">
        <v>652</v>
      </c>
      <c r="D94" s="553">
        <v>22916</v>
      </c>
      <c r="E94" s="395">
        <v>0.5</v>
      </c>
      <c r="F94" s="395">
        <v>0.45</v>
      </c>
      <c r="G94" s="395">
        <v>0.40500000000000003</v>
      </c>
      <c r="H94" s="395">
        <v>0.36</v>
      </c>
      <c r="I94" s="555">
        <v>0.28699999999999998</v>
      </c>
      <c r="J94" s="391">
        <v>17321</v>
      </c>
      <c r="K94" s="394">
        <v>0.16</v>
      </c>
      <c r="L94" s="387">
        <f t="shared" si="4"/>
        <v>14549.64</v>
      </c>
      <c r="M94" s="387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В)"),H94,"")))))*(1-$I94)*(1-'Категория(опт)'!$B$8)/(IF(AND('Категория(опт)'!$B$6="с НДС"),1,IF(AND('Категория(опт)'!$B$6="без НДС"),1.22,"")))</f>
        <v>8986.5094000000026</v>
      </c>
    </row>
    <row r="95" spans="1:13">
      <c r="A95" s="383" t="s">
        <v>900</v>
      </c>
      <c r="B95" s="383" t="s">
        <v>901</v>
      </c>
      <c r="C95" s="383" t="s">
        <v>652</v>
      </c>
      <c r="D95" s="553">
        <v>24555</v>
      </c>
      <c r="E95" s="395">
        <v>0.5</v>
      </c>
      <c r="F95" s="395">
        <v>0.45</v>
      </c>
      <c r="G95" s="395">
        <v>0.40500000000000003</v>
      </c>
      <c r="H95" s="395">
        <v>0.36</v>
      </c>
      <c r="I95" s="555">
        <v>0.28699999999999998</v>
      </c>
      <c r="J95" s="391">
        <v>18560</v>
      </c>
      <c r="K95" s="394">
        <v>0.16</v>
      </c>
      <c r="L95" s="387">
        <f t="shared" si="4"/>
        <v>15590.4</v>
      </c>
      <c r="M95" s="387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В)"),H95,"")))))*(1-$I95)*(1-'Категория(опт)'!$B$8)/(IF(AND('Категория(опт)'!$B$6="с НДС"),1,IF(AND('Категория(опт)'!$B$6="без НДС"),1.22,"")))</f>
        <v>9629.2432500000032</v>
      </c>
    </row>
    <row r="96" spans="1:13">
      <c r="A96" s="383" t="s">
        <v>902</v>
      </c>
      <c r="B96" s="383" t="s">
        <v>903</v>
      </c>
      <c r="C96" s="383" t="s">
        <v>652</v>
      </c>
      <c r="D96" s="553">
        <v>26656</v>
      </c>
      <c r="E96" s="395">
        <v>0.5</v>
      </c>
      <c r="F96" s="395">
        <v>0.45</v>
      </c>
      <c r="G96" s="395">
        <v>0.40500000000000003</v>
      </c>
      <c r="H96" s="395">
        <v>0.36</v>
      </c>
      <c r="I96" s="555">
        <v>0.28699999999999998</v>
      </c>
      <c r="J96" s="391">
        <v>20155</v>
      </c>
      <c r="K96" s="394">
        <v>0.16</v>
      </c>
      <c r="L96" s="387">
        <f t="shared" si="4"/>
        <v>16930.2</v>
      </c>
      <c r="M96" s="387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В)"),H96,"")))))*(1-$I96)*(1-'Категория(опт)'!$B$8)/(IF(AND('Категория(опт)'!$B$6="с НДС"),1,IF(AND('Категория(опт)'!$B$6="без НДС"),1.22,"")))</f>
        <v>10453.150400000002</v>
      </c>
    </row>
    <row r="97" spans="1:13">
      <c r="A97" s="383" t="s">
        <v>904</v>
      </c>
      <c r="B97" s="383" t="s">
        <v>905</v>
      </c>
      <c r="C97" s="383" t="s">
        <v>652</v>
      </c>
      <c r="D97" s="553">
        <v>29363</v>
      </c>
      <c r="E97" s="395">
        <v>0.5</v>
      </c>
      <c r="F97" s="395">
        <v>0.45</v>
      </c>
      <c r="G97" s="395">
        <v>0.40500000000000003</v>
      </c>
      <c r="H97" s="395">
        <v>0.36</v>
      </c>
      <c r="I97" s="555">
        <v>0.28699999999999998</v>
      </c>
      <c r="J97" s="391">
        <v>22202</v>
      </c>
      <c r="K97" s="394">
        <v>0.16</v>
      </c>
      <c r="L97" s="387">
        <f t="shared" si="4"/>
        <v>18649.68</v>
      </c>
      <c r="M97" s="387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В)"),H97,"")))))*(1-$I97)*(1-'Категория(опт)'!$B$8)/(IF(AND('Категория(опт)'!$B$6="с НДС"),1,IF(AND('Категория(опт)'!$B$6="без НДС"),1.22,"")))</f>
        <v>11514.700450000002</v>
      </c>
    </row>
    <row r="98" spans="1:13">
      <c r="A98" s="383" t="s">
        <v>906</v>
      </c>
      <c r="B98" s="383" t="s">
        <v>907</v>
      </c>
      <c r="C98" s="383" t="s">
        <v>652</v>
      </c>
      <c r="D98" s="553">
        <v>11849</v>
      </c>
      <c r="E98" s="395">
        <v>0.5</v>
      </c>
      <c r="F98" s="395">
        <v>0.45</v>
      </c>
      <c r="G98" s="395">
        <v>0.40500000000000003</v>
      </c>
      <c r="H98" s="395">
        <v>0.36</v>
      </c>
      <c r="I98" s="555">
        <v>0.28699999999999998</v>
      </c>
      <c r="J98" s="391">
        <v>9848</v>
      </c>
      <c r="K98" s="394">
        <v>0.21</v>
      </c>
      <c r="L98" s="387">
        <f t="shared" si="4"/>
        <v>7779.92</v>
      </c>
      <c r="M98" s="387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В)"),H98,"")))))*(1-$I98)*(1-'Категория(опт)'!$B$8)/(IF(AND('Категория(опт)'!$B$6="с НДС"),1,IF(AND('Категория(опт)'!$B$6="без НДС"),1.22,"")))</f>
        <v>4646.5853500000012</v>
      </c>
    </row>
    <row r="99" spans="1:13">
      <c r="A99" s="383" t="s">
        <v>908</v>
      </c>
      <c r="B99" s="383" t="s">
        <v>909</v>
      </c>
      <c r="C99" s="383" t="s">
        <v>652</v>
      </c>
      <c r="D99" s="553">
        <v>12110</v>
      </c>
      <c r="E99" s="395">
        <v>0.5</v>
      </c>
      <c r="F99" s="395">
        <v>0.45</v>
      </c>
      <c r="G99" s="395">
        <v>0.40500000000000003</v>
      </c>
      <c r="H99" s="395">
        <v>0.36</v>
      </c>
      <c r="I99" s="555">
        <v>0.28699999999999998</v>
      </c>
      <c r="J99" s="391">
        <v>10038</v>
      </c>
      <c r="K99" s="394">
        <v>0.21</v>
      </c>
      <c r="L99" s="387">
        <f t="shared" si="4"/>
        <v>7930.02</v>
      </c>
      <c r="M99" s="387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В)"),H99,"")))))*(1-$I99)*(1-'Категория(опт)'!$B$8)/(IF(AND('Категория(опт)'!$B$6="с НДС"),1,IF(AND('Категория(опт)'!$B$6="без НДС"),1.22,"")))</f>
        <v>4748.9365000000016</v>
      </c>
    </row>
    <row r="100" spans="1:13">
      <c r="A100" s="383" t="s">
        <v>910</v>
      </c>
      <c r="B100" s="383" t="s">
        <v>911</v>
      </c>
      <c r="C100" s="383" t="s">
        <v>652</v>
      </c>
      <c r="D100" s="553">
        <v>15164</v>
      </c>
      <c r="E100" s="395">
        <v>0.5</v>
      </c>
      <c r="F100" s="395">
        <v>0.45</v>
      </c>
      <c r="G100" s="395">
        <v>0.40500000000000003</v>
      </c>
      <c r="H100" s="395">
        <v>0.36</v>
      </c>
      <c r="I100" s="555">
        <v>0.28699999999999998</v>
      </c>
      <c r="J100" s="391">
        <v>12595</v>
      </c>
      <c r="K100" s="394">
        <v>0.21</v>
      </c>
      <c r="L100" s="387">
        <f t="shared" si="4"/>
        <v>9950.0500000000011</v>
      </c>
      <c r="M100" s="387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В)"),H100,"")))))*(1-$I100)*(1-'Категория(опт)'!$B$8)/(IF(AND('Категория(опт)'!$B$6="с НДС"),1,IF(AND('Категория(опт)'!$B$6="без НДС"),1.22,"")))</f>
        <v>5946.5626000000011</v>
      </c>
    </row>
    <row r="101" spans="1:13">
      <c r="A101" s="383" t="s">
        <v>912</v>
      </c>
      <c r="B101" s="383" t="s">
        <v>913</v>
      </c>
      <c r="C101" s="383" t="s">
        <v>652</v>
      </c>
      <c r="D101" s="553">
        <v>16703</v>
      </c>
      <c r="E101" s="395">
        <v>0.5</v>
      </c>
      <c r="F101" s="395">
        <v>0.45</v>
      </c>
      <c r="G101" s="395">
        <v>0.40500000000000003</v>
      </c>
      <c r="H101" s="395">
        <v>0.36</v>
      </c>
      <c r="I101" s="555">
        <v>0.28699999999999998</v>
      </c>
      <c r="J101" s="391">
        <v>13886</v>
      </c>
      <c r="K101" s="394">
        <v>0.21</v>
      </c>
      <c r="L101" s="387">
        <f t="shared" si="4"/>
        <v>10969.94</v>
      </c>
      <c r="M101" s="387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В)"),H101,"")))))*(1-$I101)*(1-'Категория(опт)'!$B$8)/(IF(AND('Категория(опт)'!$B$6="с НДС"),1,IF(AND('Категория(опт)'!$B$6="без НДС"),1.22,"")))</f>
        <v>6550.0814500000015</v>
      </c>
    </row>
    <row r="102" spans="1:13">
      <c r="A102" s="383" t="s">
        <v>914</v>
      </c>
      <c r="B102" s="383" t="s">
        <v>915</v>
      </c>
      <c r="C102" s="383" t="s">
        <v>652</v>
      </c>
      <c r="D102" s="553">
        <v>19815</v>
      </c>
      <c r="E102" s="395">
        <v>0.5</v>
      </c>
      <c r="F102" s="395">
        <v>0.45</v>
      </c>
      <c r="G102" s="395">
        <v>0.40500000000000003</v>
      </c>
      <c r="H102" s="395">
        <v>0.36</v>
      </c>
      <c r="I102" s="555">
        <v>0.28699999999999998</v>
      </c>
      <c r="J102" s="391">
        <v>16456</v>
      </c>
      <c r="K102" s="394">
        <v>0.21</v>
      </c>
      <c r="L102" s="387">
        <f t="shared" si="4"/>
        <v>13000.24</v>
      </c>
      <c r="M102" s="387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В)"),H102,"")))))*(1-$I102)*(1-'Категория(опт)'!$B$8)/(IF(AND('Категория(опт)'!$B$6="с НДС"),1,IF(AND('Категория(опт)'!$B$6="без НДС"),1.22,"")))</f>
        <v>7770.4522500000012</v>
      </c>
    </row>
    <row r="103" spans="1:13">
      <c r="A103" s="383" t="s">
        <v>916</v>
      </c>
      <c r="B103" s="383" t="s">
        <v>917</v>
      </c>
      <c r="C103" s="383" t="s">
        <v>652</v>
      </c>
      <c r="D103" s="553">
        <v>20375</v>
      </c>
      <c r="E103" s="395">
        <v>0.5</v>
      </c>
      <c r="F103" s="395">
        <v>0.45</v>
      </c>
      <c r="G103" s="395">
        <v>0.40500000000000003</v>
      </c>
      <c r="H103" s="395">
        <v>0.36</v>
      </c>
      <c r="I103" s="555">
        <v>0.28699999999999998</v>
      </c>
      <c r="J103" s="391">
        <v>16899</v>
      </c>
      <c r="K103" s="394">
        <v>0.21</v>
      </c>
      <c r="L103" s="387">
        <f t="shared" si="4"/>
        <v>13350.210000000001</v>
      </c>
      <c r="M103" s="387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В)"),H103,"")))))*(1-$I103)*(1-'Категория(опт)'!$B$8)/(IF(AND('Категория(опт)'!$B$6="с НДС"),1,IF(AND('Категория(опт)'!$B$6="без НДС"),1.22,"")))</f>
        <v>7990.0562500000005</v>
      </c>
    </row>
    <row r="104" spans="1:13">
      <c r="A104" s="383" t="s">
        <v>918</v>
      </c>
      <c r="B104" s="383" t="s">
        <v>919</v>
      </c>
      <c r="C104" s="383" t="s">
        <v>652</v>
      </c>
      <c r="D104" s="553">
        <v>21545</v>
      </c>
      <c r="E104" s="395">
        <v>0.5</v>
      </c>
      <c r="F104" s="395">
        <v>0.45</v>
      </c>
      <c r="G104" s="395">
        <v>0.40500000000000003</v>
      </c>
      <c r="H104" s="395">
        <v>0.36</v>
      </c>
      <c r="I104" s="555">
        <v>0.28699999999999998</v>
      </c>
      <c r="J104" s="391">
        <v>17886</v>
      </c>
      <c r="K104" s="394">
        <v>0.21</v>
      </c>
      <c r="L104" s="387">
        <f t="shared" si="4"/>
        <v>14129.94</v>
      </c>
      <c r="M104" s="387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В)"),H104,"")))))*(1-$I104)*(1-'Категория(опт)'!$B$8)/(IF(AND('Категория(опт)'!$B$6="с НДС"),1,IF(AND('Категория(опт)'!$B$6="без НДС"),1.22,"")))</f>
        <v>8448.8717500000021</v>
      </c>
    </row>
    <row r="105" spans="1:13">
      <c r="A105" s="383" t="s">
        <v>920</v>
      </c>
      <c r="B105" s="383" t="s">
        <v>921</v>
      </c>
      <c r="C105" s="383" t="s">
        <v>694</v>
      </c>
      <c r="D105" s="553">
        <v>1023</v>
      </c>
      <c r="E105" s="395"/>
      <c r="F105" s="395"/>
      <c r="G105" s="395"/>
      <c r="H105" s="395"/>
      <c r="I105" s="555">
        <v>0</v>
      </c>
      <c r="J105" s="391">
        <v>2170</v>
      </c>
      <c r="K105" s="394">
        <v>0.17096774193548392</v>
      </c>
      <c r="L105" s="387">
        <f t="shared" ref="L105:L106" si="7">J105*(1-K105)</f>
        <v>1799</v>
      </c>
      <c r="M105" s="387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В)"),H105,"")))))*(1-$I105)*(1-'Категория(опт)'!$B$8)/(IF(AND('Категория(опт)'!$B$6="с НДС"),1,IF(AND('Категория(опт)'!$B$6="без НДС"),1.22,"")))</f>
        <v>1023</v>
      </c>
    </row>
    <row r="106" spans="1:13">
      <c r="A106" s="383" t="s">
        <v>922</v>
      </c>
      <c r="B106" s="383" t="s">
        <v>923</v>
      </c>
      <c r="C106" s="383" t="s">
        <v>694</v>
      </c>
      <c r="D106" s="553">
        <v>1480</v>
      </c>
      <c r="E106" s="395"/>
      <c r="F106" s="395"/>
      <c r="G106" s="395"/>
      <c r="H106" s="395"/>
      <c r="I106" s="555">
        <v>0</v>
      </c>
      <c r="J106" s="391">
        <v>3400</v>
      </c>
      <c r="K106" s="394">
        <v>0.17676470588235293</v>
      </c>
      <c r="L106" s="387">
        <f t="shared" si="7"/>
        <v>2799</v>
      </c>
      <c r="M106" s="387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В)"),H106,"")))))*(1-$I106)*(1-'Категория(опт)'!$B$8)/(IF(AND('Категория(опт)'!$B$6="с НДС"),1,IF(AND('Категория(опт)'!$B$6="без НДС"),1.22,"")))</f>
        <v>1480</v>
      </c>
    </row>
    <row r="107" spans="1:13">
      <c r="A107" s="383" t="s">
        <v>1238</v>
      </c>
      <c r="B107" s="383" t="s">
        <v>1164</v>
      </c>
      <c r="C107" s="383" t="s">
        <v>652</v>
      </c>
      <c r="D107" s="553">
        <v>393</v>
      </c>
      <c r="E107" s="395"/>
      <c r="F107" s="395"/>
      <c r="G107" s="395"/>
      <c r="H107" s="395"/>
      <c r="I107" s="555">
        <v>0</v>
      </c>
      <c r="J107" s="391">
        <v>1320</v>
      </c>
      <c r="K107" s="394">
        <v>0.5</v>
      </c>
      <c r="L107" s="387">
        <f t="shared" ref="L107:L108" si="8">J107*(1-K107)</f>
        <v>660</v>
      </c>
      <c r="M107" s="387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В)"),H107,"")))))*(1-$I107)*(1-'Категория(опт)'!$B$8)/(IF(AND('Категория(опт)'!$B$6="с НДС"),1,IF(AND('Категория(опт)'!$B$6="без НДС"),1.22,"")))</f>
        <v>393</v>
      </c>
    </row>
    <row r="108" spans="1:13">
      <c r="A108" s="383" t="s">
        <v>1239</v>
      </c>
      <c r="B108" s="383" t="s">
        <v>1156</v>
      </c>
      <c r="C108" s="383" t="s">
        <v>652</v>
      </c>
      <c r="D108" s="553">
        <v>452</v>
      </c>
      <c r="E108" s="395"/>
      <c r="F108" s="395"/>
      <c r="G108" s="395"/>
      <c r="H108" s="395"/>
      <c r="I108" s="555">
        <v>0</v>
      </c>
      <c r="J108" s="391">
        <v>1520</v>
      </c>
      <c r="K108" s="394">
        <v>0.5</v>
      </c>
      <c r="L108" s="387">
        <f t="shared" si="8"/>
        <v>760</v>
      </c>
      <c r="M108" s="387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В)"),H108,"")))))*(1-$I108)*(1-'Категория(опт)'!$B$8)/(IF(AND('Категория(опт)'!$B$6="с НДС"),1,IF(AND('Категория(опт)'!$B$6="без НДС"),1.22,"")))</f>
        <v>452</v>
      </c>
    </row>
    <row r="109" spans="1:13">
      <c r="A109" s="383" t="s">
        <v>1240</v>
      </c>
      <c r="B109" s="383" t="s">
        <v>1174</v>
      </c>
      <c r="C109" s="383" t="s">
        <v>694</v>
      </c>
      <c r="D109" s="553">
        <v>1065</v>
      </c>
      <c r="E109" s="395"/>
      <c r="F109" s="395"/>
      <c r="G109" s="395"/>
      <c r="H109" s="395"/>
      <c r="I109" s="555">
        <v>0</v>
      </c>
      <c r="J109" s="391">
        <v>6033</v>
      </c>
      <c r="K109" s="394">
        <v>0.7</v>
      </c>
      <c r="L109" s="387">
        <f t="shared" ref="L109:L111" si="9">J109*(1-K109)</f>
        <v>1809.9000000000003</v>
      </c>
      <c r="M109" s="387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В)"),H109,"")))))*(1-$I109)*(1-'Категория(опт)'!$B$8)/(IF(AND('Категория(опт)'!$B$6="с НДС"),1,IF(AND('Категория(опт)'!$B$6="без НДС"),1.22,"")))</f>
        <v>1065</v>
      </c>
    </row>
    <row r="110" spans="1:13">
      <c r="A110" s="383" t="s">
        <v>1241</v>
      </c>
      <c r="B110" s="383" t="s">
        <v>1175</v>
      </c>
      <c r="C110" s="383" t="s">
        <v>694</v>
      </c>
      <c r="D110" s="553">
        <v>1190</v>
      </c>
      <c r="E110" s="395"/>
      <c r="F110" s="395"/>
      <c r="G110" s="395"/>
      <c r="H110" s="395"/>
      <c r="I110" s="555">
        <v>0</v>
      </c>
      <c r="J110" s="391">
        <v>6467</v>
      </c>
      <c r="K110" s="394">
        <v>0.7</v>
      </c>
      <c r="L110" s="387">
        <f t="shared" si="9"/>
        <v>1940.1000000000004</v>
      </c>
      <c r="M110" s="387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В)"),H110,"")))))*(1-$I110)*(1-'Категория(опт)'!$B$8)/(IF(AND('Категория(опт)'!$B$6="с НДС"),1,IF(AND('Категория(опт)'!$B$6="без НДС"),1.22,"")))</f>
        <v>1190</v>
      </c>
    </row>
    <row r="111" spans="1:13">
      <c r="A111" s="383" t="s">
        <v>1242</v>
      </c>
      <c r="B111" s="383" t="s">
        <v>1176</v>
      </c>
      <c r="C111" s="383" t="s">
        <v>694</v>
      </c>
      <c r="D111" s="553">
        <v>1165</v>
      </c>
      <c r="E111" s="395"/>
      <c r="F111" s="395"/>
      <c r="G111" s="395"/>
      <c r="H111" s="395"/>
      <c r="I111" s="555">
        <v>0</v>
      </c>
      <c r="J111" s="391">
        <v>6300</v>
      </c>
      <c r="K111" s="394">
        <v>0.7</v>
      </c>
      <c r="L111" s="387">
        <f t="shared" si="9"/>
        <v>1890.0000000000002</v>
      </c>
      <c r="M111" s="387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В)"),H111,"")))))*(1-$I111)*(1-'Категория(опт)'!$B$8)/(IF(AND('Категория(опт)'!$B$6="с НДС"),1,IF(AND('Категория(опт)'!$B$6="без НДС"),1.22,"")))</f>
        <v>1165</v>
      </c>
    </row>
    <row r="112" spans="1:13">
      <c r="A112" s="383" t="s">
        <v>1206</v>
      </c>
      <c r="B112" s="383" t="s">
        <v>1207</v>
      </c>
      <c r="C112" s="383" t="s">
        <v>694</v>
      </c>
      <c r="D112" s="553">
        <v>1811</v>
      </c>
      <c r="E112" s="395"/>
      <c r="F112" s="395"/>
      <c r="G112" s="395"/>
      <c r="H112" s="395"/>
      <c r="I112" s="555">
        <v>0</v>
      </c>
      <c r="J112" s="391">
        <v>5533</v>
      </c>
      <c r="K112" s="394">
        <v>0.4</v>
      </c>
      <c r="L112" s="387">
        <f t="shared" ref="L112:L117" si="10">J112*(1-K112)</f>
        <v>3319.7999999999997</v>
      </c>
      <c r="M112" s="387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В)"),H112,"")))))*(1-$I112)*(1-'Категория(опт)'!$B$8)/(IF(AND('Категория(опт)'!$B$6="с НДС"),1,IF(AND('Категория(опт)'!$B$6="без НДС"),1.22,"")))</f>
        <v>1811</v>
      </c>
    </row>
    <row r="113" spans="1:13">
      <c r="A113" s="383" t="s">
        <v>1208</v>
      </c>
      <c r="B113" s="383" t="s">
        <v>1209</v>
      </c>
      <c r="C113" s="383" t="s">
        <v>694</v>
      </c>
      <c r="D113" s="553">
        <v>1922</v>
      </c>
      <c r="E113" s="395"/>
      <c r="F113" s="395"/>
      <c r="G113" s="395"/>
      <c r="H113" s="395"/>
      <c r="I113" s="555">
        <v>0</v>
      </c>
      <c r="J113" s="391">
        <v>5867</v>
      </c>
      <c r="K113" s="394">
        <v>0.4</v>
      </c>
      <c r="L113" s="387">
        <f t="shared" si="10"/>
        <v>3520.2</v>
      </c>
      <c r="M113" s="387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В)"),H113,"")))))*(1-$I113)*(1-'Категория(опт)'!$B$8)/(IF(AND('Категория(опт)'!$B$6="с НДС"),1,IF(AND('Категория(опт)'!$B$6="без НДС"),1.22,"")))</f>
        <v>1922</v>
      </c>
    </row>
    <row r="114" spans="1:13">
      <c r="A114" s="383" t="s">
        <v>1210</v>
      </c>
      <c r="B114" s="383" t="s">
        <v>1211</v>
      </c>
      <c r="C114" s="383" t="s">
        <v>694</v>
      </c>
      <c r="D114" s="553">
        <v>2363</v>
      </c>
      <c r="E114" s="395"/>
      <c r="F114" s="395"/>
      <c r="G114" s="395"/>
      <c r="H114" s="395"/>
      <c r="I114" s="555">
        <v>0</v>
      </c>
      <c r="J114" s="391">
        <v>7217</v>
      </c>
      <c r="K114" s="394">
        <v>0.4</v>
      </c>
      <c r="L114" s="387">
        <f t="shared" si="10"/>
        <v>4330.2</v>
      </c>
      <c r="M114" s="387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В)"),H114,"")))))*(1-$I114)*(1-'Категория(опт)'!$B$8)/(IF(AND('Категория(опт)'!$B$6="с НДС"),1,IF(AND('Категория(опт)'!$B$6="без НДС"),1.22,"")))</f>
        <v>2363</v>
      </c>
    </row>
    <row r="115" spans="1:13">
      <c r="A115" s="383" t="s">
        <v>1212</v>
      </c>
      <c r="B115" s="383" t="s">
        <v>1213</v>
      </c>
      <c r="C115" s="383" t="s">
        <v>694</v>
      </c>
      <c r="D115" s="553">
        <v>2375</v>
      </c>
      <c r="E115" s="395"/>
      <c r="F115" s="395"/>
      <c r="G115" s="395"/>
      <c r="H115" s="395"/>
      <c r="I115" s="555">
        <v>0</v>
      </c>
      <c r="J115" s="391">
        <v>7267</v>
      </c>
      <c r="K115" s="394">
        <v>0.4</v>
      </c>
      <c r="L115" s="387">
        <f t="shared" si="10"/>
        <v>4360.2</v>
      </c>
      <c r="M115" s="387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В)"),H115,"")))))*(1-$I115)*(1-'Категория(опт)'!$B$8)/(IF(AND('Категория(опт)'!$B$6="с НДС"),1,IF(AND('Категория(опт)'!$B$6="без НДС"),1.22,"")))</f>
        <v>2375</v>
      </c>
    </row>
    <row r="116" spans="1:13">
      <c r="A116" s="383" t="s">
        <v>1214</v>
      </c>
      <c r="B116" s="383" t="s">
        <v>1215</v>
      </c>
      <c r="C116" s="383" t="s">
        <v>694</v>
      </c>
      <c r="D116" s="553">
        <v>2438</v>
      </c>
      <c r="E116" s="395"/>
      <c r="F116" s="395"/>
      <c r="G116" s="395"/>
      <c r="H116" s="395"/>
      <c r="I116" s="555">
        <v>0</v>
      </c>
      <c r="J116" s="391">
        <v>7450</v>
      </c>
      <c r="K116" s="394">
        <v>0.4</v>
      </c>
      <c r="L116" s="387">
        <f t="shared" si="10"/>
        <v>4470</v>
      </c>
      <c r="M116" s="387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В)"),H116,"")))))*(1-$I116)*(1-'Категория(опт)'!$B$8)/(IF(AND('Категория(опт)'!$B$6="с НДС"),1,IF(AND('Категория(опт)'!$B$6="без НДС"),1.22,"")))</f>
        <v>2438</v>
      </c>
    </row>
    <row r="117" spans="1:13">
      <c r="A117" s="383" t="s">
        <v>1216</v>
      </c>
      <c r="B117" s="383" t="s">
        <v>1217</v>
      </c>
      <c r="C117" s="383" t="s">
        <v>694</v>
      </c>
      <c r="D117" s="553">
        <v>2609</v>
      </c>
      <c r="E117" s="395"/>
      <c r="F117" s="395"/>
      <c r="G117" s="395"/>
      <c r="H117" s="395"/>
      <c r="I117" s="555">
        <v>0</v>
      </c>
      <c r="J117" s="391">
        <v>7983</v>
      </c>
      <c r="K117" s="394">
        <v>0.4</v>
      </c>
      <c r="L117" s="387">
        <f t="shared" si="10"/>
        <v>4789.8</v>
      </c>
      <c r="M117" s="387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В)"),H117,"")))))*(1-$I117)*(1-'Категория(опт)'!$B$8)/(IF(AND('Категория(опт)'!$B$6="с НДС"),1,IF(AND('Категория(опт)'!$B$6="без НДС"),1.22,"")))</f>
        <v>2609</v>
      </c>
    </row>
    <row r="118" spans="1:13">
      <c r="A118" s="383" t="s">
        <v>1224</v>
      </c>
      <c r="B118" s="383" t="s">
        <v>1225</v>
      </c>
      <c r="C118" s="383" t="s">
        <v>652</v>
      </c>
      <c r="D118" s="553">
        <v>845</v>
      </c>
      <c r="E118" s="395"/>
      <c r="F118" s="395"/>
      <c r="G118" s="395"/>
      <c r="H118" s="395"/>
      <c r="I118" s="555">
        <v>0</v>
      </c>
      <c r="J118" s="391">
        <v>3386</v>
      </c>
      <c r="K118" s="394">
        <v>0.56000000000000005</v>
      </c>
      <c r="L118" s="387">
        <f t="shared" ref="L118:L124" si="11">J118*(1-K118)</f>
        <v>1489.84</v>
      </c>
      <c r="M118" s="387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В)"),H118,"")))))*(1-$I118)*(1-'Категория(опт)'!$B$8)/(IF(AND('Категория(опт)'!$B$6="с НДС"),1,IF(AND('Категория(опт)'!$B$6="без НДС"),1.22,"")))</f>
        <v>845</v>
      </c>
    </row>
    <row r="119" spans="1:13">
      <c r="A119" s="383" t="s">
        <v>1226</v>
      </c>
      <c r="B119" s="383" t="s">
        <v>1227</v>
      </c>
      <c r="C119" s="383" t="s">
        <v>652</v>
      </c>
      <c r="D119" s="553">
        <v>893</v>
      </c>
      <c r="E119" s="395"/>
      <c r="F119" s="395"/>
      <c r="G119" s="395"/>
      <c r="H119" s="395"/>
      <c r="I119" s="555">
        <v>0</v>
      </c>
      <c r="J119" s="391">
        <v>3568</v>
      </c>
      <c r="K119" s="394">
        <v>0.56000000000000005</v>
      </c>
      <c r="L119" s="387">
        <f t="shared" si="11"/>
        <v>1569.9199999999998</v>
      </c>
      <c r="M119" s="387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В)"),H119,"")))))*(1-$I119)*(1-'Категория(опт)'!$B$8)/(IF(AND('Категория(опт)'!$B$6="с НДС"),1,IF(AND('Категория(опт)'!$B$6="без НДС"),1.22,"")))</f>
        <v>893</v>
      </c>
    </row>
    <row r="120" spans="1:13">
      <c r="A120" s="383" t="s">
        <v>1228</v>
      </c>
      <c r="B120" s="383" t="s">
        <v>1229</v>
      </c>
      <c r="C120" s="383" t="s">
        <v>652</v>
      </c>
      <c r="D120" s="553">
        <v>854</v>
      </c>
      <c r="E120" s="395"/>
      <c r="F120" s="395"/>
      <c r="G120" s="395"/>
      <c r="H120" s="395"/>
      <c r="I120" s="555">
        <v>0</v>
      </c>
      <c r="J120" s="391">
        <v>3409</v>
      </c>
      <c r="K120" s="394">
        <v>0.56000000000000005</v>
      </c>
      <c r="L120" s="387">
        <f t="shared" si="11"/>
        <v>1499.9599999999998</v>
      </c>
      <c r="M120" s="387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В)"),H120,"")))))*(1-$I120)*(1-'Категория(опт)'!$B$8)/(IF(AND('Категория(опт)'!$B$6="с НДС"),1,IF(AND('Категория(опт)'!$B$6="без НДС"),1.22,"")))</f>
        <v>854</v>
      </c>
    </row>
    <row r="121" spans="1:13">
      <c r="A121" s="383" t="s">
        <v>1230</v>
      </c>
      <c r="B121" s="383" t="s">
        <v>1231</v>
      </c>
      <c r="C121" s="383" t="s">
        <v>652</v>
      </c>
      <c r="D121" s="553">
        <v>915</v>
      </c>
      <c r="E121" s="395"/>
      <c r="F121" s="395"/>
      <c r="G121" s="395"/>
      <c r="H121" s="395"/>
      <c r="I121" s="555">
        <v>0</v>
      </c>
      <c r="J121" s="391">
        <v>3636</v>
      </c>
      <c r="K121" s="394">
        <v>0.56000000000000005</v>
      </c>
      <c r="L121" s="387">
        <f t="shared" si="11"/>
        <v>1599.84</v>
      </c>
      <c r="M121" s="387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В)"),H121,"")))))*(1-$I121)*(1-'Категория(опт)'!$B$8)/(IF(AND('Категория(опт)'!$B$6="с НДС"),1,IF(AND('Категория(опт)'!$B$6="без НДС"),1.22,"")))</f>
        <v>915</v>
      </c>
    </row>
    <row r="122" spans="1:13">
      <c r="A122" s="383" t="s">
        <v>1232</v>
      </c>
      <c r="B122" s="383" t="s">
        <v>1233</v>
      </c>
      <c r="C122" s="383" t="s">
        <v>652</v>
      </c>
      <c r="D122" s="553">
        <v>1066</v>
      </c>
      <c r="E122" s="395"/>
      <c r="F122" s="395"/>
      <c r="G122" s="395"/>
      <c r="H122" s="395"/>
      <c r="I122" s="555">
        <v>0</v>
      </c>
      <c r="J122" s="391">
        <v>4250</v>
      </c>
      <c r="K122" s="394">
        <v>0.56000000000000005</v>
      </c>
      <c r="L122" s="387">
        <f t="shared" si="11"/>
        <v>1869.9999999999998</v>
      </c>
      <c r="M122" s="387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В)"),H122,"")))))*(1-$I122)*(1-'Категория(опт)'!$B$8)/(IF(AND('Категория(опт)'!$B$6="с НДС"),1,IF(AND('Категория(опт)'!$B$6="без НДС"),1.22,"")))</f>
        <v>1066</v>
      </c>
    </row>
    <row r="123" spans="1:13">
      <c r="A123" s="383" t="s">
        <v>1234</v>
      </c>
      <c r="B123" s="383" t="s">
        <v>1235</v>
      </c>
      <c r="C123" s="383" t="s">
        <v>652</v>
      </c>
      <c r="D123" s="553">
        <v>1219</v>
      </c>
      <c r="E123" s="395"/>
      <c r="F123" s="395"/>
      <c r="G123" s="395"/>
      <c r="H123" s="395"/>
      <c r="I123" s="555">
        <v>0</v>
      </c>
      <c r="J123" s="391">
        <v>4886</v>
      </c>
      <c r="K123" s="394">
        <v>0.56000000000000005</v>
      </c>
      <c r="L123" s="387">
        <f t="shared" si="11"/>
        <v>2149.8399999999997</v>
      </c>
      <c r="M123" s="387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В)"),H123,"")))))*(1-$I123)*(1-'Категория(опт)'!$B$8)/(IF(AND('Категория(опт)'!$B$6="с НДС"),1,IF(AND('Категория(опт)'!$B$6="без НДС"),1.22,"")))</f>
        <v>1219</v>
      </c>
    </row>
    <row r="124" spans="1:13">
      <c r="A124" s="383" t="s">
        <v>1236</v>
      </c>
      <c r="B124" s="383" t="s">
        <v>1237</v>
      </c>
      <c r="C124" s="383" t="s">
        <v>652</v>
      </c>
      <c r="D124" s="553">
        <v>1377</v>
      </c>
      <c r="E124" s="395"/>
      <c r="F124" s="395"/>
      <c r="G124" s="395"/>
      <c r="H124" s="395"/>
      <c r="I124" s="555">
        <v>0</v>
      </c>
      <c r="J124" s="391">
        <v>5523</v>
      </c>
      <c r="K124" s="394">
        <v>0.56000000000000005</v>
      </c>
      <c r="L124" s="387">
        <f t="shared" si="11"/>
        <v>2430.12</v>
      </c>
      <c r="M124" s="387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В)"),H124,"")))))*(1-$I124)*(1-'Категория(опт)'!$B$8)/(IF(AND('Категория(опт)'!$B$6="с НДС"),1,IF(AND('Категория(опт)'!$B$6="без НДС"),1.22,"")))</f>
        <v>1377</v>
      </c>
    </row>
    <row r="125" spans="1:13">
      <c r="A125" s="383" t="s">
        <v>1243</v>
      </c>
      <c r="B125" s="383" t="s">
        <v>1244</v>
      </c>
      <c r="C125" s="383" t="s">
        <v>694</v>
      </c>
      <c r="D125" s="553">
        <v>1381</v>
      </c>
      <c r="E125" s="395"/>
      <c r="F125" s="395"/>
      <c r="G125" s="395"/>
      <c r="H125" s="395"/>
      <c r="I125" s="555">
        <v>0</v>
      </c>
      <c r="J125" s="391">
        <v>5857</v>
      </c>
      <c r="K125" s="394">
        <v>0.67</v>
      </c>
      <c r="L125" s="387">
        <f t="shared" ref="L125:L129" si="12">J125*(1-K125)</f>
        <v>1932.8099999999997</v>
      </c>
      <c r="M125" s="387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В)"),H125,"")))))*(1-$I125)*(1-'Категория(опт)'!$B$8)/(IF(AND('Категория(опт)'!$B$6="с НДС"),1,IF(AND('Категория(опт)'!$B$6="без НДС"),1.22,"")))</f>
        <v>1381</v>
      </c>
    </row>
    <row r="126" spans="1:13">
      <c r="A126" s="383" t="s">
        <v>1245</v>
      </c>
      <c r="B126" s="383" t="s">
        <v>1246</v>
      </c>
      <c r="C126" s="383" t="s">
        <v>694</v>
      </c>
      <c r="D126" s="553">
        <v>1766</v>
      </c>
      <c r="E126" s="395"/>
      <c r="F126" s="395"/>
      <c r="G126" s="395"/>
      <c r="H126" s="395"/>
      <c r="I126" s="555">
        <v>0</v>
      </c>
      <c r="J126" s="391">
        <v>7490</v>
      </c>
      <c r="K126" s="394">
        <v>0.67</v>
      </c>
      <c r="L126" s="387">
        <f t="shared" si="12"/>
        <v>2471.6999999999998</v>
      </c>
      <c r="M126" s="387">
        <f>$D126*(1-IF(AND('Категория(опт)'!$B$1="A+ (Категория 1)"),E126,IF(AND('Категория(опт)'!$B$1="A (Категория 2)"),F126,IF(AND('Категория(опт)'!$B$1="B (Категория А+)"),G126,IF(AND('Категория(опт)'!$B$1="C (Категория В)"),H126,"")))))*(1-$I126)*(1-'Категория(опт)'!$B$8)/(IF(AND('Категория(опт)'!$B$6="с НДС"),1,IF(AND('Категория(опт)'!$B$6="без НДС"),1.22,"")))</f>
        <v>1766</v>
      </c>
    </row>
    <row r="127" spans="1:13">
      <c r="A127" s="383"/>
      <c r="B127" s="383" t="s">
        <v>1440</v>
      </c>
      <c r="C127" s="383"/>
      <c r="D127" s="553">
        <v>1799</v>
      </c>
      <c r="E127" s="395"/>
      <c r="F127" s="395"/>
      <c r="G127" s="395"/>
      <c r="H127" s="395"/>
      <c r="I127" s="555"/>
      <c r="J127" s="391">
        <v>7999</v>
      </c>
      <c r="K127" s="394">
        <v>0.67</v>
      </c>
      <c r="L127" s="387">
        <f t="shared" si="12"/>
        <v>2639.6699999999996</v>
      </c>
      <c r="M127" s="387">
        <f>$D127*(1-IF(AND('Категория(опт)'!$B$1="A+ (Категория 1)"),E127,IF(AND('Категория(опт)'!$B$1="A (Категория 2)"),F127,IF(AND('Категория(опт)'!$B$1="B (Категория А+)"),G127,IF(AND('Категория(опт)'!$B$1="C (Категория В)"),H127,"")))))*(1-$I127)*(1-'Категория(опт)'!$B$8)/(IF(AND('Категория(опт)'!$B$6="с НДС"),1,IF(AND('Категория(опт)'!$B$6="без НДС"),1.22,"")))</f>
        <v>1799</v>
      </c>
    </row>
    <row r="128" spans="1:13">
      <c r="A128" s="383" t="s">
        <v>1247</v>
      </c>
      <c r="B128" s="383" t="s">
        <v>1248</v>
      </c>
      <c r="C128" s="383" t="s">
        <v>694</v>
      </c>
      <c r="D128" s="553">
        <v>2065</v>
      </c>
      <c r="E128" s="395"/>
      <c r="F128" s="395"/>
      <c r="G128" s="395"/>
      <c r="H128" s="395"/>
      <c r="I128" s="555">
        <v>0</v>
      </c>
      <c r="J128" s="391">
        <v>8759</v>
      </c>
      <c r="K128" s="394">
        <v>0.67</v>
      </c>
      <c r="L128" s="387">
        <f t="shared" si="12"/>
        <v>2890.47</v>
      </c>
      <c r="M128" s="387">
        <f>$D128*(1-IF(AND('Категория(опт)'!$B$1="A+ (Категория 1)"),E128,IF(AND('Категория(опт)'!$B$1="A (Категория 2)"),F128,IF(AND('Категория(опт)'!$B$1="B (Категория А+)"),G128,IF(AND('Категория(опт)'!$B$1="C (Категория В)"),H128,"")))))*(1-$I128)*(1-'Категория(опт)'!$B$8)/(IF(AND('Категория(опт)'!$B$6="с НДС"),1,IF(AND('Категория(опт)'!$B$6="без НДС"),1.22,"")))</f>
        <v>2065</v>
      </c>
    </row>
    <row r="129" spans="1:13">
      <c r="A129" s="383"/>
      <c r="B129" s="383" t="s">
        <v>1441</v>
      </c>
      <c r="C129" s="383"/>
      <c r="D129" s="553">
        <v>2095</v>
      </c>
      <c r="E129" s="395"/>
      <c r="F129" s="395"/>
      <c r="G129" s="395"/>
      <c r="H129" s="395"/>
      <c r="I129" s="555"/>
      <c r="J129" s="391">
        <v>9310</v>
      </c>
      <c r="K129" s="394">
        <v>0.67</v>
      </c>
      <c r="L129" s="387">
        <f t="shared" si="12"/>
        <v>3072.2999999999997</v>
      </c>
      <c r="M129" s="387">
        <f>$D129*(1-IF(AND('Категория(опт)'!$B$1="A+ (Категория 1)"),E129,IF(AND('Категория(опт)'!$B$1="A (Категория 2)"),F129,IF(AND('Категория(опт)'!$B$1="B (Категория А+)"),G129,IF(AND('Категория(опт)'!$B$1="C (Категория В)"),H129,"")))))*(1-$I129)*(1-'Категория(опт)'!$B$8)/(IF(AND('Категория(опт)'!$B$6="с НДС"),1,IF(AND('Категория(опт)'!$B$6="без НДС"),1.22,"")))</f>
        <v>2095</v>
      </c>
    </row>
    <row r="130" spans="1:13">
      <c r="A130" s="383" t="s">
        <v>1285</v>
      </c>
      <c r="B130" s="383" t="s">
        <v>1286</v>
      </c>
      <c r="C130" s="383" t="s">
        <v>652</v>
      </c>
      <c r="D130" s="553">
        <v>1080</v>
      </c>
      <c r="E130" s="395"/>
      <c r="F130" s="395"/>
      <c r="G130" s="395"/>
      <c r="H130" s="395"/>
      <c r="I130" s="555">
        <v>0</v>
      </c>
      <c r="J130" s="391">
        <v>6133</v>
      </c>
      <c r="K130" s="394">
        <v>0.7</v>
      </c>
      <c r="L130" s="387">
        <f t="shared" ref="L130" si="13">J130*(1-K130)</f>
        <v>1839.9000000000003</v>
      </c>
      <c r="M130" s="387">
        <f>$D130*(1-IF(AND('Категория(опт)'!$B$1="A+ (Категория 1)"),E130,IF(AND('Категория(опт)'!$B$1="A (Категория 2)"),F130,IF(AND('Категория(опт)'!$B$1="B (Категория А+)"),G130,IF(AND('Категория(опт)'!$B$1="C (Категория В)"),H130,"")))))*(1-$I130)*(1-'Категория(опт)'!$B$8)/(IF(AND('Категория(опт)'!$B$6="с НДС"),1,IF(AND('Категория(опт)'!$B$6="без НДС"),1.22,"")))</f>
        <v>1080</v>
      </c>
    </row>
    <row r="131" spans="1:13">
      <c r="A131" s="383" t="s">
        <v>1343</v>
      </c>
      <c r="B131" s="383" t="s">
        <v>1344</v>
      </c>
      <c r="C131" s="383" t="s">
        <v>694</v>
      </c>
      <c r="D131" s="553">
        <v>393</v>
      </c>
      <c r="I131" s="555">
        <v>0</v>
      </c>
      <c r="J131" s="391">
        <v>1320</v>
      </c>
      <c r="K131" s="394">
        <v>0.5</v>
      </c>
      <c r="L131" s="387">
        <f t="shared" ref="L131:L132" si="14">J131*(1-K131)</f>
        <v>660</v>
      </c>
      <c r="M131" s="387">
        <f>$D131*(1-IF(AND('Категория(опт)'!$B$1="A+ (Категория 1)"),E131,IF(AND('Категория(опт)'!$B$1="A (Категория 2)"),F131,IF(AND('Категория(опт)'!$B$1="B (Категория А+)"),G131,IF(AND('Категория(опт)'!$B$1="C (Категория В)"),H131,"")))))*(1-$I131)*(1-'Категория(опт)'!$B$8)/(IF(AND('Категория(опт)'!$B$6="с НДС"),1,IF(AND('Категория(опт)'!$B$6="без НДС"),1.22,"")))</f>
        <v>393</v>
      </c>
    </row>
    <row r="132" spans="1:13">
      <c r="A132" s="383" t="s">
        <v>1345</v>
      </c>
      <c r="B132" s="383" t="s">
        <v>1346</v>
      </c>
      <c r="C132" s="383" t="s">
        <v>694</v>
      </c>
      <c r="D132" s="553">
        <v>452</v>
      </c>
      <c r="I132" s="555">
        <v>0</v>
      </c>
      <c r="J132" s="391">
        <v>1520</v>
      </c>
      <c r="K132" s="394">
        <v>0.5</v>
      </c>
      <c r="L132" s="387">
        <f t="shared" si="14"/>
        <v>760</v>
      </c>
      <c r="M132" s="387">
        <f>$D132*(1-IF(AND('Категория(опт)'!$B$1="A+ (Категория 1)"),E132,IF(AND('Категория(опт)'!$B$1="A (Категория 2)"),F132,IF(AND('Категория(опт)'!$B$1="B (Категория А+)"),G132,IF(AND('Категория(опт)'!$B$1="C (Категория В)"),H132,"")))))*(1-$I132)*(1-'Категория(опт)'!$B$8)/(IF(AND('Категория(опт)'!$B$6="с НДС"),1,IF(AND('Категория(опт)'!$B$6="без НДС"),1.22,"")))</f>
        <v>452</v>
      </c>
    </row>
    <row r="133" spans="1:13">
      <c r="A133" s="383" t="s">
        <v>1445</v>
      </c>
      <c r="B133" s="383" t="s">
        <v>1444</v>
      </c>
      <c r="C133" s="383"/>
      <c r="D133" s="553">
        <v>1953</v>
      </c>
      <c r="I133" s="555">
        <v>0</v>
      </c>
      <c r="J133" s="391">
        <v>8800</v>
      </c>
      <c r="K133" s="394">
        <v>0.6</v>
      </c>
      <c r="L133" s="387">
        <f t="shared" ref="L133" si="15">J133*(1-K133)</f>
        <v>3520</v>
      </c>
      <c r="M133" s="387">
        <f>$D133*(1-IF(AND('Категория(опт)'!$B$1="A+ (Категория 1)"),E133,IF(AND('Категория(опт)'!$B$1="A (Категория 2)"),F133,IF(AND('Категория(опт)'!$B$1="B (Категория А+)"),G133,IF(AND('Категория(опт)'!$B$1="C (Категория В)"),H133,"")))))*(1-$I133)*(1-'Категория(опт)'!$B$8)/(IF(AND('Категория(опт)'!$B$6="с НДС"),1,IF(AND('Категория(опт)'!$B$6="без НДС"),1.22,"")))</f>
        <v>1953</v>
      </c>
    </row>
  </sheetData>
  <mergeCells count="2">
    <mergeCell ref="D1:I1"/>
    <mergeCell ref="J1:K1"/>
  </mergeCells>
  <phoneticPr fontId="8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15AF-679C-4374-8F1A-CC8512EAC854}">
  <sheetPr>
    <tabColor rgb="FFC00000"/>
  </sheetPr>
  <dimension ref="A1:C22"/>
  <sheetViews>
    <sheetView workbookViewId="0">
      <selection activeCell="C20" sqref="C20"/>
    </sheetView>
  </sheetViews>
  <sheetFormatPr defaultRowHeight="15"/>
  <cols>
    <col min="1" max="1" width="37.28515625" bestFit="1" customWidth="1"/>
    <col min="2" max="2" width="15.85546875" bestFit="1" customWidth="1"/>
    <col min="3" max="3" width="12.28515625" bestFit="1" customWidth="1"/>
  </cols>
  <sheetData>
    <row r="1" spans="1:3">
      <c r="A1" s="383"/>
      <c r="B1" s="391" t="s">
        <v>40</v>
      </c>
      <c r="C1" s="388" t="s">
        <v>36</v>
      </c>
    </row>
    <row r="2" spans="1:3">
      <c r="A2" s="535" t="s">
        <v>1422</v>
      </c>
      <c r="B2" s="387">
        <v>7400.0000000000009</v>
      </c>
      <c r="C2" s="475">
        <v>4630</v>
      </c>
    </row>
    <row r="3" spans="1:3">
      <c r="A3" s="535" t="s">
        <v>1423</v>
      </c>
      <c r="B3" s="387">
        <v>7400.0000000000009</v>
      </c>
      <c r="C3" s="475">
        <v>4630</v>
      </c>
    </row>
    <row r="4" spans="1:3">
      <c r="A4" s="535" t="s">
        <v>1424</v>
      </c>
      <c r="B4" s="387">
        <v>8600</v>
      </c>
      <c r="C4" s="475">
        <v>5380</v>
      </c>
    </row>
    <row r="5" spans="1:3">
      <c r="A5" s="535" t="s">
        <v>1425</v>
      </c>
      <c r="B5" s="387">
        <v>10700</v>
      </c>
      <c r="C5" s="475">
        <v>6690</v>
      </c>
    </row>
    <row r="6" spans="1:3">
      <c r="A6" s="535" t="s">
        <v>1426</v>
      </c>
      <c r="B6" s="387">
        <v>10999.999999999998</v>
      </c>
      <c r="C6" s="475">
        <v>6880</v>
      </c>
    </row>
    <row r="7" spans="1:3">
      <c r="A7" s="535" t="s">
        <v>1427</v>
      </c>
      <c r="B7" s="387">
        <v>11700</v>
      </c>
      <c r="C7" s="475">
        <v>7310</v>
      </c>
    </row>
    <row r="8" spans="1:3">
      <c r="A8" s="535" t="s">
        <v>1428</v>
      </c>
      <c r="B8" s="387">
        <v>12300</v>
      </c>
      <c r="C8" s="475">
        <v>7690</v>
      </c>
    </row>
    <row r="9" spans="1:3">
      <c r="A9" s="535" t="s">
        <v>1429</v>
      </c>
      <c r="B9" s="387">
        <v>9600</v>
      </c>
      <c r="C9" s="475">
        <v>5490</v>
      </c>
    </row>
    <row r="10" spans="1:3">
      <c r="A10" s="535" t="s">
        <v>1416</v>
      </c>
      <c r="B10" s="387">
        <v>9800</v>
      </c>
      <c r="C10" s="475">
        <v>5600</v>
      </c>
    </row>
    <row r="11" spans="1:3">
      <c r="A11" s="535" t="s">
        <v>1430</v>
      </c>
      <c r="B11" s="387">
        <v>10000</v>
      </c>
      <c r="C11" s="475">
        <v>6060</v>
      </c>
    </row>
    <row r="12" spans="1:3">
      <c r="A12" s="535" t="s">
        <v>1417</v>
      </c>
      <c r="B12" s="387">
        <v>10500</v>
      </c>
      <c r="C12" s="475">
        <v>6360</v>
      </c>
    </row>
    <row r="13" spans="1:3">
      <c r="A13" s="535" t="s">
        <v>1418</v>
      </c>
      <c r="B13" s="387">
        <v>10800</v>
      </c>
      <c r="C13" s="475">
        <v>6550</v>
      </c>
    </row>
    <row r="14" spans="1:3">
      <c r="A14" s="535" t="s">
        <v>1419</v>
      </c>
      <c r="B14" s="387">
        <v>11100</v>
      </c>
      <c r="C14" s="475">
        <v>6730</v>
      </c>
    </row>
    <row r="15" spans="1:3">
      <c r="A15" s="535" t="s">
        <v>1431</v>
      </c>
      <c r="B15" s="387">
        <v>11500</v>
      </c>
      <c r="C15" s="475">
        <v>6970</v>
      </c>
    </row>
    <row r="16" spans="1:3">
      <c r="A16" s="535" t="s">
        <v>1432</v>
      </c>
      <c r="B16" s="387">
        <v>5800</v>
      </c>
      <c r="C16" s="475">
        <v>3520</v>
      </c>
    </row>
    <row r="17" spans="1:3">
      <c r="A17" s="535" t="s">
        <v>1433</v>
      </c>
      <c r="B17" s="387">
        <v>6000</v>
      </c>
      <c r="C17" s="475">
        <v>3640</v>
      </c>
    </row>
    <row r="18" spans="1:3">
      <c r="A18" s="535" t="s">
        <v>1434</v>
      </c>
      <c r="B18" s="387">
        <v>6300</v>
      </c>
      <c r="C18" s="475">
        <v>3820</v>
      </c>
    </row>
    <row r="19" spans="1:3">
      <c r="A19" s="535" t="s">
        <v>1435</v>
      </c>
      <c r="B19" s="387">
        <v>6600</v>
      </c>
      <c r="C19" s="475">
        <v>4000</v>
      </c>
    </row>
    <row r="20" spans="1:3">
      <c r="A20" s="535" t="s">
        <v>1436</v>
      </c>
      <c r="B20" s="387">
        <v>6900</v>
      </c>
      <c r="C20" s="475">
        <v>4180</v>
      </c>
    </row>
    <row r="21" spans="1:3">
      <c r="A21" s="535" t="s">
        <v>1437</v>
      </c>
      <c r="B21" s="387">
        <v>7299.9999999999991</v>
      </c>
      <c r="C21" s="475">
        <v>4420</v>
      </c>
    </row>
    <row r="22" spans="1:3">
      <c r="A22" s="535" t="s">
        <v>1438</v>
      </c>
      <c r="B22" s="387">
        <v>7799.9999999999991</v>
      </c>
      <c r="C22" s="475">
        <v>4730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U47"/>
  <sheetViews>
    <sheetView topLeftCell="C13" zoomScale="70" zoomScaleNormal="70" workbookViewId="0">
      <selection activeCell="T13" sqref="T1:U1048576"/>
    </sheetView>
  </sheetViews>
  <sheetFormatPr defaultColWidth="8.85546875" defaultRowHeight="15"/>
  <cols>
    <col min="1" max="1" width="8.85546875" style="383"/>
    <col min="2" max="2" width="55.140625" style="383" bestFit="1" customWidth="1"/>
    <col min="3" max="3" width="40.5703125" style="383" customWidth="1"/>
    <col min="4" max="5" width="10" style="534" bestFit="1" customWidth="1"/>
    <col min="6" max="6" width="17.140625" style="386" customWidth="1"/>
    <col min="7" max="10" width="7.42578125" style="386" customWidth="1"/>
    <col min="11" max="11" width="13.140625" style="557" customWidth="1"/>
    <col min="12" max="12" width="13.140625" style="542" customWidth="1"/>
    <col min="13" max="13" width="10" style="386" bestFit="1" customWidth="1"/>
    <col min="14" max="14" width="7.42578125" style="540" bestFit="1" customWidth="1"/>
    <col min="15" max="15" width="16.28515625" style="386" bestFit="1" customWidth="1"/>
    <col min="16" max="19" width="16.28515625" style="546" customWidth="1"/>
    <col min="20" max="21" width="8.85546875" style="563"/>
    <col min="22" max="16384" width="8.85546875" style="386"/>
  </cols>
  <sheetData>
    <row r="1" spans="1:19">
      <c r="D1" s="536" t="s">
        <v>1420</v>
      </c>
      <c r="E1" s="536" t="s">
        <v>1421</v>
      </c>
      <c r="F1" s="572" t="s">
        <v>650</v>
      </c>
      <c r="G1" s="572"/>
      <c r="H1" s="572"/>
      <c r="I1" s="572"/>
      <c r="J1" s="572"/>
      <c r="K1" s="572"/>
      <c r="L1" s="538"/>
      <c r="M1" s="573" t="s">
        <v>651</v>
      </c>
      <c r="N1" s="573"/>
      <c r="O1" s="573"/>
      <c r="P1" s="574" t="s">
        <v>1448</v>
      </c>
      <c r="Q1" s="574"/>
      <c r="R1" s="574"/>
      <c r="S1" s="574"/>
    </row>
    <row r="2" spans="1:19">
      <c r="F2" s="538" t="s">
        <v>647</v>
      </c>
      <c r="G2" s="389" t="s">
        <v>7</v>
      </c>
      <c r="H2" s="389" t="s">
        <v>6</v>
      </c>
      <c r="I2" s="389" t="s">
        <v>8</v>
      </c>
      <c r="J2" s="389" t="s">
        <v>9</v>
      </c>
      <c r="K2" s="390" t="s">
        <v>648</v>
      </c>
      <c r="L2" s="541" t="s">
        <v>36</v>
      </c>
      <c r="M2" s="391"/>
      <c r="N2" s="392" t="s">
        <v>649</v>
      </c>
      <c r="O2" s="543" t="s">
        <v>40</v>
      </c>
      <c r="P2" s="518" t="s">
        <v>40</v>
      </c>
      <c r="Q2" s="518" t="s">
        <v>46</v>
      </c>
      <c r="R2" s="518" t="s">
        <v>56</v>
      </c>
      <c r="S2" s="518" t="s">
        <v>36</v>
      </c>
    </row>
    <row r="3" spans="1:19">
      <c r="A3" s="383" t="s">
        <v>715</v>
      </c>
      <c r="B3" s="383" t="s">
        <v>716</v>
      </c>
      <c r="F3" s="397">
        <v>7424</v>
      </c>
      <c r="G3" s="396">
        <v>0.49</v>
      </c>
      <c r="H3" s="396">
        <v>0.49</v>
      </c>
      <c r="I3" s="396">
        <v>0.49</v>
      </c>
      <c r="J3" s="396">
        <v>0.49</v>
      </c>
      <c r="K3" s="390">
        <v>0</v>
      </c>
      <c r="L3" s="397">
        <f>$F3*(1-IF(AND('Категория(опт)'!$B$1="A+ (Категория 1)"),G3,IF(AND('Категория(опт)'!$B$1="A (Категория 2)"),H3,IF(AND('Категория(опт)'!$B$1="B (Категория А+)"),I3,IF(AND('Категория(опт)'!$B$1="C (Категория В)"),J3,"")))))*(1-$K3)*(1-'Категория(опт)'!$B$8)/(IF(AND('Категория(опт)'!$B$6="с НДС"),1,IF(AND('Категория(опт)'!$B$6="без НДС"),1.22,"")))</f>
        <v>3786.2400000000002</v>
      </c>
      <c r="M3" s="518">
        <v>9780</v>
      </c>
      <c r="N3" s="394">
        <v>0.5</v>
      </c>
      <c r="O3" s="544">
        <f>M3*(1-N3)</f>
        <v>4890</v>
      </c>
      <c r="P3" s="545">
        <f>ROUND(R3/(1-Q3),0)</f>
        <v>9780</v>
      </c>
      <c r="Q3" s="547">
        <f>N3</f>
        <v>0.5</v>
      </c>
      <c r="R3" s="545">
        <f>O3+E3</f>
        <v>4890</v>
      </c>
      <c r="S3" s="545">
        <f>L3+D3</f>
        <v>3786.2400000000002</v>
      </c>
    </row>
    <row r="4" spans="1:19">
      <c r="A4" s="383" t="s">
        <v>717</v>
      </c>
      <c r="B4" s="383" t="s">
        <v>718</v>
      </c>
      <c r="F4" s="397">
        <v>8802</v>
      </c>
      <c r="G4" s="396">
        <v>0.49</v>
      </c>
      <c r="H4" s="396">
        <v>0.49</v>
      </c>
      <c r="I4" s="396">
        <v>0.49</v>
      </c>
      <c r="J4" s="396">
        <v>0.49</v>
      </c>
      <c r="K4" s="390">
        <v>0</v>
      </c>
      <c r="L4" s="397">
        <f>$F4*(1-IF(AND('Категория(опт)'!$B$1="A+ (Категория 1)"),G4,IF(AND('Категория(опт)'!$B$1="A (Категория 2)"),H4,IF(AND('Категория(опт)'!$B$1="B (Категория А+)"),I4,IF(AND('Категория(опт)'!$B$1="C (Категория В)"),J4,"")))))*(1-$K4)*(1-'Категория(опт)'!$B$8)/(IF(AND('Категория(опт)'!$B$6="с НДС"),1,IF(AND('Категория(опт)'!$B$6="без НДС"),1.22,"")))</f>
        <v>4489.0200000000004</v>
      </c>
      <c r="M4" s="518">
        <v>13580</v>
      </c>
      <c r="N4" s="394">
        <v>0.5</v>
      </c>
      <c r="O4" s="544">
        <f t="shared" ref="O4:O47" si="0">M4*(1-N4)</f>
        <v>6790</v>
      </c>
      <c r="P4" s="545">
        <f t="shared" ref="P4:P47" si="1">ROUND(R4/(1-Q4),0)</f>
        <v>13580</v>
      </c>
      <c r="Q4" s="547">
        <f t="shared" ref="Q4:Q47" si="2">N4</f>
        <v>0.5</v>
      </c>
      <c r="R4" s="545">
        <f t="shared" ref="R4:R47" si="3">O4+E4</f>
        <v>6790</v>
      </c>
      <c r="S4" s="545">
        <f t="shared" ref="S4:S47" si="4">L4+D4</f>
        <v>4489.0200000000004</v>
      </c>
    </row>
    <row r="5" spans="1:19">
      <c r="A5" s="383" t="s">
        <v>719</v>
      </c>
      <c r="B5" s="383" t="s">
        <v>720</v>
      </c>
      <c r="F5" s="397">
        <v>6451</v>
      </c>
      <c r="G5" s="396">
        <v>0.49</v>
      </c>
      <c r="H5" s="396">
        <v>0.49</v>
      </c>
      <c r="I5" s="396">
        <v>0.49</v>
      </c>
      <c r="J5" s="396">
        <v>0.49</v>
      </c>
      <c r="K5" s="390">
        <v>0</v>
      </c>
      <c r="L5" s="397">
        <f>$F5*(1-IF(AND('Категория(опт)'!$B$1="A+ (Категория 1)"),G5,IF(AND('Категория(опт)'!$B$1="A (Категория 2)"),H5,IF(AND('Категория(опт)'!$B$1="B (Категория А+)"),I5,IF(AND('Категория(опт)'!$B$1="C (Категория В)"),J5,"")))))*(1-$K5)*(1-'Категория(опт)'!$B$8)/(IF(AND('Категория(опт)'!$B$6="с НДС"),1,IF(AND('Категория(опт)'!$B$6="без НДС"),1.22,"")))</f>
        <v>3290.01</v>
      </c>
      <c r="M5" s="518">
        <v>8580</v>
      </c>
      <c r="N5" s="394">
        <v>0.5</v>
      </c>
      <c r="O5" s="544">
        <f t="shared" si="0"/>
        <v>4290</v>
      </c>
      <c r="P5" s="545">
        <f t="shared" si="1"/>
        <v>8580</v>
      </c>
      <c r="Q5" s="547">
        <f t="shared" si="2"/>
        <v>0.5</v>
      </c>
      <c r="R5" s="545">
        <f t="shared" si="3"/>
        <v>4290</v>
      </c>
      <c r="S5" s="545">
        <f t="shared" si="4"/>
        <v>3290.01</v>
      </c>
    </row>
    <row r="6" spans="1:19">
      <c r="A6" s="383" t="s">
        <v>654</v>
      </c>
      <c r="B6" s="383" t="s">
        <v>655</v>
      </c>
      <c r="F6" s="393">
        <v>6695</v>
      </c>
      <c r="G6" s="395">
        <v>0.49</v>
      </c>
      <c r="H6" s="395">
        <v>0.49</v>
      </c>
      <c r="I6" s="395">
        <v>0.49</v>
      </c>
      <c r="J6" s="395">
        <v>0.49</v>
      </c>
      <c r="K6" s="392">
        <v>0</v>
      </c>
      <c r="L6" s="397">
        <f>$F6*(1-IF(AND('Категория(опт)'!$B$1="A+ (Категория 1)"),G6,IF(AND('Категория(опт)'!$B$1="A (Категория 2)"),H6,IF(AND('Категория(опт)'!$B$1="B (Категория А+)"),I6,IF(AND('Категория(опт)'!$B$1="C (Категория В)"),J6,"")))))*(1-$K6)*(1-'Категория(опт)'!$B$8)/(IF(AND('Категория(опт)'!$B$6="с НДС"),1,IF(AND('Категория(опт)'!$B$6="без НДС"),1.22,"")))</f>
        <v>3414.4500000000003</v>
      </c>
      <c r="M6" s="519">
        <v>8780</v>
      </c>
      <c r="N6" s="394">
        <v>0.5</v>
      </c>
      <c r="O6" s="544">
        <f t="shared" si="0"/>
        <v>4390</v>
      </c>
      <c r="P6" s="545">
        <f t="shared" si="1"/>
        <v>8780</v>
      </c>
      <c r="Q6" s="547">
        <f t="shared" si="2"/>
        <v>0.5</v>
      </c>
      <c r="R6" s="545">
        <f t="shared" si="3"/>
        <v>4390</v>
      </c>
      <c r="S6" s="545">
        <f t="shared" si="4"/>
        <v>3414.4500000000003</v>
      </c>
    </row>
    <row r="7" spans="1:19">
      <c r="A7" s="383" t="s">
        <v>721</v>
      </c>
      <c r="B7" s="383" t="s">
        <v>722</v>
      </c>
      <c r="F7" s="393">
        <v>7119</v>
      </c>
      <c r="G7" s="395">
        <v>0.49</v>
      </c>
      <c r="H7" s="395">
        <v>0.49</v>
      </c>
      <c r="I7" s="395">
        <v>0.49</v>
      </c>
      <c r="J7" s="395">
        <v>0.49</v>
      </c>
      <c r="K7" s="392">
        <v>0</v>
      </c>
      <c r="L7" s="397">
        <f>$F7*(1-IF(AND('Категория(опт)'!$B$1="A+ (Категория 1)"),G7,IF(AND('Категория(опт)'!$B$1="A (Категория 2)"),H7,IF(AND('Категория(опт)'!$B$1="B (Категория А+)"),I7,IF(AND('Категория(опт)'!$B$1="C (Категория В)"),J7,"")))))*(1-$K7)*(1-'Категория(опт)'!$B$8)/(IF(AND('Категория(опт)'!$B$6="с НДС"),1,IF(AND('Категория(опт)'!$B$6="без НДС"),1.22,"")))</f>
        <v>3630.69</v>
      </c>
      <c r="M7" s="519">
        <v>10980</v>
      </c>
      <c r="N7" s="394">
        <v>0.5</v>
      </c>
      <c r="O7" s="544">
        <f t="shared" si="0"/>
        <v>5490</v>
      </c>
      <c r="P7" s="545">
        <f t="shared" si="1"/>
        <v>10980</v>
      </c>
      <c r="Q7" s="547">
        <f t="shared" si="2"/>
        <v>0.5</v>
      </c>
      <c r="R7" s="545">
        <f t="shared" si="3"/>
        <v>5490</v>
      </c>
      <c r="S7" s="545">
        <f t="shared" si="4"/>
        <v>3630.69</v>
      </c>
    </row>
    <row r="8" spans="1:19">
      <c r="A8" s="383" t="s">
        <v>656</v>
      </c>
      <c r="B8" s="383" t="s">
        <v>657</v>
      </c>
      <c r="F8" s="393">
        <v>7676</v>
      </c>
      <c r="G8" s="395">
        <v>0.49</v>
      </c>
      <c r="H8" s="395">
        <v>0.49</v>
      </c>
      <c r="I8" s="395">
        <v>0.49</v>
      </c>
      <c r="J8" s="395">
        <v>0.49</v>
      </c>
      <c r="K8" s="392">
        <v>0</v>
      </c>
      <c r="L8" s="397">
        <f>$F8*(1-IF(AND('Категория(опт)'!$B$1="A+ (Категория 1)"),G8,IF(AND('Категория(опт)'!$B$1="A (Категория 2)"),H8,IF(AND('Категория(опт)'!$B$1="B (Категория А+)"),I8,IF(AND('Категория(опт)'!$B$1="C (Категория В)"),J8,"")))))*(1-$K8)*(1-'Категория(опт)'!$B$8)/(IF(AND('Категория(опт)'!$B$6="с НДС"),1,IF(AND('Категория(опт)'!$B$6="без НДС"),1.22,"")))</f>
        <v>3914.76</v>
      </c>
      <c r="M8" s="519">
        <v>11580</v>
      </c>
      <c r="N8" s="394">
        <v>0.5</v>
      </c>
      <c r="O8" s="544">
        <f t="shared" si="0"/>
        <v>5790</v>
      </c>
      <c r="P8" s="545">
        <f t="shared" si="1"/>
        <v>11580</v>
      </c>
      <c r="Q8" s="547">
        <f t="shared" si="2"/>
        <v>0.5</v>
      </c>
      <c r="R8" s="545">
        <f t="shared" si="3"/>
        <v>5790</v>
      </c>
      <c r="S8" s="545">
        <f t="shared" si="4"/>
        <v>3914.76</v>
      </c>
    </row>
    <row r="9" spans="1:19">
      <c r="A9" s="383" t="s">
        <v>658</v>
      </c>
      <c r="B9" s="383" t="s">
        <v>659</v>
      </c>
      <c r="F9" s="393">
        <v>8002</v>
      </c>
      <c r="G9" s="395">
        <v>0.49</v>
      </c>
      <c r="H9" s="395">
        <v>0.49</v>
      </c>
      <c r="I9" s="395">
        <v>0.49</v>
      </c>
      <c r="J9" s="395">
        <v>0.49</v>
      </c>
      <c r="K9" s="392">
        <v>0</v>
      </c>
      <c r="L9" s="397">
        <f>$F9*(1-IF(AND('Категория(опт)'!$B$1="A+ (Категория 1)"),G9,IF(AND('Категория(опт)'!$B$1="A (Категория 2)"),H9,IF(AND('Категория(опт)'!$B$1="B (Категория А+)"),I9,IF(AND('Категория(опт)'!$B$1="C (Категория В)"),J9,"")))))*(1-$K9)*(1-'Категория(опт)'!$B$8)/(IF(AND('Категория(опт)'!$B$6="с НДС"),1,IF(AND('Категория(опт)'!$B$6="без НДС"),1.22,"")))</f>
        <v>4081.02</v>
      </c>
      <c r="M9" s="519">
        <v>12980</v>
      </c>
      <c r="N9" s="394">
        <v>0.5</v>
      </c>
      <c r="O9" s="544">
        <f t="shared" si="0"/>
        <v>6490</v>
      </c>
      <c r="P9" s="545">
        <f t="shared" si="1"/>
        <v>12980</v>
      </c>
      <c r="Q9" s="547">
        <f t="shared" si="2"/>
        <v>0.5</v>
      </c>
      <c r="R9" s="545">
        <f t="shared" si="3"/>
        <v>6490</v>
      </c>
      <c r="S9" s="545">
        <f t="shared" si="4"/>
        <v>4081.02</v>
      </c>
    </row>
    <row r="10" spans="1:19">
      <c r="A10" s="383" t="s">
        <v>660</v>
      </c>
      <c r="B10" s="383" t="s">
        <v>661</v>
      </c>
      <c r="F10" s="393">
        <v>9786</v>
      </c>
      <c r="G10" s="395">
        <v>0.49</v>
      </c>
      <c r="H10" s="395">
        <v>0.49</v>
      </c>
      <c r="I10" s="395">
        <v>0.49</v>
      </c>
      <c r="J10" s="395">
        <v>0.49</v>
      </c>
      <c r="K10" s="392">
        <v>0</v>
      </c>
      <c r="L10" s="397">
        <f>$F10*(1-IF(AND('Категория(опт)'!$B$1="A+ (Категория 1)"),G10,IF(AND('Категория(опт)'!$B$1="A (Категория 2)"),H10,IF(AND('Категория(опт)'!$B$1="B (Категория А+)"),I10,IF(AND('Категория(опт)'!$B$1="C (Категория В)"),J10,"")))))*(1-$K10)*(1-'Категория(опт)'!$B$8)/(IF(AND('Категория(опт)'!$B$6="с НДС"),1,IF(AND('Категория(опт)'!$B$6="без НДС"),1.22,"")))</f>
        <v>4990.8599999999997</v>
      </c>
      <c r="M10" s="519">
        <v>14380</v>
      </c>
      <c r="N10" s="394">
        <v>0.5</v>
      </c>
      <c r="O10" s="544">
        <f t="shared" si="0"/>
        <v>7190</v>
      </c>
      <c r="P10" s="545">
        <f t="shared" si="1"/>
        <v>14380</v>
      </c>
      <c r="Q10" s="547">
        <f t="shared" si="2"/>
        <v>0.5</v>
      </c>
      <c r="R10" s="545">
        <f t="shared" si="3"/>
        <v>7190</v>
      </c>
      <c r="S10" s="545">
        <f t="shared" si="4"/>
        <v>4990.8599999999997</v>
      </c>
    </row>
    <row r="11" spans="1:19">
      <c r="A11" s="383" t="s">
        <v>723</v>
      </c>
      <c r="B11" s="383" t="s">
        <v>724</v>
      </c>
      <c r="F11" s="393">
        <v>10915</v>
      </c>
      <c r="G11" s="395">
        <v>0.49</v>
      </c>
      <c r="H11" s="395">
        <v>0.49</v>
      </c>
      <c r="I11" s="395">
        <v>0.49</v>
      </c>
      <c r="J11" s="395">
        <v>0.49</v>
      </c>
      <c r="K11" s="392">
        <v>0</v>
      </c>
      <c r="L11" s="397">
        <f>$F11*(1-IF(AND('Категория(опт)'!$B$1="A+ (Категория 1)"),G11,IF(AND('Категория(опт)'!$B$1="A (Категория 2)"),H11,IF(AND('Категория(опт)'!$B$1="B (Категория А+)"),I11,IF(AND('Категория(опт)'!$B$1="C (Категория В)"),J11,"")))))*(1-$K11)*(1-'Категория(опт)'!$B$8)/(IF(AND('Категория(опт)'!$B$6="с НДС"),1,IF(AND('Категория(опт)'!$B$6="без НДС"),1.22,"")))</f>
        <v>5566.6500000000005</v>
      </c>
      <c r="M11" s="519">
        <v>16980</v>
      </c>
      <c r="N11" s="394">
        <v>0.5</v>
      </c>
      <c r="O11" s="544">
        <f t="shared" si="0"/>
        <v>8490</v>
      </c>
      <c r="P11" s="545">
        <f t="shared" si="1"/>
        <v>16980</v>
      </c>
      <c r="Q11" s="547">
        <f t="shared" si="2"/>
        <v>0.5</v>
      </c>
      <c r="R11" s="545">
        <f t="shared" si="3"/>
        <v>8490</v>
      </c>
      <c r="S11" s="545">
        <f t="shared" si="4"/>
        <v>5566.6500000000005</v>
      </c>
    </row>
    <row r="12" spans="1:19">
      <c r="A12" s="383" t="s">
        <v>662</v>
      </c>
      <c r="B12" s="383" t="s">
        <v>663</v>
      </c>
      <c r="F12" s="393">
        <v>6353</v>
      </c>
      <c r="G12" s="395">
        <v>0.49</v>
      </c>
      <c r="H12" s="395">
        <v>0.49</v>
      </c>
      <c r="I12" s="395">
        <v>0.49</v>
      </c>
      <c r="J12" s="395">
        <v>0.49</v>
      </c>
      <c r="K12" s="392">
        <v>0</v>
      </c>
      <c r="L12" s="397">
        <f>$F12*(1-IF(AND('Категория(опт)'!$B$1="A+ (Категория 1)"),G12,IF(AND('Категория(опт)'!$B$1="A (Категория 2)"),H12,IF(AND('Категория(опт)'!$B$1="B (Категория А+)"),I12,IF(AND('Категория(опт)'!$B$1="C (Категория В)"),J12,"")))))*(1-$K12)*(1-'Категория(опт)'!$B$8)/(IF(AND('Категория(опт)'!$B$6="с НДС"),1,IF(AND('Категория(опт)'!$B$6="без НДС"),1.22,"")))</f>
        <v>3240.03</v>
      </c>
      <c r="M12" s="387">
        <v>5418</v>
      </c>
      <c r="N12" s="394">
        <v>0.15</v>
      </c>
      <c r="O12" s="544">
        <f t="shared" si="0"/>
        <v>4605.3</v>
      </c>
      <c r="P12" s="545">
        <f t="shared" si="1"/>
        <v>5418</v>
      </c>
      <c r="Q12" s="547">
        <f t="shared" si="2"/>
        <v>0.15</v>
      </c>
      <c r="R12" s="545">
        <f t="shared" si="3"/>
        <v>4605.3</v>
      </c>
      <c r="S12" s="545">
        <f t="shared" si="4"/>
        <v>3240.03</v>
      </c>
    </row>
    <row r="13" spans="1:19">
      <c r="A13" s="383" t="s">
        <v>664</v>
      </c>
      <c r="B13" s="383" t="s">
        <v>665</v>
      </c>
      <c r="F13" s="393">
        <v>10266</v>
      </c>
      <c r="G13" s="395">
        <v>0.49</v>
      </c>
      <c r="H13" s="395">
        <v>0.49</v>
      </c>
      <c r="I13" s="395">
        <v>0.49</v>
      </c>
      <c r="J13" s="395">
        <v>0.49</v>
      </c>
      <c r="K13" s="392">
        <v>0</v>
      </c>
      <c r="L13" s="397">
        <f>$F13*(1-IF(AND('Категория(опт)'!$B$1="A+ (Категория 1)"),G13,IF(AND('Категория(опт)'!$B$1="A (Категория 2)"),H13,IF(AND('Категория(опт)'!$B$1="B (Категория А+)"),I13,IF(AND('Категория(опт)'!$B$1="C (Категория В)"),J13,"")))))*(1-$K13)*(1-'Категория(опт)'!$B$8)/(IF(AND('Категория(опт)'!$B$6="с НДС"),1,IF(AND('Категория(опт)'!$B$6="без НДС"),1.22,"")))</f>
        <v>5235.66</v>
      </c>
      <c r="M13" s="387">
        <v>8505</v>
      </c>
      <c r="N13" s="394">
        <v>0.15</v>
      </c>
      <c r="O13" s="544">
        <f t="shared" si="0"/>
        <v>7229.25</v>
      </c>
      <c r="P13" s="545">
        <f t="shared" si="1"/>
        <v>8505</v>
      </c>
      <c r="Q13" s="547">
        <f t="shared" si="2"/>
        <v>0.15</v>
      </c>
      <c r="R13" s="545">
        <f t="shared" si="3"/>
        <v>7229.25</v>
      </c>
      <c r="S13" s="545">
        <f t="shared" si="4"/>
        <v>5235.66</v>
      </c>
    </row>
    <row r="14" spans="1:19">
      <c r="A14" s="383" t="s">
        <v>666</v>
      </c>
      <c r="B14" s="383" t="s">
        <v>667</v>
      </c>
      <c r="F14" s="393">
        <v>10850</v>
      </c>
      <c r="G14" s="395">
        <v>0.49</v>
      </c>
      <c r="H14" s="395">
        <v>0.49</v>
      </c>
      <c r="I14" s="395">
        <v>0.49</v>
      </c>
      <c r="J14" s="395">
        <v>0.49</v>
      </c>
      <c r="K14" s="392">
        <v>0</v>
      </c>
      <c r="L14" s="397">
        <f>$F14*(1-IF(AND('Категория(опт)'!$B$1="A+ (Категория 1)"),G14,IF(AND('Категория(опт)'!$B$1="A (Категория 2)"),H14,IF(AND('Категория(опт)'!$B$1="B (Категория А+)"),I14,IF(AND('Категория(опт)'!$B$1="C (Категория В)"),J14,"")))))*(1-$K14)*(1-'Категория(опт)'!$B$8)/(IF(AND('Категория(опт)'!$B$6="с НДС"),1,IF(AND('Категория(опт)'!$B$6="без НДС"),1.22,"")))</f>
        <v>5533.5</v>
      </c>
      <c r="M14" s="387">
        <v>9051</v>
      </c>
      <c r="N14" s="394">
        <v>0.15</v>
      </c>
      <c r="O14" s="544">
        <f t="shared" si="0"/>
        <v>7693.3499999999995</v>
      </c>
      <c r="P14" s="545">
        <f t="shared" si="1"/>
        <v>9051</v>
      </c>
      <c r="Q14" s="547">
        <f t="shared" si="2"/>
        <v>0.15</v>
      </c>
      <c r="R14" s="545">
        <f t="shared" si="3"/>
        <v>7693.3499999999995</v>
      </c>
      <c r="S14" s="545">
        <f t="shared" si="4"/>
        <v>5533.5</v>
      </c>
    </row>
    <row r="15" spans="1:19">
      <c r="A15" s="383" t="s">
        <v>668</v>
      </c>
      <c r="B15" s="383" t="s">
        <v>669</v>
      </c>
      <c r="F15" s="393">
        <v>11626</v>
      </c>
      <c r="G15" s="395">
        <v>0.49</v>
      </c>
      <c r="H15" s="395">
        <v>0.49</v>
      </c>
      <c r="I15" s="395">
        <v>0.49</v>
      </c>
      <c r="J15" s="395">
        <v>0.49</v>
      </c>
      <c r="K15" s="392">
        <v>0</v>
      </c>
      <c r="L15" s="397">
        <f>$F15*(1-IF(AND('Категория(опт)'!$B$1="A+ (Категория 1)"),G15,IF(AND('Категория(опт)'!$B$1="A (Категория 2)"),H15,IF(AND('Категория(опт)'!$B$1="B (Категория А+)"),I15,IF(AND('Категория(опт)'!$B$1="C (Категория В)"),J15,"")))))*(1-$K15)*(1-'Категория(опт)'!$B$8)/(IF(AND('Категория(опт)'!$B$6="с НДС"),1,IF(AND('Категория(опт)'!$B$6="без НДС"),1.22,"")))</f>
        <v>5929.26</v>
      </c>
      <c r="M15" s="387">
        <v>9607.5</v>
      </c>
      <c r="N15" s="394">
        <v>0.15</v>
      </c>
      <c r="O15" s="544">
        <f t="shared" si="0"/>
        <v>8166.375</v>
      </c>
      <c r="P15" s="545">
        <f t="shared" si="1"/>
        <v>9608</v>
      </c>
      <c r="Q15" s="547">
        <f t="shared" si="2"/>
        <v>0.15</v>
      </c>
      <c r="R15" s="545">
        <f t="shared" si="3"/>
        <v>8166.375</v>
      </c>
      <c r="S15" s="545">
        <f t="shared" si="4"/>
        <v>5929.26</v>
      </c>
    </row>
    <row r="16" spans="1:19">
      <c r="A16" s="383" t="s">
        <v>670</v>
      </c>
      <c r="B16" s="383" t="s">
        <v>1327</v>
      </c>
      <c r="F16" s="393">
        <v>13176</v>
      </c>
      <c r="G16" s="395">
        <v>0</v>
      </c>
      <c r="H16" s="395">
        <v>0</v>
      </c>
      <c r="I16" s="395">
        <v>0</v>
      </c>
      <c r="J16" s="395">
        <v>0</v>
      </c>
      <c r="K16" s="392">
        <v>0.26</v>
      </c>
      <c r="L16" s="397">
        <f>$F16*(1-IF(AND('Категория(опт)'!$B$1="A+ (Категория 1)"),G16,IF(AND('Категория(опт)'!$B$1="A (Категория 2)"),H16,IF(AND('Категория(опт)'!$B$1="B (Категория А+)"),I16,IF(AND('Категория(опт)'!$B$1="C (Категория В)"),J16,"")))))*(1-$K16)*(1-'Категория(опт)'!$B$8)/(IF(AND('Категория(опт)'!$B$6="с НДС"),1,IF(AND('Категория(опт)'!$B$6="без НДС"),1.22,"")))</f>
        <v>9750.24</v>
      </c>
      <c r="M16" s="387">
        <v>29003</v>
      </c>
      <c r="N16" s="394">
        <v>0.47499999999999998</v>
      </c>
      <c r="O16" s="544">
        <f t="shared" si="0"/>
        <v>15226.575000000001</v>
      </c>
      <c r="P16" s="545">
        <f t="shared" si="1"/>
        <v>29003</v>
      </c>
      <c r="Q16" s="547">
        <f t="shared" si="2"/>
        <v>0.47499999999999998</v>
      </c>
      <c r="R16" s="545">
        <f t="shared" si="3"/>
        <v>15226.575000000001</v>
      </c>
      <c r="S16" s="545">
        <f t="shared" si="4"/>
        <v>9750.24</v>
      </c>
    </row>
    <row r="17" spans="1:19">
      <c r="A17" s="383" t="s">
        <v>671</v>
      </c>
      <c r="B17" s="383" t="s">
        <v>1328</v>
      </c>
      <c r="F17" s="393">
        <v>14538</v>
      </c>
      <c r="G17" s="395">
        <v>0</v>
      </c>
      <c r="H17" s="395">
        <v>0</v>
      </c>
      <c r="I17" s="395">
        <v>0</v>
      </c>
      <c r="J17" s="395">
        <v>0</v>
      </c>
      <c r="K17" s="392">
        <v>0.26</v>
      </c>
      <c r="L17" s="397">
        <f>$F17*(1-IF(AND('Категория(опт)'!$B$1="A+ (Категория 1)"),G17,IF(AND('Категория(опт)'!$B$1="A (Категория 2)"),H17,IF(AND('Категория(опт)'!$B$1="B (Категория А+)"),I17,IF(AND('Категория(опт)'!$B$1="C (Категория В)"),J17,"")))))*(1-$K17)*(1-'Категория(опт)'!$B$8)/(IF(AND('Категория(опт)'!$B$6="с НДС"),1,IF(AND('Категория(опт)'!$B$6="без НДС"),1.22,"")))</f>
        <v>10758.119999999999</v>
      </c>
      <c r="M17" s="387">
        <v>32002</v>
      </c>
      <c r="N17" s="394">
        <v>0.47499999999999998</v>
      </c>
      <c r="O17" s="544">
        <f t="shared" si="0"/>
        <v>16801.05</v>
      </c>
      <c r="P17" s="545">
        <f t="shared" si="1"/>
        <v>32002</v>
      </c>
      <c r="Q17" s="547">
        <f t="shared" si="2"/>
        <v>0.47499999999999998</v>
      </c>
      <c r="R17" s="545">
        <f t="shared" si="3"/>
        <v>16801.05</v>
      </c>
      <c r="S17" s="545">
        <f t="shared" si="4"/>
        <v>10758.119999999999</v>
      </c>
    </row>
    <row r="18" spans="1:19">
      <c r="A18" s="383" t="s">
        <v>672</v>
      </c>
      <c r="B18" s="383" t="s">
        <v>1329</v>
      </c>
      <c r="F18" s="393">
        <v>15618</v>
      </c>
      <c r="G18" s="395">
        <v>0</v>
      </c>
      <c r="H18" s="395">
        <v>0</v>
      </c>
      <c r="I18" s="395">
        <v>0</v>
      </c>
      <c r="J18" s="395">
        <v>0</v>
      </c>
      <c r="K18" s="392">
        <v>0.26</v>
      </c>
      <c r="L18" s="397">
        <f>$F18*(1-IF(AND('Категория(опт)'!$B$1="A+ (Категория 1)"),G18,IF(AND('Категория(опт)'!$B$1="A (Категория 2)"),H18,IF(AND('Категория(опт)'!$B$1="B (Категория А+)"),I18,IF(AND('Категория(опт)'!$B$1="C (Категория В)"),J18,"")))))*(1-$K18)*(1-'Категория(опт)'!$B$8)/(IF(AND('Категория(опт)'!$B$6="с НДС"),1,IF(AND('Категория(опт)'!$B$6="без НДС"),1.22,"")))</f>
        <v>11557.32</v>
      </c>
      <c r="M18" s="387">
        <v>34380</v>
      </c>
      <c r="N18" s="394">
        <v>0.47499999999999998</v>
      </c>
      <c r="O18" s="544">
        <f t="shared" si="0"/>
        <v>18049.5</v>
      </c>
      <c r="P18" s="545">
        <f t="shared" si="1"/>
        <v>34380</v>
      </c>
      <c r="Q18" s="547">
        <f t="shared" si="2"/>
        <v>0.47499999999999998</v>
      </c>
      <c r="R18" s="545">
        <f t="shared" si="3"/>
        <v>18049.5</v>
      </c>
      <c r="S18" s="545">
        <f t="shared" si="4"/>
        <v>11557.32</v>
      </c>
    </row>
    <row r="19" spans="1:19">
      <c r="A19" s="383" t="s">
        <v>673</v>
      </c>
      <c r="B19" s="383" t="s">
        <v>1330</v>
      </c>
      <c r="F19" s="393">
        <v>16720</v>
      </c>
      <c r="G19" s="395">
        <v>0</v>
      </c>
      <c r="H19" s="395">
        <v>0</v>
      </c>
      <c r="I19" s="395">
        <v>0</v>
      </c>
      <c r="J19" s="395">
        <v>0</v>
      </c>
      <c r="K19" s="392">
        <v>0.26</v>
      </c>
      <c r="L19" s="397">
        <f>$F19*(1-IF(AND('Категория(опт)'!$B$1="A+ (Категория 1)"),G19,IF(AND('Категория(опт)'!$B$1="A (Категория 2)"),H19,IF(AND('Категория(опт)'!$B$1="B (Категория А+)"),I19,IF(AND('Категория(опт)'!$B$1="C (Категория В)"),J19,"")))))*(1-$K19)*(1-'Категория(опт)'!$B$8)/(IF(AND('Категория(опт)'!$B$6="с НДС"),1,IF(AND('Категория(опт)'!$B$6="без НДС"),1.22,"")))</f>
        <v>12372.8</v>
      </c>
      <c r="M19" s="387">
        <v>36806</v>
      </c>
      <c r="N19" s="394">
        <v>0.47499999999999998</v>
      </c>
      <c r="O19" s="544">
        <f t="shared" si="0"/>
        <v>19323.150000000001</v>
      </c>
      <c r="P19" s="545">
        <f t="shared" si="1"/>
        <v>36806</v>
      </c>
      <c r="Q19" s="547">
        <f t="shared" si="2"/>
        <v>0.47499999999999998</v>
      </c>
      <c r="R19" s="545">
        <f t="shared" si="3"/>
        <v>19323.150000000001</v>
      </c>
      <c r="S19" s="545">
        <f t="shared" si="4"/>
        <v>12372.8</v>
      </c>
    </row>
    <row r="20" spans="1:19">
      <c r="A20" s="383" t="s">
        <v>674</v>
      </c>
      <c r="B20" s="383" t="s">
        <v>1331</v>
      </c>
      <c r="F20" s="393">
        <v>16090</v>
      </c>
      <c r="G20" s="395">
        <v>0</v>
      </c>
      <c r="H20" s="395">
        <v>0</v>
      </c>
      <c r="I20" s="395">
        <v>0</v>
      </c>
      <c r="J20" s="395">
        <v>0</v>
      </c>
      <c r="K20" s="392">
        <v>0.24</v>
      </c>
      <c r="L20" s="397">
        <f>$F20*(1-IF(AND('Категория(опт)'!$B$1="A+ (Категория 1)"),G20,IF(AND('Категория(опт)'!$B$1="A (Категория 2)"),H20,IF(AND('Категория(опт)'!$B$1="B (Категория А+)"),I20,IF(AND('Категория(опт)'!$B$1="C (Категория В)"),J20,"")))))*(1-$K20)*(1-'Категория(опт)'!$B$8)/(IF(AND('Категория(опт)'!$B$6="с НДС"),1,IF(AND('Категория(опт)'!$B$6="без НДС"),1.22,"")))</f>
        <v>12228.4</v>
      </c>
      <c r="M20" s="387">
        <v>35418</v>
      </c>
      <c r="N20" s="394">
        <v>0.46400000000000002</v>
      </c>
      <c r="O20" s="544">
        <f t="shared" si="0"/>
        <v>18984.048000000003</v>
      </c>
      <c r="P20" s="545">
        <f t="shared" si="1"/>
        <v>35418</v>
      </c>
      <c r="Q20" s="547">
        <f t="shared" si="2"/>
        <v>0.46400000000000002</v>
      </c>
      <c r="R20" s="545">
        <f t="shared" si="3"/>
        <v>18984.048000000003</v>
      </c>
      <c r="S20" s="545">
        <f t="shared" si="4"/>
        <v>12228.4</v>
      </c>
    </row>
    <row r="21" spans="1:19">
      <c r="A21" s="383" t="s">
        <v>675</v>
      </c>
      <c r="B21" s="383" t="s">
        <v>1332</v>
      </c>
      <c r="F21" s="393">
        <v>17453</v>
      </c>
      <c r="G21" s="395">
        <v>0</v>
      </c>
      <c r="H21" s="395">
        <v>0</v>
      </c>
      <c r="I21" s="395">
        <v>0</v>
      </c>
      <c r="J21" s="395">
        <v>0</v>
      </c>
      <c r="K21" s="392">
        <v>0.24</v>
      </c>
      <c r="L21" s="397">
        <f>$F21*(1-IF(AND('Категория(опт)'!$B$1="A+ (Категория 1)"),G21,IF(AND('Категория(опт)'!$B$1="A (Категория 2)"),H21,IF(AND('Категория(опт)'!$B$1="B (Категория А+)"),I21,IF(AND('Категория(опт)'!$B$1="C (Категория В)"),J21,"")))))*(1-$K21)*(1-'Категория(опт)'!$B$8)/(IF(AND('Категория(опт)'!$B$6="с НДС"),1,IF(AND('Категория(опт)'!$B$6="без НДС"),1.22,"")))</f>
        <v>13264.28</v>
      </c>
      <c r="M21" s="387">
        <v>38415</v>
      </c>
      <c r="N21" s="394">
        <v>0.46400000000000002</v>
      </c>
      <c r="O21" s="544">
        <f t="shared" si="0"/>
        <v>20590.440000000002</v>
      </c>
      <c r="P21" s="545">
        <f t="shared" si="1"/>
        <v>38415</v>
      </c>
      <c r="Q21" s="547">
        <f t="shared" si="2"/>
        <v>0.46400000000000002</v>
      </c>
      <c r="R21" s="545">
        <f t="shared" si="3"/>
        <v>20590.440000000002</v>
      </c>
      <c r="S21" s="545">
        <f t="shared" si="4"/>
        <v>13264.28</v>
      </c>
    </row>
    <row r="22" spans="1:19">
      <c r="A22" s="383" t="s">
        <v>676</v>
      </c>
      <c r="B22" s="383" t="s">
        <v>1333</v>
      </c>
      <c r="F22" s="393">
        <v>18530</v>
      </c>
      <c r="G22" s="395">
        <v>0</v>
      </c>
      <c r="H22" s="395">
        <v>0</v>
      </c>
      <c r="I22" s="395">
        <v>0</v>
      </c>
      <c r="J22" s="395">
        <v>0</v>
      </c>
      <c r="K22" s="392">
        <v>0.24</v>
      </c>
      <c r="L22" s="397">
        <f>$F22*(1-IF(AND('Категория(опт)'!$B$1="A+ (Категория 1)"),G22,IF(AND('Категория(опт)'!$B$1="A (Категория 2)"),H22,IF(AND('Категория(опт)'!$B$1="B (Категория А+)"),I22,IF(AND('Категория(опт)'!$B$1="C (Категория В)"),J22,"")))))*(1-$K22)*(1-'Категория(опт)'!$B$8)/(IF(AND('Категория(опт)'!$B$6="с НДС"),1,IF(AND('Категория(опт)'!$B$6="без НДС"),1.22,"")))</f>
        <v>14082.8</v>
      </c>
      <c r="M22" s="387">
        <v>40794</v>
      </c>
      <c r="N22" s="394">
        <v>0.46400000000000002</v>
      </c>
      <c r="O22" s="544">
        <f t="shared" si="0"/>
        <v>21865.584000000003</v>
      </c>
      <c r="P22" s="545">
        <f t="shared" si="1"/>
        <v>40794</v>
      </c>
      <c r="Q22" s="547">
        <f t="shared" si="2"/>
        <v>0.46400000000000002</v>
      </c>
      <c r="R22" s="545">
        <f t="shared" si="3"/>
        <v>21865.584000000003</v>
      </c>
      <c r="S22" s="545">
        <f t="shared" si="4"/>
        <v>14082.8</v>
      </c>
    </row>
    <row r="23" spans="1:19">
      <c r="A23" s="383" t="s">
        <v>677</v>
      </c>
      <c r="B23" s="383" t="s">
        <v>1334</v>
      </c>
      <c r="F23" s="393">
        <v>19627</v>
      </c>
      <c r="G23" s="395">
        <v>0</v>
      </c>
      <c r="H23" s="395">
        <v>0</v>
      </c>
      <c r="I23" s="395">
        <v>0</v>
      </c>
      <c r="J23" s="395">
        <v>0</v>
      </c>
      <c r="K23" s="392">
        <v>0.24</v>
      </c>
      <c r="L23" s="397">
        <f>$F23*(1-IF(AND('Категория(опт)'!$B$1="A+ (Категория 1)"),G23,IF(AND('Категория(опт)'!$B$1="A (Категория 2)"),H23,IF(AND('Категория(опт)'!$B$1="B (Категория А+)"),I23,IF(AND('Категория(опт)'!$B$1="C (Категория В)"),J23,"")))))*(1-$K23)*(1-'Категория(опт)'!$B$8)/(IF(AND('Категория(опт)'!$B$6="с НДС"),1,IF(AND('Категория(опт)'!$B$6="без НДС"),1.22,"")))</f>
        <v>14916.52</v>
      </c>
      <c r="M23" s="387">
        <v>43202</v>
      </c>
      <c r="N23" s="394">
        <v>0.46400000000000002</v>
      </c>
      <c r="O23" s="544">
        <f t="shared" si="0"/>
        <v>23156.272000000001</v>
      </c>
      <c r="P23" s="545">
        <f t="shared" si="1"/>
        <v>43202</v>
      </c>
      <c r="Q23" s="547">
        <f t="shared" si="2"/>
        <v>0.46400000000000002</v>
      </c>
      <c r="R23" s="545">
        <f t="shared" si="3"/>
        <v>23156.272000000001</v>
      </c>
      <c r="S23" s="545">
        <f t="shared" si="4"/>
        <v>14916.52</v>
      </c>
    </row>
    <row r="24" spans="1:19">
      <c r="A24" s="383" t="s">
        <v>678</v>
      </c>
      <c r="B24" s="383" t="s">
        <v>1335</v>
      </c>
      <c r="C24" s="535" t="s">
        <v>1416</v>
      </c>
      <c r="D24" s="536">
        <f>VLOOKUP($C24,'СВОД ПМ'!$A:$C,3,FALSE)</f>
        <v>5600</v>
      </c>
      <c r="E24" s="536">
        <f>VLOOKUP($C24,'СВОД ПМ'!$A:$C,2,FALSE)</f>
        <v>9800</v>
      </c>
      <c r="F24" s="393">
        <v>17515</v>
      </c>
      <c r="G24" s="395">
        <v>0</v>
      </c>
      <c r="H24" s="395">
        <v>0</v>
      </c>
      <c r="I24" s="395">
        <v>0</v>
      </c>
      <c r="J24" s="395">
        <v>0</v>
      </c>
      <c r="K24" s="392">
        <v>0.26</v>
      </c>
      <c r="L24" s="397">
        <f>$F24*(1-IF(AND('Категория(опт)'!$B$1="A+ (Категория 1)"),G24,IF(AND('Категория(опт)'!$B$1="A (Категория 2)"),H24,IF(AND('Категория(опт)'!$B$1="B (Категория А+)"),I24,IF(AND('Категория(опт)'!$B$1="C (Категория В)"),J24,"")))))*(1-$K24)*(1-'Категория(опт)'!$B$8)/(IF(AND('Категория(опт)'!$B$6="с НДС"),1,IF(AND('Категория(опт)'!$B$6="без НДС"),1.22,"")))</f>
        <v>12961.1</v>
      </c>
      <c r="M24" s="387">
        <v>36446</v>
      </c>
      <c r="N24" s="394">
        <v>0.47499999999999998</v>
      </c>
      <c r="O24" s="544">
        <f t="shared" si="0"/>
        <v>19134.150000000001</v>
      </c>
      <c r="P24" s="545">
        <f t="shared" si="1"/>
        <v>55113</v>
      </c>
      <c r="Q24" s="547">
        <f t="shared" si="2"/>
        <v>0.47499999999999998</v>
      </c>
      <c r="R24" s="545">
        <f t="shared" si="3"/>
        <v>28934.15</v>
      </c>
      <c r="S24" s="545">
        <f t="shared" si="4"/>
        <v>18561.099999999999</v>
      </c>
    </row>
    <row r="25" spans="1:19">
      <c r="A25" s="383" t="s">
        <v>679</v>
      </c>
      <c r="B25" s="383" t="s">
        <v>1336</v>
      </c>
      <c r="C25" s="535" t="s">
        <v>1417</v>
      </c>
      <c r="D25" s="536">
        <f>VLOOKUP($C25,'СВОД ПМ'!$A:$C,3,FALSE)</f>
        <v>6360</v>
      </c>
      <c r="E25" s="536">
        <f>VLOOKUP($C25,'СВОД ПМ'!$A:$C,2,FALSE)</f>
        <v>10500</v>
      </c>
      <c r="F25" s="393">
        <v>18242</v>
      </c>
      <c r="G25" s="395">
        <v>0</v>
      </c>
      <c r="H25" s="395">
        <v>0</v>
      </c>
      <c r="I25" s="395">
        <v>0</v>
      </c>
      <c r="J25" s="395">
        <v>0</v>
      </c>
      <c r="K25" s="392">
        <v>0.26</v>
      </c>
      <c r="L25" s="397">
        <f>$F25*(1-IF(AND('Категория(опт)'!$B$1="A+ (Категория 1)"),G25,IF(AND('Категория(опт)'!$B$1="A (Категория 2)"),H25,IF(AND('Категория(опт)'!$B$1="B (Категория А+)"),I25,IF(AND('Категория(опт)'!$B$1="C (Категория В)"),J25,"")))))*(1-$K25)*(1-'Категория(опт)'!$B$8)/(IF(AND('Категория(опт)'!$B$6="с НДС"),1,IF(AND('Категория(опт)'!$B$6="без НДС"),1.22,"")))</f>
        <v>13499.08</v>
      </c>
      <c r="M25" s="387">
        <v>39017</v>
      </c>
      <c r="N25" s="394">
        <v>0.47499999999999998</v>
      </c>
      <c r="O25" s="544">
        <f t="shared" si="0"/>
        <v>20483.924999999999</v>
      </c>
      <c r="P25" s="545">
        <f t="shared" si="1"/>
        <v>59017</v>
      </c>
      <c r="Q25" s="547">
        <f t="shared" si="2"/>
        <v>0.47499999999999998</v>
      </c>
      <c r="R25" s="545">
        <f t="shared" si="3"/>
        <v>30983.924999999999</v>
      </c>
      <c r="S25" s="545">
        <f t="shared" si="4"/>
        <v>19859.080000000002</v>
      </c>
    </row>
    <row r="26" spans="1:19">
      <c r="A26" s="383" t="s">
        <v>680</v>
      </c>
      <c r="B26" s="383" t="s">
        <v>1337</v>
      </c>
      <c r="C26" s="535" t="s">
        <v>1418</v>
      </c>
      <c r="D26" s="536">
        <f>VLOOKUP($C26,'СВОД ПМ'!$A:$C,3,FALSE)</f>
        <v>6550</v>
      </c>
      <c r="E26" s="536">
        <f>VLOOKUP($C26,'СВОД ПМ'!$A:$C,2,FALSE)</f>
        <v>10800</v>
      </c>
      <c r="F26" s="393">
        <v>19059</v>
      </c>
      <c r="G26" s="395">
        <v>0</v>
      </c>
      <c r="H26" s="395">
        <v>0</v>
      </c>
      <c r="I26" s="395">
        <v>0</v>
      </c>
      <c r="J26" s="395">
        <v>0</v>
      </c>
      <c r="K26" s="392">
        <v>0.26</v>
      </c>
      <c r="L26" s="397">
        <f>$F26*(1-IF(AND('Категория(опт)'!$B$1="A+ (Категория 1)"),G26,IF(AND('Категория(опт)'!$B$1="A (Категория 2)"),H26,IF(AND('Категория(опт)'!$B$1="B (Категория А+)"),I26,IF(AND('Категория(опт)'!$B$1="C (Категория В)"),J26,"")))))*(1-$K26)*(1-'Категория(опт)'!$B$8)/(IF(AND('Категория(опт)'!$B$6="с НДС"),1,IF(AND('Категория(опт)'!$B$6="без НДС"),1.22,"")))</f>
        <v>14103.66</v>
      </c>
      <c r="M26" s="387">
        <v>40810</v>
      </c>
      <c r="N26" s="394">
        <v>0.47499999999999998</v>
      </c>
      <c r="O26" s="544">
        <f t="shared" si="0"/>
        <v>21425.25</v>
      </c>
      <c r="P26" s="545">
        <f t="shared" si="1"/>
        <v>61381</v>
      </c>
      <c r="Q26" s="547">
        <f t="shared" si="2"/>
        <v>0.47499999999999998</v>
      </c>
      <c r="R26" s="545">
        <f t="shared" si="3"/>
        <v>32225.25</v>
      </c>
      <c r="S26" s="545">
        <f t="shared" si="4"/>
        <v>20653.66</v>
      </c>
    </row>
    <row r="27" spans="1:19">
      <c r="A27" s="383" t="s">
        <v>681</v>
      </c>
      <c r="B27" s="383" t="s">
        <v>1338</v>
      </c>
      <c r="C27" s="535" t="s">
        <v>1419</v>
      </c>
      <c r="D27" s="536">
        <f>VLOOKUP($C27,'СВОД ПМ'!$A:$C,3,FALSE)</f>
        <v>6730</v>
      </c>
      <c r="E27" s="536">
        <f>VLOOKUP($C27,'СВОД ПМ'!$A:$C,2,FALSE)</f>
        <v>11100</v>
      </c>
      <c r="F27" s="393">
        <v>19896</v>
      </c>
      <c r="G27" s="395">
        <v>0</v>
      </c>
      <c r="H27" s="395">
        <v>0</v>
      </c>
      <c r="I27" s="395">
        <v>0</v>
      </c>
      <c r="J27" s="395">
        <v>0</v>
      </c>
      <c r="K27" s="392">
        <v>0.26</v>
      </c>
      <c r="L27" s="397">
        <f>$F27*(1-IF(AND('Категория(опт)'!$B$1="A+ (Категория 1)"),G27,IF(AND('Категория(опт)'!$B$1="A (Категория 2)"),H27,IF(AND('Категория(опт)'!$B$1="B (Категория А+)"),I27,IF(AND('Категория(опт)'!$B$1="C (Категория В)"),J27,"")))))*(1-$K27)*(1-'Категория(опт)'!$B$8)/(IF(AND('Категория(опт)'!$B$6="с НДС"),1,IF(AND('Категория(опт)'!$B$6="без НДС"),1.22,"")))</f>
        <v>14723.039999999999</v>
      </c>
      <c r="M27" s="387">
        <v>42620</v>
      </c>
      <c r="N27" s="394">
        <v>0.47499999999999998</v>
      </c>
      <c r="O27" s="544">
        <f t="shared" si="0"/>
        <v>22375.5</v>
      </c>
      <c r="P27" s="545">
        <f t="shared" si="1"/>
        <v>63763</v>
      </c>
      <c r="Q27" s="547">
        <f t="shared" si="2"/>
        <v>0.47499999999999998</v>
      </c>
      <c r="R27" s="545">
        <f t="shared" si="3"/>
        <v>33475.5</v>
      </c>
      <c r="S27" s="545">
        <f t="shared" si="4"/>
        <v>21453.040000000001</v>
      </c>
    </row>
    <row r="28" spans="1:19">
      <c r="A28" s="383" t="s">
        <v>682</v>
      </c>
      <c r="B28" s="383" t="s">
        <v>1339</v>
      </c>
      <c r="C28" s="535" t="s">
        <v>1416</v>
      </c>
      <c r="D28" s="536">
        <f>VLOOKUP($C28,'СВОД ПМ'!$A:$C,3,FALSE)</f>
        <v>5600</v>
      </c>
      <c r="E28" s="536">
        <f>VLOOKUP($C28,'СВОД ПМ'!$A:$C,2,FALSE)</f>
        <v>9800</v>
      </c>
      <c r="F28" s="393">
        <v>19912</v>
      </c>
      <c r="G28" s="395">
        <v>0</v>
      </c>
      <c r="H28" s="395">
        <v>0</v>
      </c>
      <c r="I28" s="395">
        <v>0</v>
      </c>
      <c r="J28" s="395">
        <v>0</v>
      </c>
      <c r="K28" s="392">
        <v>0.24</v>
      </c>
      <c r="L28" s="397">
        <f>$F28*(1-IF(AND('Категория(опт)'!$B$1="A+ (Категория 1)"),G28,IF(AND('Категория(опт)'!$B$1="A (Категория 2)"),H28,IF(AND('Категория(опт)'!$B$1="B (Категория А+)"),I28,IF(AND('Категория(опт)'!$B$1="C (Категория В)"),J28,"")))))*(1-$K28)*(1-'Категория(опт)'!$B$8)/(IF(AND('Категория(опт)'!$B$6="с НДС"),1,IF(AND('Категория(опт)'!$B$6="без НДС"),1.22,"")))</f>
        <v>15133.12</v>
      </c>
      <c r="M28" s="387">
        <v>41665</v>
      </c>
      <c r="N28" s="394">
        <v>0.46400000000000002</v>
      </c>
      <c r="O28" s="544">
        <f t="shared" si="0"/>
        <v>22332.440000000002</v>
      </c>
      <c r="P28" s="545">
        <f t="shared" si="1"/>
        <v>59949</v>
      </c>
      <c r="Q28" s="547">
        <f t="shared" si="2"/>
        <v>0.46400000000000002</v>
      </c>
      <c r="R28" s="545">
        <f t="shared" si="3"/>
        <v>32132.440000000002</v>
      </c>
      <c r="S28" s="545">
        <f t="shared" si="4"/>
        <v>20733.120000000003</v>
      </c>
    </row>
    <row r="29" spans="1:19">
      <c r="A29" s="383" t="s">
        <v>683</v>
      </c>
      <c r="B29" s="383" t="s">
        <v>1340</v>
      </c>
      <c r="C29" s="535" t="s">
        <v>1417</v>
      </c>
      <c r="D29" s="536">
        <f>VLOOKUP($C29,'СВОД ПМ'!$A:$C,3,FALSE)</f>
        <v>6360</v>
      </c>
      <c r="E29" s="536">
        <f>VLOOKUP($C29,'СВОД ПМ'!$A:$C,2,FALSE)</f>
        <v>10500</v>
      </c>
      <c r="F29" s="393">
        <v>20668</v>
      </c>
      <c r="G29" s="395">
        <v>0</v>
      </c>
      <c r="H29" s="395">
        <v>0</v>
      </c>
      <c r="I29" s="395">
        <v>0</v>
      </c>
      <c r="J29" s="395">
        <v>0</v>
      </c>
      <c r="K29" s="392">
        <v>0.24</v>
      </c>
      <c r="L29" s="397">
        <f>$F29*(1-IF(AND('Категория(опт)'!$B$1="A+ (Категория 1)"),G29,IF(AND('Категория(опт)'!$B$1="A (Категория 2)"),H29,IF(AND('Категория(опт)'!$B$1="B (Категория А+)"),I29,IF(AND('Категория(опт)'!$B$1="C (Категория В)"),J29,"")))))*(1-$K29)*(1-'Категория(опт)'!$B$8)/(IF(AND('Категория(опт)'!$B$6="с НДС"),1,IF(AND('Категория(опт)'!$B$6="без НДС"),1.22,"")))</f>
        <v>15707.68</v>
      </c>
      <c r="M29" s="387">
        <v>44265</v>
      </c>
      <c r="N29" s="394">
        <v>0.46400000000000002</v>
      </c>
      <c r="O29" s="544">
        <f t="shared" si="0"/>
        <v>23726.04</v>
      </c>
      <c r="P29" s="545">
        <f t="shared" si="1"/>
        <v>63855</v>
      </c>
      <c r="Q29" s="547">
        <f t="shared" si="2"/>
        <v>0.46400000000000002</v>
      </c>
      <c r="R29" s="545">
        <f t="shared" si="3"/>
        <v>34226.04</v>
      </c>
      <c r="S29" s="545">
        <f t="shared" si="4"/>
        <v>22067.68</v>
      </c>
    </row>
    <row r="30" spans="1:19">
      <c r="A30" s="383" t="s">
        <v>684</v>
      </c>
      <c r="B30" s="383" t="s">
        <v>1341</v>
      </c>
      <c r="C30" s="535" t="s">
        <v>1418</v>
      </c>
      <c r="D30" s="536">
        <f>VLOOKUP($C30,'СВОД ПМ'!$A:$C,3,FALSE)</f>
        <v>6550</v>
      </c>
      <c r="E30" s="536">
        <f>VLOOKUP($C30,'СВОД ПМ'!$A:$C,2,FALSE)</f>
        <v>10800</v>
      </c>
      <c r="F30" s="393">
        <v>21491</v>
      </c>
      <c r="G30" s="395">
        <v>0</v>
      </c>
      <c r="H30" s="395">
        <v>0</v>
      </c>
      <c r="I30" s="395">
        <v>0</v>
      </c>
      <c r="J30" s="395">
        <v>0</v>
      </c>
      <c r="K30" s="392">
        <v>0.24</v>
      </c>
      <c r="L30" s="397">
        <f>$F30*(1-IF(AND('Категория(опт)'!$B$1="A+ (Категория 1)"),G30,IF(AND('Категория(опт)'!$B$1="A (Категория 2)"),H30,IF(AND('Категория(опт)'!$B$1="B (Категория А+)"),I30,IF(AND('Категория(опт)'!$B$1="C (Категория В)"),J30,"")))))*(1-$K30)*(1-'Категория(опт)'!$B$8)/(IF(AND('Категория(опт)'!$B$6="с НДС"),1,IF(AND('Категория(опт)'!$B$6="без НДС"),1.22,"")))</f>
        <v>16333.16</v>
      </c>
      <c r="M30" s="387">
        <v>46072</v>
      </c>
      <c r="N30" s="394">
        <v>0.46400000000000002</v>
      </c>
      <c r="O30" s="544">
        <f t="shared" si="0"/>
        <v>24694.592000000001</v>
      </c>
      <c r="P30" s="545">
        <f t="shared" si="1"/>
        <v>66221</v>
      </c>
      <c r="Q30" s="547">
        <f t="shared" si="2"/>
        <v>0.46400000000000002</v>
      </c>
      <c r="R30" s="545">
        <f t="shared" si="3"/>
        <v>35494.592000000004</v>
      </c>
      <c r="S30" s="545">
        <f t="shared" si="4"/>
        <v>22883.16</v>
      </c>
    </row>
    <row r="31" spans="1:19">
      <c r="A31" s="383" t="s">
        <v>685</v>
      </c>
      <c r="B31" s="383" t="s">
        <v>1342</v>
      </c>
      <c r="C31" s="535" t="s">
        <v>1419</v>
      </c>
      <c r="D31" s="536">
        <f>VLOOKUP($C31,'СВОД ПМ'!$A:$C,3,FALSE)</f>
        <v>6730</v>
      </c>
      <c r="E31" s="536">
        <f>VLOOKUP($C31,'СВОД ПМ'!$A:$C,2,FALSE)</f>
        <v>11100</v>
      </c>
      <c r="F31" s="393">
        <v>22330</v>
      </c>
      <c r="G31" s="395">
        <v>0</v>
      </c>
      <c r="H31" s="395">
        <v>0</v>
      </c>
      <c r="I31" s="395">
        <v>0</v>
      </c>
      <c r="J31" s="395">
        <v>0</v>
      </c>
      <c r="K31" s="392">
        <v>0.24</v>
      </c>
      <c r="L31" s="397">
        <f>$F31*(1-IF(AND('Категория(опт)'!$B$1="A+ (Категория 1)"),G31,IF(AND('Категория(опт)'!$B$1="A (Категория 2)"),H31,IF(AND('Категория(опт)'!$B$1="B (Категория А+)"),I31,IF(AND('Категория(опт)'!$B$1="C (Категория В)"),J31,"")))))*(1-$K31)*(1-'Категория(опт)'!$B$8)/(IF(AND('Категория(опт)'!$B$6="с НДС"),1,IF(AND('Категория(опт)'!$B$6="без НДС"),1.22,"")))</f>
        <v>16970.8</v>
      </c>
      <c r="M31" s="387">
        <v>47877</v>
      </c>
      <c r="N31" s="394">
        <v>0.46400000000000002</v>
      </c>
      <c r="O31" s="544">
        <f t="shared" si="0"/>
        <v>25662.072</v>
      </c>
      <c r="P31" s="545">
        <f t="shared" si="1"/>
        <v>68586</v>
      </c>
      <c r="Q31" s="547">
        <f t="shared" si="2"/>
        <v>0.46400000000000002</v>
      </c>
      <c r="R31" s="545">
        <f t="shared" si="3"/>
        <v>36762.072</v>
      </c>
      <c r="S31" s="545">
        <f t="shared" si="4"/>
        <v>23700.799999999999</v>
      </c>
    </row>
    <row r="32" spans="1:19">
      <c r="A32" s="383" t="s">
        <v>686</v>
      </c>
      <c r="B32" s="383" t="s">
        <v>687</v>
      </c>
      <c r="F32" s="393">
        <v>5179</v>
      </c>
      <c r="G32" s="395"/>
      <c r="H32" s="395"/>
      <c r="I32" s="395"/>
      <c r="J32" s="395"/>
      <c r="K32" s="392">
        <v>0.15</v>
      </c>
      <c r="L32" s="397">
        <f>$F32*(1-IF(AND('Категория(опт)'!$B$1="A+ (Категория 1)"),G32,IF(AND('Категория(опт)'!$B$1="A (Категория 2)"),H32,IF(AND('Категория(опт)'!$B$1="B (Категория А+)"),I32,IF(AND('Категория(опт)'!$B$1="C (Категория В)"),J32,"")))))*(1-$K32)*(1-'Категория(опт)'!$B$8)/(IF(AND('Категория(опт)'!$B$6="с НДС"),1,IF(AND('Категория(опт)'!$B$6="без НДС"),1.22,"")))</f>
        <v>4402.1499999999996</v>
      </c>
      <c r="M32" s="387">
        <v>7481</v>
      </c>
      <c r="N32" s="394">
        <v>0.12</v>
      </c>
      <c r="O32" s="544">
        <f t="shared" si="0"/>
        <v>6583.28</v>
      </c>
      <c r="P32" s="545">
        <f t="shared" si="1"/>
        <v>7481</v>
      </c>
      <c r="Q32" s="547">
        <f t="shared" si="2"/>
        <v>0.12</v>
      </c>
      <c r="R32" s="545">
        <f t="shared" si="3"/>
        <v>6583.28</v>
      </c>
      <c r="S32" s="545">
        <f t="shared" si="4"/>
        <v>4402.1499999999996</v>
      </c>
    </row>
    <row r="33" spans="1:19">
      <c r="A33" s="383" t="s">
        <v>688</v>
      </c>
      <c r="B33" s="383" t="s">
        <v>689</v>
      </c>
      <c r="F33" s="393">
        <v>5409</v>
      </c>
      <c r="G33" s="395"/>
      <c r="H33" s="395"/>
      <c r="I33" s="395"/>
      <c r="J33" s="395"/>
      <c r="K33" s="392">
        <v>0.15</v>
      </c>
      <c r="L33" s="397">
        <f>$F33*(1-IF(AND('Категория(опт)'!$B$1="A+ (Категория 1)"),G33,IF(AND('Категория(опт)'!$B$1="A (Категория 2)"),H33,IF(AND('Категория(опт)'!$B$1="B (Категория А+)"),I33,IF(AND('Категория(опт)'!$B$1="C (Категория В)"),J33,"")))))*(1-$K33)*(1-'Категория(опт)'!$B$8)/(IF(AND('Категория(опт)'!$B$6="с НДС"),1,IF(AND('Категория(опт)'!$B$6="без НДС"),1.22,"")))</f>
        <v>4597.6499999999996</v>
      </c>
      <c r="M33" s="387">
        <v>7800</v>
      </c>
      <c r="N33" s="394">
        <v>0.12</v>
      </c>
      <c r="O33" s="544">
        <f t="shared" si="0"/>
        <v>6864</v>
      </c>
      <c r="P33" s="545">
        <f t="shared" si="1"/>
        <v>7800</v>
      </c>
      <c r="Q33" s="547">
        <f t="shared" si="2"/>
        <v>0.12</v>
      </c>
      <c r="R33" s="545">
        <f t="shared" si="3"/>
        <v>6864</v>
      </c>
      <c r="S33" s="545">
        <f t="shared" si="4"/>
        <v>4597.6499999999996</v>
      </c>
    </row>
    <row r="34" spans="1:19">
      <c r="A34" s="383" t="s">
        <v>690</v>
      </c>
      <c r="B34" s="383" t="s">
        <v>691</v>
      </c>
      <c r="F34" s="393">
        <v>5865</v>
      </c>
      <c r="G34" s="395"/>
      <c r="H34" s="395"/>
      <c r="I34" s="395"/>
      <c r="J34" s="395"/>
      <c r="K34" s="392">
        <v>0.15</v>
      </c>
      <c r="L34" s="397">
        <f>$F34*(1-IF(AND('Категория(опт)'!$B$1="A+ (Категория 1)"),G34,IF(AND('Категория(опт)'!$B$1="A (Категория 2)"),H34,IF(AND('Категория(опт)'!$B$1="B (Категория А+)"),I34,IF(AND('Категория(опт)'!$B$1="C (Категория В)"),J34,"")))))*(1-$K34)*(1-'Категория(опт)'!$B$8)/(IF(AND('Категория(опт)'!$B$6="с НДС"),1,IF(AND('Категория(опт)'!$B$6="без НДС"),1.22,"")))</f>
        <v>4985.25</v>
      </c>
      <c r="M34" s="387">
        <v>8466</v>
      </c>
      <c r="N34" s="394">
        <v>0.12</v>
      </c>
      <c r="O34" s="544">
        <f t="shared" si="0"/>
        <v>7450.08</v>
      </c>
      <c r="P34" s="545">
        <f t="shared" si="1"/>
        <v>8466</v>
      </c>
      <c r="Q34" s="547">
        <f t="shared" si="2"/>
        <v>0.12</v>
      </c>
      <c r="R34" s="545">
        <f t="shared" si="3"/>
        <v>7450.08</v>
      </c>
      <c r="S34" s="545">
        <f t="shared" si="4"/>
        <v>4985.25</v>
      </c>
    </row>
    <row r="35" spans="1:19">
      <c r="A35" s="383" t="s">
        <v>692</v>
      </c>
      <c r="B35" s="383" t="s">
        <v>693</v>
      </c>
      <c r="F35" s="393">
        <v>6344</v>
      </c>
      <c r="G35" s="395"/>
      <c r="H35" s="395"/>
      <c r="I35" s="395"/>
      <c r="J35" s="395"/>
      <c r="K35" s="392">
        <v>0.15</v>
      </c>
      <c r="L35" s="397">
        <f>$F35*(1-IF(AND('Категория(опт)'!$B$1="A+ (Категория 1)"),G35,IF(AND('Категория(опт)'!$B$1="A (Категория 2)"),H35,IF(AND('Категория(опт)'!$B$1="B (Категория А+)"),I35,IF(AND('Категория(опт)'!$B$1="C (Категория В)"),J35,"")))))*(1-$K35)*(1-'Категория(опт)'!$B$8)/(IF(AND('Категория(опт)'!$B$6="с НДС"),1,IF(AND('Категория(опт)'!$B$6="без НДС"),1.22,"")))</f>
        <v>5392.4</v>
      </c>
      <c r="M35" s="387">
        <v>9160</v>
      </c>
      <c r="N35" s="394">
        <v>0.12</v>
      </c>
      <c r="O35" s="544">
        <f t="shared" si="0"/>
        <v>8060.8</v>
      </c>
      <c r="P35" s="545">
        <f t="shared" si="1"/>
        <v>9160</v>
      </c>
      <c r="Q35" s="547">
        <f t="shared" si="2"/>
        <v>0.12</v>
      </c>
      <c r="R35" s="545">
        <f t="shared" si="3"/>
        <v>8060.8</v>
      </c>
      <c r="S35" s="545">
        <f t="shared" si="4"/>
        <v>5392.4</v>
      </c>
    </row>
    <row r="36" spans="1:19">
      <c r="A36" s="383" t="s">
        <v>695</v>
      </c>
      <c r="B36" s="383" t="s">
        <v>696</v>
      </c>
      <c r="F36" s="393">
        <v>31601</v>
      </c>
      <c r="G36" s="395">
        <v>0.5</v>
      </c>
      <c r="H36" s="395">
        <v>0.5</v>
      </c>
      <c r="I36" s="395">
        <v>0.5</v>
      </c>
      <c r="J36" s="395">
        <v>0.5</v>
      </c>
      <c r="K36" s="392">
        <v>0.45</v>
      </c>
      <c r="L36" s="397">
        <f>$F36*(1-IF(AND('Категория(опт)'!$B$1="A+ (Категория 1)"),G36,IF(AND('Категория(опт)'!$B$1="A (Категория 2)"),H36,IF(AND('Категория(опт)'!$B$1="B (Категория А+)"),I36,IF(AND('Категория(опт)'!$B$1="C (Категория В)"),J36,"")))))*(1-$K36)*(1-'Категория(опт)'!$B$8)/(IF(AND('Категория(опт)'!$B$6="с НДС"),1,IF(AND('Категория(опт)'!$B$6="без НДС"),1.22,"")))</f>
        <v>8690.2750000000015</v>
      </c>
      <c r="M36" s="387">
        <v>24959</v>
      </c>
      <c r="N36" s="394">
        <v>0.44713329860971995</v>
      </c>
      <c r="O36" s="544">
        <f t="shared" si="0"/>
        <v>13799</v>
      </c>
      <c r="P36" s="545">
        <f t="shared" si="1"/>
        <v>24959</v>
      </c>
      <c r="Q36" s="547">
        <f t="shared" si="2"/>
        <v>0.44713329860971995</v>
      </c>
      <c r="R36" s="545">
        <f t="shared" si="3"/>
        <v>13799</v>
      </c>
      <c r="S36" s="545">
        <f t="shared" si="4"/>
        <v>8690.2750000000015</v>
      </c>
    </row>
    <row r="37" spans="1:19">
      <c r="A37" s="383" t="s">
        <v>697</v>
      </c>
      <c r="B37" s="383" t="s">
        <v>698</v>
      </c>
      <c r="F37" s="393">
        <v>32651</v>
      </c>
      <c r="G37" s="395">
        <v>0.5</v>
      </c>
      <c r="H37" s="395">
        <v>0.5</v>
      </c>
      <c r="I37" s="395">
        <v>0.5</v>
      </c>
      <c r="J37" s="395">
        <v>0.5</v>
      </c>
      <c r="K37" s="392">
        <v>0.45</v>
      </c>
      <c r="L37" s="397">
        <f>$F37*(1-IF(AND('Категория(опт)'!$B$1="A+ (Категория 1)"),G37,IF(AND('Категория(опт)'!$B$1="A (Категория 2)"),H37,IF(AND('Категория(опт)'!$B$1="B (Категория А+)"),I37,IF(AND('Категория(опт)'!$B$1="C (Категория В)"),J37,"")))))*(1-$K37)*(1-'Категория(опт)'!$B$8)/(IF(AND('Категория(опт)'!$B$6="с НДС"),1,IF(AND('Категория(опт)'!$B$6="без НДС"),1.22,"")))</f>
        <v>8979.0250000000015</v>
      </c>
      <c r="M37" s="387">
        <v>26796</v>
      </c>
      <c r="N37" s="394">
        <v>0.4477160770264218</v>
      </c>
      <c r="O37" s="544">
        <f t="shared" si="0"/>
        <v>14799.000000000002</v>
      </c>
      <c r="P37" s="545">
        <f t="shared" si="1"/>
        <v>26796</v>
      </c>
      <c r="Q37" s="547">
        <f t="shared" si="2"/>
        <v>0.4477160770264218</v>
      </c>
      <c r="R37" s="545">
        <f t="shared" si="3"/>
        <v>14799.000000000002</v>
      </c>
      <c r="S37" s="545">
        <f t="shared" si="4"/>
        <v>8979.0250000000015</v>
      </c>
    </row>
    <row r="38" spans="1:19">
      <c r="A38" s="383" t="s">
        <v>699</v>
      </c>
      <c r="B38" s="383" t="s">
        <v>700</v>
      </c>
      <c r="F38" s="393">
        <v>33195</v>
      </c>
      <c r="G38" s="395">
        <v>0.5</v>
      </c>
      <c r="H38" s="395">
        <v>0.5</v>
      </c>
      <c r="I38" s="395">
        <v>0.5</v>
      </c>
      <c r="J38" s="395">
        <v>0.5</v>
      </c>
      <c r="K38" s="392">
        <v>0.45</v>
      </c>
      <c r="L38" s="397">
        <f>$F38*(1-IF(AND('Категория(опт)'!$B$1="A+ (Категория 1)"),G38,IF(AND('Категория(опт)'!$B$1="A (Категория 2)"),H38,IF(AND('Категория(опт)'!$B$1="B (Категория А+)"),I38,IF(AND('Категория(опт)'!$B$1="C (Категория В)"),J38,"")))))*(1-$K38)*(1-'Категория(опт)'!$B$8)/(IF(AND('Категория(опт)'!$B$6="с НДС"),1,IF(AND('Категория(опт)'!$B$6="без НДС"),1.22,"")))</f>
        <v>9128.625</v>
      </c>
      <c r="M38" s="387">
        <v>29713</v>
      </c>
      <c r="N38" s="394">
        <v>0.44808669605896412</v>
      </c>
      <c r="O38" s="544">
        <f t="shared" si="0"/>
        <v>16399</v>
      </c>
      <c r="P38" s="545">
        <f t="shared" si="1"/>
        <v>29713</v>
      </c>
      <c r="Q38" s="547">
        <f t="shared" si="2"/>
        <v>0.44808669605896412</v>
      </c>
      <c r="R38" s="545">
        <f t="shared" si="3"/>
        <v>16399</v>
      </c>
      <c r="S38" s="545">
        <f t="shared" si="4"/>
        <v>9128.625</v>
      </c>
    </row>
    <row r="39" spans="1:19">
      <c r="A39" s="383" t="s">
        <v>701</v>
      </c>
      <c r="B39" s="383" t="s">
        <v>702</v>
      </c>
      <c r="F39" s="393">
        <v>33455</v>
      </c>
      <c r="G39" s="395">
        <v>0.5</v>
      </c>
      <c r="H39" s="395">
        <v>0.5</v>
      </c>
      <c r="I39" s="395">
        <v>0.5</v>
      </c>
      <c r="J39" s="395">
        <v>0.5</v>
      </c>
      <c r="K39" s="392">
        <v>0.45</v>
      </c>
      <c r="L39" s="397">
        <f>$F39*(1-IF(AND('Категория(опт)'!$B$1="A+ (Категория 1)"),G39,IF(AND('Категория(опт)'!$B$1="A (Категория 2)"),H39,IF(AND('Категория(опт)'!$B$1="B (Категория А+)"),I39,IF(AND('Категория(опт)'!$B$1="C (Категория В)"),J39,"")))))*(1-$K39)*(1-'Категория(опт)'!$B$8)/(IF(AND('Категория(опт)'!$B$6="с НДС"),1,IF(AND('Категория(опт)'!$B$6="без НДС"),1.22,"")))</f>
        <v>9200.125</v>
      </c>
      <c r="M39" s="387">
        <v>31200</v>
      </c>
      <c r="N39" s="394">
        <v>0.44874999999999998</v>
      </c>
      <c r="O39" s="544">
        <f t="shared" si="0"/>
        <v>17199</v>
      </c>
      <c r="P39" s="545">
        <f t="shared" si="1"/>
        <v>31200</v>
      </c>
      <c r="Q39" s="547">
        <f t="shared" si="2"/>
        <v>0.44874999999999998</v>
      </c>
      <c r="R39" s="545">
        <f t="shared" si="3"/>
        <v>17199</v>
      </c>
      <c r="S39" s="545">
        <f t="shared" si="4"/>
        <v>9200.125</v>
      </c>
    </row>
    <row r="40" spans="1:19">
      <c r="A40" s="383" t="s">
        <v>703</v>
      </c>
      <c r="B40" s="383" t="s">
        <v>704</v>
      </c>
      <c r="F40" s="393">
        <v>36902</v>
      </c>
      <c r="G40" s="395">
        <v>0.5</v>
      </c>
      <c r="H40" s="395">
        <v>0.5</v>
      </c>
      <c r="I40" s="395">
        <v>0.5</v>
      </c>
      <c r="J40" s="395">
        <v>0.5</v>
      </c>
      <c r="K40" s="392">
        <v>0.45</v>
      </c>
      <c r="L40" s="397">
        <f>$F40*(1-IF(AND('Категория(опт)'!$B$1="A+ (Категория 1)"),G40,IF(AND('Категория(опт)'!$B$1="A (Категория 2)"),H40,IF(AND('Категория(опт)'!$B$1="B (Категория А+)"),I40,IF(AND('Категория(опт)'!$B$1="C (Категория В)"),J40,"")))))*(1-$K40)*(1-'Категория(опт)'!$B$8)/(IF(AND('Категория(опт)'!$B$6="с НДС"),1,IF(AND('Категория(опт)'!$B$6="без НДС"),1.22,"")))</f>
        <v>10148.050000000001</v>
      </c>
      <c r="M40" s="387">
        <v>33278</v>
      </c>
      <c r="N40" s="394">
        <v>0.44711220626239556</v>
      </c>
      <c r="O40" s="544">
        <f t="shared" si="0"/>
        <v>18399</v>
      </c>
      <c r="P40" s="545">
        <f t="shared" si="1"/>
        <v>33278</v>
      </c>
      <c r="Q40" s="547">
        <f t="shared" si="2"/>
        <v>0.44711220626239556</v>
      </c>
      <c r="R40" s="545">
        <f t="shared" si="3"/>
        <v>18399</v>
      </c>
      <c r="S40" s="545">
        <f t="shared" si="4"/>
        <v>10148.050000000001</v>
      </c>
    </row>
    <row r="41" spans="1:19">
      <c r="A41" s="383" t="s">
        <v>705</v>
      </c>
      <c r="B41" s="383" t="s">
        <v>706</v>
      </c>
      <c r="F41" s="393">
        <v>37298</v>
      </c>
      <c r="G41" s="395">
        <v>0.5</v>
      </c>
      <c r="H41" s="395">
        <v>0.5</v>
      </c>
      <c r="I41" s="395">
        <v>0.5</v>
      </c>
      <c r="J41" s="395">
        <v>0.5</v>
      </c>
      <c r="K41" s="392">
        <v>0.45</v>
      </c>
      <c r="L41" s="397">
        <f>$F41*(1-IF(AND('Категория(опт)'!$B$1="A+ (Категория 1)"),G41,IF(AND('Категория(опт)'!$B$1="A (Категория 2)"),H41,IF(AND('Категория(опт)'!$B$1="B (Категория А+)"),I41,IF(AND('Категория(опт)'!$B$1="C (Категория В)"),J41,"")))))*(1-$K41)*(1-'Категория(опт)'!$B$8)/(IF(AND('Категория(опт)'!$B$6="с НДС"),1,IF(AND('Категория(опт)'!$B$6="без НДС"),1.22,"")))</f>
        <v>10256.950000000001</v>
      </c>
      <c r="M41" s="387">
        <v>26245</v>
      </c>
      <c r="N41" s="394">
        <v>0.44755191465040955</v>
      </c>
      <c r="O41" s="544">
        <f t="shared" si="0"/>
        <v>14499.000000000002</v>
      </c>
      <c r="P41" s="545">
        <f t="shared" si="1"/>
        <v>26245</v>
      </c>
      <c r="Q41" s="547">
        <f t="shared" si="2"/>
        <v>0.44755191465040955</v>
      </c>
      <c r="R41" s="545">
        <f t="shared" si="3"/>
        <v>14499.000000000002</v>
      </c>
      <c r="S41" s="545">
        <f t="shared" si="4"/>
        <v>10256.950000000001</v>
      </c>
    </row>
    <row r="42" spans="1:19">
      <c r="A42" s="383" t="s">
        <v>707</v>
      </c>
      <c r="B42" s="383" t="s">
        <v>708</v>
      </c>
      <c r="F42" s="393">
        <v>37694</v>
      </c>
      <c r="G42" s="395">
        <v>0.5</v>
      </c>
      <c r="H42" s="395">
        <v>0.5</v>
      </c>
      <c r="I42" s="395">
        <v>0.5</v>
      </c>
      <c r="J42" s="395">
        <v>0.5</v>
      </c>
      <c r="K42" s="392">
        <v>0.45</v>
      </c>
      <c r="L42" s="397">
        <f>$F42*(1-IF(AND('Категория(опт)'!$B$1="A+ (Категория 1)"),G42,IF(AND('Категория(опт)'!$B$1="A (Категория 2)"),H42,IF(AND('Категория(опт)'!$B$1="B (Категория А+)"),I42,IF(AND('Категория(опт)'!$B$1="C (Категория В)"),J42,"")))))*(1-$K42)*(1-'Категория(опт)'!$B$8)/(IF(AND('Категория(опт)'!$B$6="с НДС"),1,IF(AND('Категория(опт)'!$B$6="без НДС"),1.22,"")))</f>
        <v>10365.85</v>
      </c>
      <c r="M42" s="387">
        <v>29680</v>
      </c>
      <c r="N42" s="394">
        <v>0.44747304582210246</v>
      </c>
      <c r="O42" s="544">
        <f t="shared" si="0"/>
        <v>16399</v>
      </c>
      <c r="P42" s="545">
        <f t="shared" si="1"/>
        <v>29680</v>
      </c>
      <c r="Q42" s="547">
        <f t="shared" si="2"/>
        <v>0.44747304582210246</v>
      </c>
      <c r="R42" s="545">
        <f t="shared" si="3"/>
        <v>16399</v>
      </c>
      <c r="S42" s="545">
        <f t="shared" si="4"/>
        <v>10365.85</v>
      </c>
    </row>
    <row r="43" spans="1:19">
      <c r="A43" s="383" t="s">
        <v>709</v>
      </c>
      <c r="B43" s="383" t="s">
        <v>710</v>
      </c>
      <c r="F43" s="393">
        <v>38262</v>
      </c>
      <c r="G43" s="395">
        <v>0.5</v>
      </c>
      <c r="H43" s="395">
        <v>0.5</v>
      </c>
      <c r="I43" s="395">
        <v>0.5</v>
      </c>
      <c r="J43" s="395">
        <v>0.5</v>
      </c>
      <c r="K43" s="392">
        <v>0.45</v>
      </c>
      <c r="L43" s="397">
        <f>$F43*(1-IF(AND('Категория(опт)'!$B$1="A+ (Категория 1)"),G43,IF(AND('Категория(опт)'!$B$1="A (Категория 2)"),H43,IF(AND('Категория(опт)'!$B$1="B (Категория А+)"),I43,IF(AND('Категория(опт)'!$B$1="C (Категория В)"),J43,"")))))*(1-$K43)*(1-'Категория(опт)'!$B$8)/(IF(AND('Категория(опт)'!$B$6="с НДС"),1,IF(AND('Категория(опт)'!$B$6="без НДС"),1.22,"")))</f>
        <v>10522.050000000001</v>
      </c>
      <c r="M43" s="387">
        <v>31243</v>
      </c>
      <c r="N43" s="394">
        <v>0.44950868994654802</v>
      </c>
      <c r="O43" s="544">
        <f t="shared" si="0"/>
        <v>17199</v>
      </c>
      <c r="P43" s="545">
        <f t="shared" si="1"/>
        <v>31243</v>
      </c>
      <c r="Q43" s="547">
        <f t="shared" si="2"/>
        <v>0.44950868994654802</v>
      </c>
      <c r="R43" s="545">
        <f t="shared" si="3"/>
        <v>17199</v>
      </c>
      <c r="S43" s="545">
        <f t="shared" si="4"/>
        <v>10522.050000000001</v>
      </c>
    </row>
    <row r="44" spans="1:19">
      <c r="A44" s="383" t="s">
        <v>711</v>
      </c>
      <c r="B44" s="383" t="s">
        <v>712</v>
      </c>
      <c r="F44" s="393">
        <v>38509</v>
      </c>
      <c r="G44" s="395">
        <v>0.5</v>
      </c>
      <c r="H44" s="395">
        <v>0.5</v>
      </c>
      <c r="I44" s="395">
        <v>0.5</v>
      </c>
      <c r="J44" s="395">
        <v>0.5</v>
      </c>
      <c r="K44" s="392">
        <v>0.45</v>
      </c>
      <c r="L44" s="397">
        <f>$F44*(1-IF(AND('Категория(опт)'!$B$1="A+ (Категория 1)"),G44,IF(AND('Категория(опт)'!$B$1="A (Категория 2)"),H44,IF(AND('Категория(опт)'!$B$1="B (Категория А+)"),I44,IF(AND('Категория(опт)'!$B$1="C (Категория В)"),J44,"")))))*(1-$K44)*(1-'Категория(опт)'!$B$8)/(IF(AND('Категория(опт)'!$B$6="с НДС"),1,IF(AND('Категория(опт)'!$B$6="без НДС"),1.22,"")))</f>
        <v>10589.975</v>
      </c>
      <c r="M44" s="387">
        <v>32805</v>
      </c>
      <c r="N44" s="394">
        <v>0.44828532235939644</v>
      </c>
      <c r="O44" s="544">
        <f t="shared" si="0"/>
        <v>18099</v>
      </c>
      <c r="P44" s="545">
        <f t="shared" si="1"/>
        <v>32805</v>
      </c>
      <c r="Q44" s="547">
        <f t="shared" si="2"/>
        <v>0.44828532235939644</v>
      </c>
      <c r="R44" s="545">
        <f t="shared" si="3"/>
        <v>18099</v>
      </c>
      <c r="S44" s="545">
        <f t="shared" si="4"/>
        <v>10589.975</v>
      </c>
    </row>
    <row r="45" spans="1:19">
      <c r="A45" s="383" t="s">
        <v>713</v>
      </c>
      <c r="B45" s="383" t="s">
        <v>714</v>
      </c>
      <c r="F45" s="393">
        <v>42477</v>
      </c>
      <c r="G45" s="395">
        <v>0.5</v>
      </c>
      <c r="H45" s="395">
        <v>0.5</v>
      </c>
      <c r="I45" s="395">
        <v>0.5</v>
      </c>
      <c r="J45" s="395">
        <v>0.5</v>
      </c>
      <c r="K45" s="392">
        <v>0.45</v>
      </c>
      <c r="L45" s="397">
        <f>$F45*(1-IF(AND('Категория(опт)'!$B$1="A+ (Категория 1)"),G45,IF(AND('Категория(опт)'!$B$1="A (Категория 2)"),H45,IF(AND('Категория(опт)'!$B$1="B (Категория А+)"),I45,IF(AND('Категория(опт)'!$B$1="C (Категория В)"),J45,"")))))*(1-$K45)*(1-'Категория(опт)'!$B$8)/(IF(AND('Категория(опт)'!$B$6="с НДС"),1,IF(AND('Категория(опт)'!$B$6="без НДС"),1.22,"")))</f>
        <v>11681.175000000001</v>
      </c>
      <c r="M45" s="387">
        <v>34992</v>
      </c>
      <c r="N45" s="394">
        <v>0.44847393689986281</v>
      </c>
      <c r="O45" s="544">
        <f t="shared" si="0"/>
        <v>19299</v>
      </c>
      <c r="P45" s="545">
        <f t="shared" si="1"/>
        <v>34992</v>
      </c>
      <c r="Q45" s="547">
        <f t="shared" si="2"/>
        <v>0.44847393689986281</v>
      </c>
      <c r="R45" s="545">
        <f t="shared" si="3"/>
        <v>19299</v>
      </c>
      <c r="S45" s="545">
        <f t="shared" si="4"/>
        <v>11681.175000000001</v>
      </c>
    </row>
    <row r="46" spans="1:19">
      <c r="A46" s="383" t="s">
        <v>725</v>
      </c>
      <c r="B46" s="383" t="s">
        <v>726</v>
      </c>
      <c r="F46" s="393">
        <v>38651</v>
      </c>
      <c r="G46" s="395">
        <v>0.45</v>
      </c>
      <c r="H46" s="395">
        <v>0.45</v>
      </c>
      <c r="I46" s="395">
        <v>0.45</v>
      </c>
      <c r="J46" s="395">
        <v>0.45</v>
      </c>
      <c r="K46" s="392">
        <v>0.72</v>
      </c>
      <c r="L46" s="397">
        <f>$F46*(1-IF(AND('Категория(опт)'!$B$1="A+ (Категория 1)"),G46,IF(AND('Категория(опт)'!$B$1="A (Категория 2)"),H46,IF(AND('Категория(опт)'!$B$1="B (Категория А+)"),I46,IF(AND('Категория(опт)'!$B$1="C (Категория В)"),J46,"")))))*(1-$K46)*(1-'Категория(опт)'!$B$8)/(IF(AND('Категория(опт)'!$B$6="с НДС"),1,IF(AND('Категория(опт)'!$B$6="без НДС"),1.22,"")))</f>
        <v>5952.2540000000017</v>
      </c>
      <c r="M46" s="387">
        <v>9464</v>
      </c>
      <c r="N46" s="394">
        <v>0.14419999999999999</v>
      </c>
      <c r="O46" s="544">
        <f t="shared" si="0"/>
        <v>8099.2911999999997</v>
      </c>
      <c r="P46" s="545">
        <f t="shared" si="1"/>
        <v>9464</v>
      </c>
      <c r="Q46" s="547">
        <f t="shared" si="2"/>
        <v>0.14419999999999999</v>
      </c>
      <c r="R46" s="545">
        <f t="shared" si="3"/>
        <v>8099.2911999999997</v>
      </c>
      <c r="S46" s="545">
        <f t="shared" si="4"/>
        <v>5952.2540000000017</v>
      </c>
    </row>
    <row r="47" spans="1:19">
      <c r="A47" s="383" t="s">
        <v>727</v>
      </c>
      <c r="B47" s="383" t="s">
        <v>728</v>
      </c>
      <c r="F47" s="393">
        <v>42482</v>
      </c>
      <c r="G47" s="395">
        <v>0.45</v>
      </c>
      <c r="H47" s="395">
        <v>0.45</v>
      </c>
      <c r="I47" s="395">
        <v>0.45</v>
      </c>
      <c r="J47" s="395">
        <v>0.45</v>
      </c>
      <c r="K47" s="392">
        <v>0.72</v>
      </c>
      <c r="L47" s="397">
        <f>$F47*(1-IF(AND('Категория(опт)'!$B$1="A+ (Категория 1)"),G47,IF(AND('Категория(опт)'!$B$1="A (Категория 2)"),H47,IF(AND('Категория(опт)'!$B$1="B (Категория А+)"),I47,IF(AND('Категория(опт)'!$B$1="C (Категория В)"),J47,"")))))*(1-$K47)*(1-'Категория(опт)'!$B$8)/(IF(AND('Категория(опт)'!$B$6="с НДС"),1,IF(AND('Категория(опт)'!$B$6="без НДС"),1.22,"")))</f>
        <v>6542.228000000001</v>
      </c>
      <c r="M47" s="387">
        <v>10516</v>
      </c>
      <c r="N47" s="394">
        <v>0.14430000000000001</v>
      </c>
      <c r="O47" s="544">
        <f t="shared" si="0"/>
        <v>8998.5411999999997</v>
      </c>
      <c r="P47" s="545">
        <f t="shared" si="1"/>
        <v>10516</v>
      </c>
      <c r="Q47" s="547">
        <f t="shared" si="2"/>
        <v>0.14430000000000001</v>
      </c>
      <c r="R47" s="545">
        <f t="shared" si="3"/>
        <v>8998.5411999999997</v>
      </c>
      <c r="S47" s="545">
        <f t="shared" si="4"/>
        <v>6542.228000000001</v>
      </c>
    </row>
  </sheetData>
  <mergeCells count="3">
    <mergeCell ref="F1:K1"/>
    <mergeCell ref="M1:O1"/>
    <mergeCell ref="P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1"/>
  <sheetViews>
    <sheetView view="pageBreakPreview" zoomScale="90" zoomScaleNormal="100" zoomScaleSheetLayoutView="90" workbookViewId="0">
      <selection activeCell="C5" sqref="C5"/>
    </sheetView>
  </sheetViews>
  <sheetFormatPr defaultColWidth="8.85546875" defaultRowHeight="15.75"/>
  <cols>
    <col min="1" max="1" width="3.5703125" style="6" customWidth="1"/>
    <col min="2" max="2" width="39.28515625" style="6" customWidth="1"/>
    <col min="3" max="3" width="43.5703125" style="8" customWidth="1"/>
    <col min="4" max="4" width="0.42578125" style="6" customWidth="1"/>
    <col min="5" max="16384" width="8.85546875" style="6"/>
  </cols>
  <sheetData>
    <row r="1" spans="1:4">
      <c r="A1" s="508"/>
      <c r="B1" s="575" t="s">
        <v>1186</v>
      </c>
      <c r="C1" s="576"/>
      <c r="D1" s="10"/>
    </row>
    <row r="2" spans="1:4">
      <c r="A2" s="508">
        <v>1</v>
      </c>
      <c r="B2" s="509" t="s">
        <v>1178</v>
      </c>
      <c r="C2" s="510" t="s">
        <v>1189</v>
      </c>
      <c r="D2" s="10"/>
    </row>
    <row r="3" spans="1:4">
      <c r="A3" s="508">
        <v>2</v>
      </c>
      <c r="B3" s="509" t="s">
        <v>1179</v>
      </c>
      <c r="C3" s="510" t="s">
        <v>1187</v>
      </c>
      <c r="D3" s="10"/>
    </row>
    <row r="4" spans="1:4">
      <c r="A4" s="508">
        <v>3</v>
      </c>
      <c r="B4" s="509" t="s">
        <v>1180</v>
      </c>
      <c r="C4" s="510" t="s">
        <v>1195</v>
      </c>
      <c r="D4" s="10"/>
    </row>
    <row r="5" spans="1:4">
      <c r="A5" s="508">
        <v>4</v>
      </c>
      <c r="B5" s="509" t="s">
        <v>1181</v>
      </c>
      <c r="C5" s="510" t="s">
        <v>1112</v>
      </c>
      <c r="D5" s="10"/>
    </row>
    <row r="6" spans="1:4">
      <c r="A6" s="508">
        <v>5</v>
      </c>
      <c r="B6" s="509" t="s">
        <v>1182</v>
      </c>
      <c r="C6" s="510" t="s">
        <v>1190</v>
      </c>
      <c r="D6" s="10"/>
    </row>
    <row r="7" spans="1:4">
      <c r="A7" s="508">
        <v>6</v>
      </c>
      <c r="B7" s="509" t="s">
        <v>1183</v>
      </c>
      <c r="C7" s="510" t="s">
        <v>1192</v>
      </c>
      <c r="D7" s="83"/>
    </row>
    <row r="8" spans="1:4">
      <c r="A8" s="508">
        <v>7</v>
      </c>
      <c r="B8" s="509" t="s">
        <v>1184</v>
      </c>
      <c r="C8" s="510" t="s">
        <v>1191</v>
      </c>
      <c r="D8" s="10"/>
    </row>
    <row r="9" spans="1:4">
      <c r="A9" s="508">
        <v>8</v>
      </c>
      <c r="B9" s="509" t="s">
        <v>1185</v>
      </c>
      <c r="C9" s="510" t="s">
        <v>1188</v>
      </c>
      <c r="D9" s="10"/>
    </row>
    <row r="10" spans="1:4">
      <c r="A10" s="10"/>
      <c r="B10" s="10"/>
      <c r="C10" s="81"/>
      <c r="D10" s="10"/>
    </row>
    <row r="11" spans="1:4">
      <c r="A11" s="10"/>
      <c r="B11" s="10"/>
      <c r="C11" s="81"/>
      <c r="D11" s="10"/>
    </row>
    <row r="12" spans="1:4">
      <c r="A12" s="10"/>
      <c r="B12" s="10"/>
      <c r="C12" s="81"/>
      <c r="D12" s="10"/>
    </row>
    <row r="13" spans="1:4">
      <c r="A13" s="10"/>
      <c r="B13" s="10"/>
      <c r="C13" s="81"/>
      <c r="D13" s="10"/>
    </row>
    <row r="14" spans="1:4">
      <c r="A14" s="10"/>
      <c r="B14" s="10"/>
      <c r="C14" s="81"/>
      <c r="D14" s="10"/>
    </row>
    <row r="15" spans="1:4">
      <c r="A15" s="10"/>
      <c r="B15" s="10"/>
      <c r="C15" s="81"/>
      <c r="D15" s="10"/>
    </row>
    <row r="16" spans="1:4">
      <c r="A16" s="10"/>
      <c r="B16" s="10"/>
      <c r="C16" s="81"/>
      <c r="D16" s="10"/>
    </row>
    <row r="17" spans="1:4">
      <c r="A17" s="10"/>
      <c r="B17" s="10"/>
      <c r="C17" s="81"/>
      <c r="D17" s="10"/>
    </row>
    <row r="18" spans="1:4">
      <c r="A18" s="10"/>
      <c r="B18" s="10"/>
      <c r="C18" s="81"/>
      <c r="D18" s="10"/>
    </row>
    <row r="19" spans="1:4">
      <c r="A19" s="10"/>
      <c r="B19" s="10"/>
      <c r="C19" s="81"/>
      <c r="D19" s="10"/>
    </row>
    <row r="20" spans="1:4">
      <c r="A20" s="10"/>
      <c r="B20" s="10"/>
      <c r="C20" s="81"/>
      <c r="D20" s="10"/>
    </row>
    <row r="21" spans="1:4">
      <c r="A21" s="10"/>
      <c r="B21" s="10"/>
      <c r="C21" s="81"/>
      <c r="D21" s="10"/>
    </row>
  </sheetData>
  <mergeCells count="1">
    <mergeCell ref="B1:C1"/>
  </mergeCells>
  <hyperlinks>
    <hyperlink ref="C3" r:id="rId1" xr:uid="{00000000-0004-0000-0500-000000000000}"/>
    <hyperlink ref="C9" r:id="rId2" xr:uid="{00000000-0004-0000-0500-000001000000}"/>
    <hyperlink ref="C5" r:id="rId3" xr:uid="{00000000-0004-0000-0500-000002000000}"/>
    <hyperlink ref="C4" r:id="rId4" xr:uid="{00000000-0004-0000-0500-000003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CCFF"/>
    <pageSetUpPr fitToPage="1"/>
  </sheetPr>
  <dimension ref="A1:M27"/>
  <sheetViews>
    <sheetView view="pageBreakPreview" zoomScale="70" zoomScaleNormal="100" zoomScaleSheetLayoutView="70" workbookViewId="0">
      <selection activeCell="T8" sqref="T8"/>
    </sheetView>
  </sheetViews>
  <sheetFormatPr defaultColWidth="9.140625" defaultRowHeight="15.75"/>
  <cols>
    <col min="1" max="1" width="34.85546875" style="6" customWidth="1"/>
    <col min="2" max="2" width="46.5703125" style="6" customWidth="1"/>
    <col min="3" max="3" width="34.140625" style="6" customWidth="1"/>
    <col min="4" max="4" width="5.5703125" style="6" customWidth="1"/>
    <col min="5" max="5" width="10" style="6" customWidth="1"/>
    <col min="6" max="6" width="16.42578125" style="106" customWidth="1"/>
    <col min="7" max="7" width="10" style="43" customWidth="1"/>
    <col min="8" max="8" width="19.140625" style="23" customWidth="1"/>
    <col min="9" max="9" width="20" style="23" customWidth="1"/>
    <col min="10" max="16384" width="9.140625" style="6"/>
  </cols>
  <sheetData>
    <row r="1" spans="1:13" ht="16.5" thickBot="1">
      <c r="A1" s="143" t="s">
        <v>1449</v>
      </c>
      <c r="B1" s="10"/>
      <c r="C1" s="10"/>
      <c r="D1" s="10"/>
      <c r="E1" s="10"/>
      <c r="G1" s="27"/>
      <c r="H1" s="22"/>
      <c r="I1" s="170"/>
    </row>
    <row r="2" spans="1:13" ht="88.7" customHeight="1" thickBot="1">
      <c r="A2" s="584" t="s">
        <v>1350</v>
      </c>
      <c r="B2" s="585"/>
      <c r="C2" s="585"/>
      <c r="D2" s="585"/>
      <c r="E2" s="585"/>
      <c r="F2" s="585"/>
      <c r="G2" s="585"/>
      <c r="H2" s="585"/>
      <c r="I2" s="585"/>
    </row>
    <row r="3" spans="1:13" ht="27.6" customHeight="1" thickBot="1">
      <c r="A3" s="412" t="s">
        <v>924</v>
      </c>
      <c r="B3" s="590" t="s">
        <v>925</v>
      </c>
      <c r="C3" s="591"/>
      <c r="D3" s="591"/>
      <c r="E3" s="591"/>
      <c r="F3" s="591"/>
      <c r="G3" s="591"/>
      <c r="H3" s="591"/>
      <c r="I3" s="591"/>
    </row>
    <row r="4" spans="1:13" ht="46.9" customHeight="1" thickBot="1">
      <c r="A4" s="76" t="s">
        <v>1351</v>
      </c>
      <c r="B4" s="401" t="s">
        <v>34</v>
      </c>
      <c r="C4" s="402" t="s">
        <v>154</v>
      </c>
      <c r="D4" s="586" t="s">
        <v>35</v>
      </c>
      <c r="E4" s="587"/>
      <c r="F4" s="284" t="s">
        <v>38</v>
      </c>
      <c r="G4" s="363" t="s">
        <v>39</v>
      </c>
      <c r="H4" s="285" t="s">
        <v>40</v>
      </c>
      <c r="I4" s="365" t="s">
        <v>36</v>
      </c>
    </row>
    <row r="5" spans="1:13" ht="24.6" customHeight="1">
      <c r="A5" s="73"/>
      <c r="B5" s="592" t="s">
        <v>926</v>
      </c>
      <c r="C5" s="294" t="s">
        <v>927</v>
      </c>
      <c r="D5" s="157">
        <v>160</v>
      </c>
      <c r="E5" s="347">
        <v>80</v>
      </c>
      <c r="F5" s="110">
        <f>'СВОД Матрасы'!J214</f>
        <v>5423</v>
      </c>
      <c r="G5" s="278">
        <f>'СВОД Матрасы'!K214</f>
        <v>0.1</v>
      </c>
      <c r="H5" s="41">
        <f>'СВОД Матрасы'!L214</f>
        <v>4880.7</v>
      </c>
      <c r="I5" s="318">
        <v>3486.6281249999997</v>
      </c>
      <c r="M5" s="7"/>
    </row>
    <row r="6" spans="1:13" ht="24.6" customHeight="1">
      <c r="A6" s="404"/>
      <c r="B6" s="593"/>
      <c r="C6" s="294" t="s">
        <v>928</v>
      </c>
      <c r="D6" s="119">
        <v>180</v>
      </c>
      <c r="E6" s="184">
        <v>80</v>
      </c>
      <c r="F6" s="53">
        <f>'СВОД Матрасы'!J215</f>
        <v>6029</v>
      </c>
      <c r="G6" s="48">
        <f>'СВОД Матрасы'!K215</f>
        <v>0.1</v>
      </c>
      <c r="H6" s="18">
        <f>'СВОД Матрасы'!L215</f>
        <v>5426.1</v>
      </c>
      <c r="I6" s="74">
        <v>3919.7756249999998</v>
      </c>
      <c r="M6" s="7"/>
    </row>
    <row r="7" spans="1:13" ht="24.6" customHeight="1">
      <c r="A7" s="404"/>
      <c r="B7" s="593"/>
      <c r="C7" s="294" t="s">
        <v>929</v>
      </c>
      <c r="D7" s="581" t="s">
        <v>153</v>
      </c>
      <c r="E7" s="182">
        <v>80</v>
      </c>
      <c r="F7" s="107">
        <f>'СВОД Матрасы'!J216</f>
        <v>6033</v>
      </c>
      <c r="G7" s="47">
        <f>'СВОД Матрасы'!K216</f>
        <v>0.1</v>
      </c>
      <c r="H7" s="25">
        <f>'СВОД Матрасы'!L216</f>
        <v>5429.7</v>
      </c>
      <c r="I7" s="54">
        <v>3919.7756249999998</v>
      </c>
      <c r="M7" s="7"/>
    </row>
    <row r="8" spans="1:13" ht="24.6" customHeight="1">
      <c r="A8" s="404"/>
      <c r="B8" s="593"/>
      <c r="C8" s="294" t="s">
        <v>930</v>
      </c>
      <c r="D8" s="581"/>
      <c r="E8" s="184">
        <v>90</v>
      </c>
      <c r="F8" s="53">
        <f>'СВОД Матрасы'!J217</f>
        <v>6616</v>
      </c>
      <c r="G8" s="47">
        <f>'СВОД Матрасы'!K217</f>
        <v>0.1</v>
      </c>
      <c r="H8" s="18">
        <f>'СВОД Матрасы'!L217</f>
        <v>5954.4000000000005</v>
      </c>
      <c r="I8" s="74">
        <v>4324.1512499999999</v>
      </c>
      <c r="M8" s="7"/>
    </row>
    <row r="9" spans="1:13" ht="24.6" customHeight="1">
      <c r="A9" s="404"/>
      <c r="B9" s="593"/>
      <c r="C9" s="294" t="s">
        <v>931</v>
      </c>
      <c r="D9" s="581"/>
      <c r="E9" s="184">
        <v>120</v>
      </c>
      <c r="F9" s="53">
        <f>'СВОД Матрасы'!J218</f>
        <v>8826</v>
      </c>
      <c r="G9" s="47">
        <f>'СВОД Матрасы'!K218</f>
        <v>0.1</v>
      </c>
      <c r="H9" s="18">
        <f>'СВОД Матрасы'!L218</f>
        <v>7943.4000000000005</v>
      </c>
      <c r="I9" s="74">
        <v>5715.6637499999988</v>
      </c>
      <c r="M9" s="7"/>
    </row>
    <row r="10" spans="1:13" ht="24.6" customHeight="1">
      <c r="A10" s="404"/>
      <c r="B10" s="593"/>
      <c r="C10" s="294" t="s">
        <v>932</v>
      </c>
      <c r="D10" s="581"/>
      <c r="E10" s="184">
        <v>140</v>
      </c>
      <c r="F10" s="53">
        <f>'СВОД Матрасы'!J219</f>
        <v>10218</v>
      </c>
      <c r="G10" s="47">
        <f>'СВОД Матрасы'!K219</f>
        <v>0.1</v>
      </c>
      <c r="H10" s="18">
        <f>'СВОД Матрасы'!L219</f>
        <v>9196.2000000000007</v>
      </c>
      <c r="I10" s="74">
        <v>6091.7906249999996</v>
      </c>
      <c r="M10" s="7"/>
    </row>
    <row r="11" spans="1:13" ht="24.6" customHeight="1">
      <c r="A11" s="404"/>
      <c r="B11" s="593"/>
      <c r="C11" s="294" t="s">
        <v>933</v>
      </c>
      <c r="D11" s="581"/>
      <c r="E11" s="344">
        <v>160</v>
      </c>
      <c r="F11" s="108">
        <f>'СВОД Матрасы'!J220</f>
        <v>10889</v>
      </c>
      <c r="G11" s="362">
        <f>'СВОД Матрасы'!K220</f>
        <v>0.1</v>
      </c>
      <c r="H11" s="19">
        <f>'СВОД Матрасы'!L220</f>
        <v>9800.1</v>
      </c>
      <c r="I11" s="78">
        <v>7218.6018750000003</v>
      </c>
      <c r="M11" s="7"/>
    </row>
    <row r="12" spans="1:13" ht="24.6" customHeight="1" thickBot="1">
      <c r="A12" s="376"/>
      <c r="B12" s="594"/>
      <c r="C12" s="294" t="s">
        <v>934</v>
      </c>
      <c r="D12" s="582"/>
      <c r="E12" s="345">
        <v>180</v>
      </c>
      <c r="F12" s="109">
        <f>'СВОД Матрасы'!J221</f>
        <v>12564</v>
      </c>
      <c r="G12" s="178">
        <f>'СВОД Матрасы'!K221</f>
        <v>0.1</v>
      </c>
      <c r="H12" s="21">
        <f>'СВОД Матрасы'!L221</f>
        <v>11307.6</v>
      </c>
      <c r="I12" s="75">
        <v>7851.0599999999995</v>
      </c>
      <c r="M12" s="7"/>
    </row>
    <row r="13" spans="1:13" ht="46.9" customHeight="1" thickBot="1">
      <c r="A13" s="80" t="s">
        <v>1352</v>
      </c>
      <c r="B13" s="403" t="s">
        <v>34</v>
      </c>
      <c r="C13" s="402" t="s">
        <v>154</v>
      </c>
      <c r="D13" s="588" t="s">
        <v>35</v>
      </c>
      <c r="E13" s="589"/>
      <c r="F13" s="283" t="s">
        <v>38</v>
      </c>
      <c r="G13" s="168" t="s">
        <v>39</v>
      </c>
      <c r="H13" s="148" t="s">
        <v>40</v>
      </c>
      <c r="I13" s="365" t="s">
        <v>36</v>
      </c>
    </row>
    <row r="14" spans="1:13" ht="33.950000000000003" customHeight="1">
      <c r="A14" s="73"/>
      <c r="B14" s="577" t="s">
        <v>1284</v>
      </c>
      <c r="C14" s="419" t="s">
        <v>552</v>
      </c>
      <c r="D14" s="580" t="s">
        <v>153</v>
      </c>
      <c r="E14" s="347">
        <v>80</v>
      </c>
      <c r="F14" s="110">
        <f>'СВОД Матрасы'!J222</f>
        <v>22138</v>
      </c>
      <c r="G14" s="278">
        <f>'СВОД Матрасы'!K222</f>
        <v>0.13</v>
      </c>
      <c r="H14" s="41">
        <f>'СВОД Матрасы'!L222</f>
        <v>19260.060000000001</v>
      </c>
      <c r="I14" s="318">
        <v>11056.499999999998</v>
      </c>
      <c r="M14" s="7"/>
    </row>
    <row r="15" spans="1:13" ht="33.950000000000003" customHeight="1">
      <c r="A15" s="404"/>
      <c r="B15" s="578"/>
      <c r="C15" s="294" t="s">
        <v>554</v>
      </c>
      <c r="D15" s="581"/>
      <c r="E15" s="184">
        <v>90</v>
      </c>
      <c r="F15" s="53">
        <f>'СВОД Матрасы'!J223</f>
        <v>23991</v>
      </c>
      <c r="G15" s="47">
        <f>'СВОД Матрасы'!K223</f>
        <v>0.13</v>
      </c>
      <c r="H15" s="18">
        <f>'СВОД Матрасы'!L223</f>
        <v>20872.169999999998</v>
      </c>
      <c r="I15" s="74">
        <v>11977.36875</v>
      </c>
      <c r="M15" s="7"/>
    </row>
    <row r="16" spans="1:13" ht="33.950000000000003" customHeight="1">
      <c r="A16" s="404"/>
      <c r="B16" s="578"/>
      <c r="C16" s="294" t="s">
        <v>935</v>
      </c>
      <c r="D16" s="581"/>
      <c r="E16" s="184">
        <v>120</v>
      </c>
      <c r="F16" s="53">
        <f>'СВОД Матрасы'!J224</f>
        <v>30677</v>
      </c>
      <c r="G16" s="47">
        <f>'СВОД Матрасы'!K224</f>
        <v>0.13</v>
      </c>
      <c r="H16" s="18">
        <f>'СВОД Матрасы'!L224</f>
        <v>26688.99</v>
      </c>
      <c r="I16" s="74">
        <v>15317.099999999999</v>
      </c>
      <c r="M16" s="7"/>
    </row>
    <row r="17" spans="1:13" ht="33.950000000000003" customHeight="1">
      <c r="A17" s="404"/>
      <c r="B17" s="578"/>
      <c r="C17" s="294" t="s">
        <v>558</v>
      </c>
      <c r="D17" s="581"/>
      <c r="E17" s="184">
        <v>140</v>
      </c>
      <c r="F17" s="53">
        <f>'СВОД Матрасы'!J225</f>
        <v>34149</v>
      </c>
      <c r="G17" s="47">
        <f>'СВОД Матрасы'!K225</f>
        <v>0.13</v>
      </c>
      <c r="H17" s="18">
        <f>'СВОД Матрасы'!L225</f>
        <v>29709.63</v>
      </c>
      <c r="I17" s="74">
        <v>17048.981249999997</v>
      </c>
      <c r="M17" s="7"/>
    </row>
    <row r="18" spans="1:13" ht="33.950000000000003" customHeight="1">
      <c r="A18" s="404"/>
      <c r="B18" s="578"/>
      <c r="C18" s="294" t="s">
        <v>560</v>
      </c>
      <c r="D18" s="581"/>
      <c r="E18" s="344">
        <v>160</v>
      </c>
      <c r="F18" s="108">
        <f>'СВОД Матрасы'!J226</f>
        <v>36920</v>
      </c>
      <c r="G18" s="362">
        <f>'СВОД Матрасы'!K226</f>
        <v>0.13</v>
      </c>
      <c r="H18" s="19">
        <f>'СВОД Матрасы'!L226</f>
        <v>32120.400000000001</v>
      </c>
      <c r="I18" s="78">
        <v>18432.5625</v>
      </c>
      <c r="M18" s="7"/>
    </row>
    <row r="19" spans="1:13" ht="33.950000000000003" customHeight="1" thickBot="1">
      <c r="A19" s="376"/>
      <c r="B19" s="579"/>
      <c r="C19" s="420" t="s">
        <v>562</v>
      </c>
      <c r="D19" s="582"/>
      <c r="E19" s="345">
        <v>180</v>
      </c>
      <c r="F19" s="109">
        <f>'СВОД Матрасы'!J227</f>
        <v>41537</v>
      </c>
      <c r="G19" s="178">
        <f>'СВОД Матрасы'!K227</f>
        <v>0.13</v>
      </c>
      <c r="H19" s="21">
        <f>'СВОД Матрасы'!L227</f>
        <v>36137.19</v>
      </c>
      <c r="I19" s="75">
        <v>20736.506249999999</v>
      </c>
      <c r="M19" s="7"/>
    </row>
    <row r="20" spans="1:13" s="375" customFormat="1" ht="23.45" customHeight="1">
      <c r="A20" s="416" t="s">
        <v>936</v>
      </c>
      <c r="B20" s="416"/>
      <c r="C20" s="414"/>
      <c r="D20" s="279"/>
      <c r="E20" s="280"/>
      <c r="F20" s="280"/>
      <c r="G20" s="280"/>
      <c r="H20" s="280"/>
      <c r="I20" s="280"/>
      <c r="M20" s="417"/>
    </row>
    <row r="21" spans="1:13" s="375" customFormat="1" ht="15.6" customHeight="1">
      <c r="A21" s="416" t="s">
        <v>937</v>
      </c>
      <c r="B21" s="416"/>
      <c r="C21" s="414"/>
      <c r="D21" s="279"/>
      <c r="E21" s="280"/>
      <c r="F21" s="280"/>
      <c r="G21" s="280"/>
      <c r="H21" s="280"/>
      <c r="I21" s="280"/>
      <c r="M21" s="417"/>
    </row>
    <row r="22" spans="1:13" s="375" customFormat="1" ht="15.6" customHeight="1">
      <c r="A22" s="416" t="s">
        <v>938</v>
      </c>
      <c r="B22" s="418" t="s">
        <v>939</v>
      </c>
      <c r="C22" s="414"/>
      <c r="D22" s="279"/>
      <c r="E22" s="280"/>
      <c r="F22" s="280"/>
      <c r="G22" s="280"/>
      <c r="H22" s="280"/>
      <c r="I22" s="280"/>
      <c r="M22" s="417"/>
    </row>
    <row r="23" spans="1:13" ht="15.6" customHeight="1">
      <c r="A23" s="10"/>
      <c r="B23" s="10"/>
      <c r="C23" s="10"/>
      <c r="D23" s="10"/>
      <c r="E23" s="10"/>
      <c r="F23" s="10"/>
      <c r="G23" s="10"/>
      <c r="H23" s="10"/>
      <c r="I23" s="10"/>
    </row>
    <row r="24" spans="1:13">
      <c r="A24" s="95" t="str">
        <f>Контакты!$B$10</f>
        <v>почта для приёма заказов</v>
      </c>
      <c r="B24" s="34" t="str">
        <f>Контакты!$C$10</f>
        <v>хххх@ххх.ru</v>
      </c>
      <c r="C24" s="34"/>
      <c r="D24" s="10"/>
      <c r="E24" s="10"/>
      <c r="F24" s="10"/>
      <c r="G24" s="10"/>
      <c r="H24" s="10"/>
      <c r="I24" s="10"/>
    </row>
    <row r="25" spans="1:13">
      <c r="A25" s="95" t="str">
        <f>Контакты!$B$12</f>
        <v>номер телефона службы сервиса</v>
      </c>
      <c r="B25" s="34">
        <f>Контакты!$C$12</f>
        <v>8800</v>
      </c>
      <c r="C25" s="34"/>
      <c r="D25" s="10"/>
      <c r="E25" s="10"/>
      <c r="F25" s="10"/>
      <c r="G25" s="10"/>
      <c r="H25" s="10"/>
      <c r="I25" s="10"/>
    </row>
    <row r="26" spans="1:13">
      <c r="A26" s="10"/>
      <c r="B26" s="10"/>
      <c r="C26" s="10"/>
      <c r="D26" s="10"/>
      <c r="E26" s="10"/>
      <c r="G26" s="35"/>
      <c r="H26" s="22"/>
      <c r="I26" s="22"/>
    </row>
    <row r="27" spans="1:13">
      <c r="G27" s="42"/>
    </row>
  </sheetData>
  <mergeCells count="8">
    <mergeCell ref="B14:B19"/>
    <mergeCell ref="D14:D19"/>
    <mergeCell ref="A2:I2"/>
    <mergeCell ref="D4:E4"/>
    <mergeCell ref="D7:D12"/>
    <mergeCell ref="D13:E13"/>
    <mergeCell ref="B3:I3"/>
    <mergeCell ref="B5:B12"/>
  </mergeCells>
  <hyperlinks>
    <hyperlink ref="I1" location="Содержание!A1" display="К СОДЕРЖАНИЮ &gt;&gt;&gt;" xr:uid="{00000000-0004-0000-0800-000000000000}"/>
    <hyperlink ref="B3" r:id="rId1" xr:uid="{00000000-0004-0000-0800-000001000000}"/>
    <hyperlink ref="B22" r:id="rId2" xr:uid="{00000000-0004-0000-0800-000002000000}"/>
  </hyperlinks>
  <pageMargins left="0.70866141732283472" right="0.70866141732283472" top="0.74803149606299213" bottom="0.74803149606299213" header="0.31496062992125984" footer="0.31496062992125984"/>
  <pageSetup paperSize="9" scale="44" orientation="portrait" r:id="rId3"/>
  <rowBreaks count="1" manualBreakCount="1">
    <brk id="26" max="9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F3E61261337EA4AAFC66F8B65AF902E" ma:contentTypeVersion="1" ma:contentTypeDescription="Создание документа." ma:contentTypeScope="" ma:versionID="c49ba189a97cf08898fe81675ae6e299">
  <xsd:schema xmlns:xsd="http://www.w3.org/2001/XMLSchema" xmlns:xs="http://www.w3.org/2001/XMLSchema" xmlns:p="http://schemas.microsoft.com/office/2006/metadata/properties" xmlns:ns2="a1d0153e-1936-4420-a15f-1f77fe5ca78b" targetNamespace="http://schemas.microsoft.com/office/2006/metadata/properties" ma:root="true" ma:fieldsID="87a618f0e9a2a573d530943ecc9e67c0" ns2:_="">
    <xsd:import namespace="a1d0153e-1936-4420-a15f-1f77fe5ca78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0153e-1936-4420-a15f-1f77fe5ca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9C0C7B-175B-434D-ACB2-DA2F3B25AD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9CC04-BD1A-4B3C-B1B6-99D5CA4BE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0153e-1936-4420-a15f-1f77fe5ca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13FDEB-5BE4-4CEE-8C9D-C799D3909230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a1d0153e-1936-4420-a15f-1f77fe5ca7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32</vt:i4>
      </vt:variant>
    </vt:vector>
  </HeadingPairs>
  <TitlesOfParts>
    <vt:vector size="57" baseType="lpstr">
      <vt:lpstr>Контакты</vt:lpstr>
      <vt:lpstr>Категория(опт)</vt:lpstr>
      <vt:lpstr>Содержание</vt:lpstr>
      <vt:lpstr>СВОД Матрасы</vt:lpstr>
      <vt:lpstr>СВОД Аксессуары</vt:lpstr>
      <vt:lpstr>СВОД ПМ</vt:lpstr>
      <vt:lpstr>СВОД Кровати</vt:lpstr>
      <vt:lpstr>Ссылки</vt:lpstr>
      <vt:lpstr>TREND - Viking (скрутка)</vt:lpstr>
      <vt:lpstr>TREND</vt:lpstr>
      <vt:lpstr>TREND - Supremo </vt:lpstr>
      <vt:lpstr>TREND - SOUL</vt:lpstr>
      <vt:lpstr>Moms Love</vt:lpstr>
      <vt:lpstr>Halal</vt:lpstr>
      <vt:lpstr>SERIA PRO</vt:lpstr>
      <vt:lpstr>TERAPIA NEW</vt:lpstr>
      <vt:lpstr>FITNESS</vt:lpstr>
      <vt:lpstr>НАМАТРАСНИКИ</vt:lpstr>
      <vt:lpstr>КРОВАТИ </vt:lpstr>
      <vt:lpstr>Малые формы</vt:lpstr>
      <vt:lpstr>ТРТ_кровати,МФ</vt:lpstr>
      <vt:lpstr>Основание Askona</vt:lpstr>
      <vt:lpstr>Основание с ламелями</vt:lpstr>
      <vt:lpstr>ПОДУШКИ</vt:lpstr>
      <vt:lpstr>ЧЕХЛЫ,ОДЕЯЛА</vt:lpstr>
      <vt:lpstr>FITNESS!Заголовки_для_печати</vt:lpstr>
      <vt:lpstr>Halal!Заголовки_для_печати</vt:lpstr>
      <vt:lpstr>'Moms Love'!Заголовки_для_печати</vt:lpstr>
      <vt:lpstr>'SERIA PRO'!Заголовки_для_печати</vt:lpstr>
      <vt:lpstr>'TERAPIA NEW'!Заголовки_для_печати</vt:lpstr>
      <vt:lpstr>TREND!Заголовки_для_печати</vt:lpstr>
      <vt:lpstr>'TREND - SOUL'!Заголовки_для_печати</vt:lpstr>
      <vt:lpstr>'TREND - Viking (скрутка)'!Заголовки_для_печати</vt:lpstr>
      <vt:lpstr>'КРОВАТИ '!Заголовки_для_печати</vt:lpstr>
      <vt:lpstr>НАМАТРАСНИКИ!Заголовки_для_печати</vt:lpstr>
      <vt:lpstr>ПОДУШКИ!Заголовки_для_печати</vt:lpstr>
      <vt:lpstr>FITNESS!Область_печати</vt:lpstr>
      <vt:lpstr>Halal!Область_печати</vt:lpstr>
      <vt:lpstr>'Moms Love'!Область_печати</vt:lpstr>
      <vt:lpstr>'SERIA PRO'!Область_печати</vt:lpstr>
      <vt:lpstr>'TERAPIA NEW'!Область_печати</vt:lpstr>
      <vt:lpstr>TREND!Область_печати</vt:lpstr>
      <vt:lpstr>'TREND - SOUL'!Область_печати</vt:lpstr>
      <vt:lpstr>'TREND - Supremo '!Область_печати</vt:lpstr>
      <vt:lpstr>'TREND - Viking (скрутка)'!Область_печати</vt:lpstr>
      <vt:lpstr>'Категория(опт)'!Область_печати</vt:lpstr>
      <vt:lpstr>Контакты!Область_печати</vt:lpstr>
      <vt:lpstr>'КРОВАТИ '!Область_печати</vt:lpstr>
      <vt:lpstr>'Малые формы'!Область_печати</vt:lpstr>
      <vt:lpstr>НАМАТРАСНИКИ!Область_печати</vt:lpstr>
      <vt:lpstr>'Основание Askona'!Область_печати</vt:lpstr>
      <vt:lpstr>'Основание с ламелями'!Область_печати</vt:lpstr>
      <vt:lpstr>ПОДУШКИ!Область_печати</vt:lpstr>
      <vt:lpstr>Содержание!Область_печати</vt:lpstr>
      <vt:lpstr>Ссылки!Область_печати</vt:lpstr>
      <vt:lpstr>'ТРТ_кровати,МФ'!Область_печати</vt:lpstr>
      <vt:lpstr>'ЧЕХЛЫ,ОДЕЯЛА'!Область_печати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Козырева Анна Юрьевна</dc:creator>
  <cp:keywords/>
  <dc:description/>
  <cp:lastModifiedBy>Айталина</cp:lastModifiedBy>
  <cp:revision/>
  <cp:lastPrinted>2023-04-03T06:33:21Z</cp:lastPrinted>
  <dcterms:created xsi:type="dcterms:W3CDTF">2017-04-20T11:59:02Z</dcterms:created>
  <dcterms:modified xsi:type="dcterms:W3CDTF">2026-06-23T13:10:57Z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0x010100BF3E61261337EA4AAFC66F8B65AF902E</vt:lpwstr>
  </property>
</Properties>
</file>