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Сейл\Аскона\"/>
    </mc:Choice>
  </mc:AlternateContent>
  <xr:revisionPtr revIDLastSave="0" documentId="8_{8B702229-9428-4274-8E6F-4195F30931FE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Категория" sheetId="4" state="hidden" r:id="rId1"/>
    <sheet name="Доп.скидка" sheetId="1" r:id="rId2"/>
    <sheet name="Cсылки" sheetId="5" r:id="rId3"/>
    <sheet name="СВОД Матрасы" sheetId="3" state="hidden" r:id="rId4"/>
    <sheet name="ЭКОНОМ_BALANCE" sheetId="2" r:id="rId5"/>
  </sheets>
  <definedNames>
    <definedName name="_xlnm.Print_Titles" localSheetId="4">ЭКОНОМ_BALANCE!$2:$2</definedName>
    <definedName name="_xlnm.Print_Area" localSheetId="1">Доп.скидка!$A$1:$D$3</definedName>
    <definedName name="_xlnm.Print_Area" localSheetId="4">ЭКОНОМ_BALANCE!$A$1:$I$99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3" l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3" i="3"/>
  <c r="G93" i="2" l="1"/>
  <c r="F93" i="2"/>
  <c r="G92" i="2"/>
  <c r="F92" i="2"/>
  <c r="G91" i="2"/>
  <c r="F91" i="2"/>
  <c r="G90" i="2"/>
  <c r="F90" i="2"/>
  <c r="G89" i="2"/>
  <c r="F89" i="2"/>
  <c r="G88" i="2"/>
  <c r="F88" i="2"/>
  <c r="G87" i="2"/>
  <c r="F87" i="2"/>
  <c r="G86" i="2"/>
  <c r="F86" i="2"/>
  <c r="G84" i="2"/>
  <c r="F84" i="2"/>
  <c r="G83" i="2"/>
  <c r="F83" i="2"/>
  <c r="G82" i="2"/>
  <c r="F82" i="2"/>
  <c r="G81" i="2"/>
  <c r="F81" i="2"/>
  <c r="G80" i="2"/>
  <c r="F80" i="2"/>
  <c r="G79" i="2"/>
  <c r="F79" i="2"/>
  <c r="G78" i="2"/>
  <c r="F78" i="2"/>
  <c r="G77" i="2"/>
  <c r="F77" i="2"/>
  <c r="G75" i="2"/>
  <c r="F75" i="2"/>
  <c r="G74" i="2"/>
  <c r="F74" i="2"/>
  <c r="G73" i="2"/>
  <c r="F73" i="2"/>
  <c r="G72" i="2"/>
  <c r="F72" i="2"/>
  <c r="G71" i="2"/>
  <c r="F71" i="2"/>
  <c r="G70" i="2"/>
  <c r="F70" i="2"/>
  <c r="G69" i="2"/>
  <c r="F69" i="2"/>
  <c r="G68" i="2"/>
  <c r="F68" i="2"/>
  <c r="G66" i="2"/>
  <c r="F66" i="2"/>
  <c r="G65" i="2"/>
  <c r="F65" i="2"/>
  <c r="G64" i="2"/>
  <c r="F64" i="2"/>
  <c r="G63" i="2"/>
  <c r="F63" i="2"/>
  <c r="G62" i="2"/>
  <c r="F62" i="2"/>
  <c r="G61" i="2"/>
  <c r="F61" i="2"/>
  <c r="G60" i="2"/>
  <c r="F60" i="2"/>
  <c r="G59" i="2"/>
  <c r="F59" i="2"/>
  <c r="G57" i="2"/>
  <c r="F57" i="2"/>
  <c r="G56" i="2"/>
  <c r="F56" i="2"/>
  <c r="G55" i="2"/>
  <c r="F55" i="2"/>
  <c r="G54" i="2"/>
  <c r="F54" i="2"/>
  <c r="G53" i="2"/>
  <c r="F53" i="2"/>
  <c r="G52" i="2"/>
  <c r="F52" i="2"/>
  <c r="G51" i="2"/>
  <c r="F51" i="2"/>
  <c r="G50" i="2"/>
  <c r="F50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D5" i="4"/>
  <c r="H7" i="2" l="1"/>
  <c r="H10" i="2"/>
  <c r="H14" i="2"/>
  <c r="H17" i="2"/>
  <c r="H20" i="2"/>
  <c r="H24" i="2"/>
  <c r="H27" i="2"/>
  <c r="H30" i="2"/>
  <c r="H34" i="2"/>
  <c r="H37" i="2"/>
  <c r="H41" i="2"/>
  <c r="H44" i="2"/>
  <c r="H47" i="2"/>
  <c r="H51" i="2"/>
  <c r="H54" i="2"/>
  <c r="H57" i="2"/>
  <c r="H61" i="2"/>
  <c r="H64" i="2"/>
  <c r="H77" i="2"/>
  <c r="H80" i="2"/>
  <c r="H83" i="2"/>
  <c r="H87" i="2"/>
  <c r="H90" i="2"/>
  <c r="H93" i="2"/>
  <c r="H70" i="2"/>
  <c r="H73" i="2"/>
  <c r="H5" i="2"/>
  <c r="H6" i="2"/>
  <c r="H9" i="2"/>
  <c r="H12" i="2"/>
  <c r="H16" i="2"/>
  <c r="H19" i="2"/>
  <c r="H23" i="2"/>
  <c r="H8" i="2"/>
  <c r="H11" i="2"/>
  <c r="H15" i="2"/>
  <c r="H18" i="2"/>
  <c r="H21" i="2"/>
  <c r="H25" i="2"/>
  <c r="H28" i="2"/>
  <c r="H32" i="2"/>
  <c r="H35" i="2"/>
  <c r="H38" i="2"/>
  <c r="H42" i="2"/>
  <c r="H45" i="2"/>
  <c r="H48" i="2"/>
  <c r="H52" i="2"/>
  <c r="H55" i="2"/>
  <c r="H59" i="2"/>
  <c r="H62" i="2"/>
  <c r="H65" i="2"/>
  <c r="H78" i="2"/>
  <c r="H81" i="2"/>
  <c r="H84" i="2"/>
  <c r="H88" i="2"/>
  <c r="H91" i="2"/>
  <c r="H68" i="2"/>
  <c r="H71" i="2"/>
  <c r="H74" i="2"/>
  <c r="H26" i="2"/>
  <c r="H36" i="2"/>
  <c r="H46" i="2"/>
  <c r="H56" i="2"/>
  <c r="H66" i="2"/>
  <c r="H86" i="2"/>
  <c r="H69" i="2"/>
  <c r="H33" i="2"/>
  <c r="H43" i="2"/>
  <c r="H53" i="2"/>
  <c r="H63" i="2"/>
  <c r="H82" i="2"/>
  <c r="H92" i="2"/>
  <c r="H75" i="2"/>
  <c r="H39" i="2"/>
  <c r="H50" i="2"/>
  <c r="H60" i="2"/>
  <c r="H79" i="2"/>
  <c r="H89" i="2"/>
  <c r="H72" i="2"/>
  <c r="H29" i="2"/>
</calcChain>
</file>

<file path=xl/sharedStrings.xml><?xml version="1.0" encoding="utf-8"?>
<sst xmlns="http://schemas.openxmlformats.org/spreadsheetml/2006/main" count="465" uniqueCount="242">
  <si>
    <t>Состав</t>
  </si>
  <si>
    <t>Размер</t>
  </si>
  <si>
    <t>Розничная цена до скидки</t>
  </si>
  <si>
    <t>Скидка розн.</t>
  </si>
  <si>
    <t>Розничная цена</t>
  </si>
  <si>
    <t>Оптовая цена</t>
  </si>
  <si>
    <t>Длина 186, 190, 195, 200</t>
  </si>
  <si>
    <t>BALANCE FORMA 
(Форма)</t>
  </si>
  <si>
    <t>BALANCE STATUS 
(Статус)</t>
  </si>
  <si>
    <t>BALANCE LUX 
(Люкс)</t>
  </si>
  <si>
    <t>BALANCE PRESTIGE (Престиж)</t>
  </si>
  <si>
    <t>BALANCE 2Sides (Тусайдс)</t>
  </si>
  <si>
    <t>BALANCE FORMA АКЦИЯ
(Форма Акция)</t>
  </si>
  <si>
    <t>BALANCE STATUS АКЦИЯ
(Статус Акция)</t>
  </si>
  <si>
    <t>РОЗНИЦА</t>
  </si>
  <si>
    <t>A+</t>
  </si>
  <si>
    <t>A</t>
  </si>
  <si>
    <t>B</t>
  </si>
  <si>
    <t>C</t>
  </si>
  <si>
    <t>скидка</t>
  </si>
  <si>
    <t>Мир Матрасов</t>
  </si>
  <si>
    <t>ЭКОНОМ</t>
  </si>
  <si>
    <t>E1</t>
  </si>
  <si>
    <t>Матрас 200*070 Balance Smart</t>
  </si>
  <si>
    <t>E2</t>
  </si>
  <si>
    <t>Матрас 200*080 Balance Smart</t>
  </si>
  <si>
    <t>E3</t>
  </si>
  <si>
    <t>Матрас 200*090 Balance Smart</t>
  </si>
  <si>
    <t>E4</t>
  </si>
  <si>
    <t>Матрас 200*120 Balance Smart</t>
  </si>
  <si>
    <t>E5</t>
  </si>
  <si>
    <t>Матрас 200*140 Balance Smart</t>
  </si>
  <si>
    <t>E6</t>
  </si>
  <si>
    <t>Матрас 200*160 Balance Smart</t>
  </si>
  <si>
    <t>E7</t>
  </si>
  <si>
    <t>Матрас 200*180 Balance Smart</t>
  </si>
  <si>
    <t>E8</t>
  </si>
  <si>
    <t>Матрас 200*200 Balance Smart</t>
  </si>
  <si>
    <t>E9</t>
  </si>
  <si>
    <t>Матрас 200*070 Balance Practice</t>
  </si>
  <si>
    <t>E10</t>
  </si>
  <si>
    <t>Матрас 200*080 Balance Practice</t>
  </si>
  <si>
    <t>E11</t>
  </si>
  <si>
    <t>Матрас 200*090 Balance Practice</t>
  </si>
  <si>
    <t>E12</t>
  </si>
  <si>
    <t>Матрас 200*120 Balance Practice</t>
  </si>
  <si>
    <t>E13</t>
  </si>
  <si>
    <t>Матрас 200*140 Balance Practice</t>
  </si>
  <si>
    <t>E14</t>
  </si>
  <si>
    <t>Матрас 200*160 Balance Practice</t>
  </si>
  <si>
    <t>E15</t>
  </si>
  <si>
    <t>Матрас 200*180 Balance Practice</t>
  </si>
  <si>
    <t>E16</t>
  </si>
  <si>
    <t>Матрас 200*200 Balance Practice</t>
  </si>
  <si>
    <t>E17</t>
  </si>
  <si>
    <t>Матрас 200*070 Balance Palma</t>
  </si>
  <si>
    <t>E18</t>
  </si>
  <si>
    <t>Матрас 200*080 Balance Palma</t>
  </si>
  <si>
    <t>E19</t>
  </si>
  <si>
    <t>Матрас 200*090 Balance Palma</t>
  </si>
  <si>
    <t>E20</t>
  </si>
  <si>
    <t>Матрас 200*120 Balance Palma</t>
  </si>
  <si>
    <t>E21</t>
  </si>
  <si>
    <t>Матрас 200*140 Balance Palma</t>
  </si>
  <si>
    <t>E22</t>
  </si>
  <si>
    <t>Матрас 200*160 Balance Palma</t>
  </si>
  <si>
    <t>E23</t>
  </si>
  <si>
    <t>Матрас 200*180 Balance Palma</t>
  </si>
  <si>
    <t>E24</t>
  </si>
  <si>
    <t>Матрас 200*200 Balance Palma</t>
  </si>
  <si>
    <t>E25</t>
  </si>
  <si>
    <t>Матрас 200*070 Balance Forma</t>
  </si>
  <si>
    <t>E26</t>
  </si>
  <si>
    <t>Матрас 200*080 Balance Forma</t>
  </si>
  <si>
    <t>E27</t>
  </si>
  <si>
    <t>Матрас 200*090 Balance Forma</t>
  </si>
  <si>
    <t>E28</t>
  </si>
  <si>
    <t>Матрас 200*120 Balance Forma</t>
  </si>
  <si>
    <t>E29</t>
  </si>
  <si>
    <t>Матрас 200*140 Balance Forma</t>
  </si>
  <si>
    <t>E30</t>
  </si>
  <si>
    <t>Матрас 200*160 Balance Forma</t>
  </si>
  <si>
    <t>E31</t>
  </si>
  <si>
    <t>Матрас 200*180 Balance Forma</t>
  </si>
  <si>
    <t>E32</t>
  </si>
  <si>
    <t>Матрас 200*200 Balance Forma</t>
  </si>
  <si>
    <t>E33</t>
  </si>
  <si>
    <t>Матрас 200*070 Balance Status</t>
  </si>
  <si>
    <t>E34</t>
  </si>
  <si>
    <t>Матрас 200*080 Balance Status</t>
  </si>
  <si>
    <t>E35</t>
  </si>
  <si>
    <t>Матрас 200*090 Balance Status</t>
  </si>
  <si>
    <t>E36</t>
  </si>
  <si>
    <t>Матрас 200*120 Balance Status</t>
  </si>
  <si>
    <t>E37</t>
  </si>
  <si>
    <t>Матрас 200*140 Balance Status</t>
  </si>
  <si>
    <t>E38</t>
  </si>
  <si>
    <t>Матрас 200*160 Balance Status</t>
  </si>
  <si>
    <t>E39</t>
  </si>
  <si>
    <t>Матрас 200*180 Balance Status</t>
  </si>
  <si>
    <t>E40</t>
  </si>
  <si>
    <t>Матрас 200*200 Balance Status</t>
  </si>
  <si>
    <t>E41</t>
  </si>
  <si>
    <t>Матрас 200*070 BALANCE LUX</t>
  </si>
  <si>
    <t>E42</t>
  </si>
  <si>
    <t>Матрас 200*080 BALANCE LUX</t>
  </si>
  <si>
    <t>E43</t>
  </si>
  <si>
    <t>Матрас 200*090 BALANCE LUX</t>
  </si>
  <si>
    <t>E44</t>
  </si>
  <si>
    <t>Матрас 200*120 BALANCE LUX</t>
  </si>
  <si>
    <t>E45</t>
  </si>
  <si>
    <t>Матрас 200*140 BALANCE LUX</t>
  </si>
  <si>
    <t>E46</t>
  </si>
  <si>
    <t>Матрас 200*160 BALANCE LUX</t>
  </si>
  <si>
    <t>E47</t>
  </si>
  <si>
    <t>Матрас 200*180 BALANCE LUX</t>
  </si>
  <si>
    <t>E48</t>
  </si>
  <si>
    <t>Матрас 200*200 BALANCE LUX</t>
  </si>
  <si>
    <t>E49</t>
  </si>
  <si>
    <t>Матрас 200*070 BALANCE PRESTIGE</t>
  </si>
  <si>
    <t>E50</t>
  </si>
  <si>
    <t>Матрас 200*080 BALANCE PRESTIGE</t>
  </si>
  <si>
    <t>E51</t>
  </si>
  <si>
    <t>Матрас 200*090 BALANCE PRESTIGE</t>
  </si>
  <si>
    <t>E52</t>
  </si>
  <si>
    <t>Матрас 200*120 BALANCE PRESTIGE</t>
  </si>
  <si>
    <t>E53</t>
  </si>
  <si>
    <t>Матрас 200*140 BALANCE PRESTIGE</t>
  </si>
  <si>
    <t>E54</t>
  </si>
  <si>
    <t>Матрас 200*160 BALANCE PRESTIGE</t>
  </si>
  <si>
    <t>E55</t>
  </si>
  <si>
    <t>Матрас 200*180 BALANCE PRESTIGE</t>
  </si>
  <si>
    <t>E56</t>
  </si>
  <si>
    <t>Матрас 200*200 BALANCE PRESTIGE</t>
  </si>
  <si>
    <t>E57</t>
  </si>
  <si>
    <t>Матрас 200*070 Balance Forma Акция</t>
  </si>
  <si>
    <t>E58</t>
  </si>
  <si>
    <t>Матрас 200*080 Balance Forma Акция</t>
  </si>
  <si>
    <t>E59</t>
  </si>
  <si>
    <t>Матрас 200*090 Balance Forma Акция</t>
  </si>
  <si>
    <t>E60</t>
  </si>
  <si>
    <t>Матрас 200*120 Balance Forma Акция</t>
  </si>
  <si>
    <t>E61</t>
  </si>
  <si>
    <t>Матрас 200*140 Balance Forma Акция</t>
  </si>
  <si>
    <t>E62</t>
  </si>
  <si>
    <t>Матрас 200*160 Balance Forma Акция</t>
  </si>
  <si>
    <t>E63</t>
  </si>
  <si>
    <t>Матрас 200*180 Balance Forma Акция</t>
  </si>
  <si>
    <t>E64</t>
  </si>
  <si>
    <t>Матрас 200*200 Balance Forma Акция</t>
  </si>
  <si>
    <t>E65</t>
  </si>
  <si>
    <t>Матрас 200*070 Balance Status Акция</t>
  </si>
  <si>
    <t>E66</t>
  </si>
  <si>
    <t>Матрас 200*080 Balance Status Акция</t>
  </si>
  <si>
    <t>E67</t>
  </si>
  <si>
    <t>Матрас 200*090 Balance Status Акция</t>
  </si>
  <si>
    <t>E68</t>
  </si>
  <si>
    <t>Матрас 200*120 Balance Status Акция</t>
  </si>
  <si>
    <t>E69</t>
  </si>
  <si>
    <t>Матрас 200*140 Balance Status Акция</t>
  </si>
  <si>
    <t>E70</t>
  </si>
  <si>
    <t>Матрас 200*160 Balance Status Акция</t>
  </si>
  <si>
    <t>E71</t>
  </si>
  <si>
    <t>Матрас 200*180 Balance Status Акция</t>
  </si>
  <si>
    <t>E72</t>
  </si>
  <si>
    <t>Матрас 200*200 Balance Status Акция</t>
  </si>
  <si>
    <t>E73</t>
  </si>
  <si>
    <t>Матрас 200*070 Balance 2Sides</t>
  </si>
  <si>
    <t>E74</t>
  </si>
  <si>
    <t>Матрас 200*080 Balance 2Sides</t>
  </si>
  <si>
    <t>E75</t>
  </si>
  <si>
    <t>Матрас 200*090 Balance 2Sides</t>
  </si>
  <si>
    <t>E76</t>
  </si>
  <si>
    <t>Матрас 200*120 Balance 2Sides</t>
  </si>
  <si>
    <t>E77</t>
  </si>
  <si>
    <t>Матрас 200*140 Balance 2Sides</t>
  </si>
  <si>
    <t>E78</t>
  </si>
  <si>
    <t>Матрас 200*160 Balance 2Sides</t>
  </si>
  <si>
    <t>E79</t>
  </si>
  <si>
    <t>Матрас 200*180 Balance 2Sides</t>
  </si>
  <si>
    <t>E80</t>
  </si>
  <si>
    <t>Матрас 200*200 Balance 2Sides</t>
  </si>
  <si>
    <t>НДС</t>
  </si>
  <si>
    <t>с НДС</t>
  </si>
  <si>
    <t>без НДС</t>
  </si>
  <si>
    <t>1. Допустимое отклонение в габаритах матраса (ШхГхВ) +/- 1,5 см</t>
  </si>
  <si>
    <t>2. Гарантия по ТУ: 18 мес.</t>
  </si>
  <si>
    <t>3. Декларация по ссылке</t>
  </si>
  <si>
    <t>Информация о коллекции</t>
  </si>
  <si>
    <t>https://disk.yandex.ru/d/dqn3zz94XvKLGg</t>
  </si>
  <si>
    <t>Наименование МЦ</t>
  </si>
  <si>
    <t>Матрас 200*070 Balance Lux</t>
  </si>
  <si>
    <t>Матрас 200*080 Balance Lux</t>
  </si>
  <si>
    <t>Матрас 200*090 Balance Lux</t>
  </si>
  <si>
    <t>Матрас 200*120 Balance Lux</t>
  </si>
  <si>
    <t>Матрас 200*140 Balance Lux</t>
  </si>
  <si>
    <t>Матрас 200*160 Balance Lux</t>
  </si>
  <si>
    <t>Матрас 200*180 Balance Lux</t>
  </si>
  <si>
    <t>Матрас 200*200 Balance Lux</t>
  </si>
  <si>
    <t>Матрас 200*070 Balance Prestige</t>
  </si>
  <si>
    <t>Матрас 200*080 Balance Prestige</t>
  </si>
  <si>
    <t>Матрас 200*090 Balance Prestige</t>
  </si>
  <si>
    <t>Матрас 200*120 Balance Prestige</t>
  </si>
  <si>
    <t>Матрас 200*140 Balance Prestige</t>
  </si>
  <si>
    <t>Матрас 200*160 Balance Prestige</t>
  </si>
  <si>
    <t>Матрас 200*180 Balance Prestige</t>
  </si>
  <si>
    <t>Матрас 200*200 Balance Prestige</t>
  </si>
  <si>
    <t>Матрас 200*200Balance Status Акция</t>
  </si>
  <si>
    <t>1. Жаккард, стеганый на синтепоне                       
2. Высокоэластичная пена                                           
3. Износоустойчивый спанбонд                                 
4. Пружинный блок Bonnel                                          
5. Усиление матраса по периметру
h ≈ 18 см 
max нагрузка:  90 кг
расширенная гарантия: 36 месяцев
жесткость: ниже средней
тип матраса: двусторонний</t>
  </si>
  <si>
    <t>1. Жаккард, стеганый на синтепоне                      
 2. Высокоэластичная пена                                          
 3. Хлопковый войлок                                                    
4. Пружинный блок Bonnel                                          
5. Усиление матраса по периметру
h ≈ 18 см
max нагрузка: 90 кг 
расширенная гарантия: 36 месяцев
жесткость: ниже средней
тип матраса: двусторонний</t>
  </si>
  <si>
    <t>1. Жаккард, стеганый на синтепоне                       
2. Высокоэластичная пена                                           
3. Инновационный материал BICOCOS                                                 
4. Пружинный блок Bonnel                                           
5. Усиление матраса по периметру
h ≈ 20 см
max нагрузка:  90 кг
расширенная гарантия: 36 месяцев
жесткость: средняя
тип матраса: двусторонний</t>
  </si>
  <si>
    <t>1. Жаккард, стеганый на синтепоне                       
2. Высокоэластичная пена                                           
3. Хлопковый войлок                                                     
4. Блок независимых пружин повышенной надежности                                                                      
5. Усиление матраса по периметру
h ≈ 17 см
max нагрузка:  110 кг
расширенная гарантия: 36 месяцев
жесткость: средняя
тип матраса: двусторонний</t>
  </si>
  <si>
    <t>1. Жаккард, стеганый на синтепоне                       
2. Высокоэластичная пена                                           
3. Инновационный материал BICOCOS                                                    
4. Блок независимых пружин повышенной надежности                                                                       
5. Усиление матраса по периметру
h ≈ 19 см
max нагрузка:  110 кг
расширенная гарантия: 36 месяцев
жесткость: выше средней    
тип матраса: двусторонний</t>
  </si>
  <si>
    <t>1. Трикотаж, стеганый на синтепоне                       
2. Высокоэластичная пена                                          
 3. Хлопковый войлок                                                     
4. 5-ти зональный блок независимых пружин, h-15 см                                                                      
5. Усиление матраса по периметру
h ≈ 19 см
max нагрузка:  120 кг
расширенная гарантия: 36 месяцев
жесткость: средняя 
тип матраса: двусторонний</t>
  </si>
  <si>
    <t>1. Трикотаж, стеганый на синтепоне                       
2. Высокоэластичная пена                                           
3. Инновационный материал BICOCOS                                              
4. 5-ти зональный блок независимых пружин, h-15 см                                                                            
5. Усиление матраса по периметру
h ≈ 20 см
max нагрузка:  120 кг
расширенная гарантия: 36 месяцев
жесткость: выше средней
тип матраса: двусторонний</t>
  </si>
  <si>
    <t>1. Жаккард, стеганый на синтепоне                       
2. Высокоэластичная пена                                           
3. Хлопковый войлок                                                     
4. Блок независимых пружин Pocket h=15 повышенной надежности                                                                      
5. Усиление матраса по периметру
h ≈ 19 см
max нагрузка:  110 кг
расширенная гарантия: 36 месяцев
жесткость: средняя
тип матраса: двусторонний</t>
  </si>
  <si>
    <t>1. Жаккард, стеганый на синтепоне                       
2. Высокоэластичная пена                                           
3. Инновационный материал BICOCOS                                                   
4.  Блок независимых пружин Pocket h=15 повышенной надежности                                                                          
5. Усиление матраса по периметру
h ≈ 20 см
max нагрузка:  110 кг
расширенная гарантия: 36 месяцев
жесткость: выше средней
тип матраса: двусторонний</t>
  </si>
  <si>
    <t>https://disk.yandex.ru/d/-aW-HO6h1tjeGA</t>
  </si>
  <si>
    <t>кол-во пружин на спальное место: 500</t>
  </si>
  <si>
    <t>Доп. скидка за объем/предоплату</t>
  </si>
  <si>
    <t>Общая папка</t>
  </si>
  <si>
    <t>Матрасы</t>
  </si>
  <si>
    <t>Кровати и малые формы</t>
  </si>
  <si>
    <t>Аксессуары</t>
  </si>
  <si>
    <t>Каталог</t>
  </si>
  <si>
    <t>КТО (каталог торгового оборудования)</t>
  </si>
  <si>
    <t>ФИД (в*г*х)</t>
  </si>
  <si>
    <t>Инструкции по нестандартам</t>
  </si>
  <si>
    <t>Список ссылок Мир Матрасов Balance</t>
  </si>
  <si>
    <t>https://disk.yandex.ru/d/IZAER6k1FuiaJg</t>
  </si>
  <si>
    <t>https://disk.yandex.ru/d/xJDtKhJ9dEOV0A</t>
  </si>
  <si>
    <t>https://disk.yandex.ru/d/nYDeXYx9qJiDLQ</t>
  </si>
  <si>
    <t>https://disk.yandex.ru/d/wVjJiM8dxaMrdA</t>
  </si>
  <si>
    <t>https://disk.yandex.ru/d/D0GXNcXi1osd9g</t>
  </si>
  <si>
    <t>4. Расширенная гарантия действует при покупке с чехлом</t>
  </si>
  <si>
    <t>5. Матрасы доступны в нестандартных размерах. Более подробную информацию смотреть в инструкции по нестандартам.</t>
  </si>
  <si>
    <t>1. Жаккард, стеганый на синтепоне                       
2. Высокоэластичная пена                                           
3. Инновационный материал BICOCOS                                                
4. Блок независимых пружин повышенной надежности                                                                       
5. Усиление матраса по периметру                              6. Хлопковый войлок                                                                  7. Высокоэластичная пена
h ≈ 21 см
max нагрузка:   110 кг
расширенная гарантия: 36 месяцев
жесткость: выше средней/средняя
тип матраса: разносторонний</t>
  </si>
  <si>
    <r>
      <t xml:space="preserve">МАТРАСЫ ЭКОНОМ
Коллекция Balance (Баланс) - </t>
    </r>
    <r>
      <rPr>
        <sz val="20"/>
        <rFont val="Calibri"/>
        <family val="2"/>
        <charset val="204"/>
        <scheme val="minor"/>
      </rPr>
      <t xml:space="preserve">ОПТИМАЛЬНОЕ СОЧЕТАНИЕ ЦЕНЫ И КАЧЕСТВА </t>
    </r>
  </si>
  <si>
    <t>BALANCE SMART 
(Смарт) - только из наличия</t>
  </si>
  <si>
    <t>BALANCE PRACTICE 
(Практис) - только из наличия</t>
  </si>
  <si>
    <t>BALANCE PALMA 
(Пальма) - только из наличия</t>
  </si>
  <si>
    <t>с 11.06.2026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</si>
</sst>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_р_."/>
    <numFmt numFmtId="166" formatCode="_-* #,##0\ _₽_-;\-* #,##0\ _₽_-;_-* &quot;-&quot;??\ _₽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Arial Cyr"/>
      <charset val="204"/>
    </font>
    <font>
      <b/>
      <sz val="24"/>
      <color theme="1"/>
      <name val="Calibri"/>
      <family val="2"/>
      <charset val="204"/>
      <scheme val="minor"/>
    </font>
    <font>
      <b/>
      <sz val="26"/>
      <color rgb="FFC00000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rgb="FF0000FF"/>
      <name val="Calibri"/>
      <family val="2"/>
      <charset val="204"/>
      <scheme val="minor"/>
    </font>
    <font>
      <b/>
      <sz val="12"/>
      <color rgb="FF0000FF"/>
      <name val="Calibri"/>
      <family val="2"/>
      <charset val="204"/>
      <scheme val="minor"/>
    </font>
    <font>
      <sz val="11"/>
      <color theme="1" tint="0.34998626667073579"/>
      <name val="Calibri Light"/>
      <family val="2"/>
      <charset val="204"/>
      <scheme val="major"/>
    </font>
    <font>
      <sz val="11"/>
      <color theme="1"/>
      <name val="Calibri Light"/>
      <family val="2"/>
      <charset val="204"/>
      <scheme val="major"/>
    </font>
    <font>
      <sz val="11"/>
      <color rgb="FF0033CC"/>
      <name val="Calibri Light"/>
      <family val="2"/>
      <charset val="204"/>
      <scheme val="major"/>
    </font>
    <font>
      <b/>
      <sz val="14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rgb="FFFF0000"/>
      <name val="Calibri Light"/>
      <family val="2"/>
      <charset val="204"/>
      <scheme val="major"/>
    </font>
    <font>
      <sz val="11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C00000"/>
      <name val="Calibri Light"/>
      <family val="2"/>
      <charset val="204"/>
      <scheme val="major"/>
    </font>
    <font>
      <b/>
      <sz val="20"/>
      <color theme="0" tint="-0.1499984740745262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uble">
        <color rgb="FF00206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/>
  </cellStyleXfs>
  <cellXfs count="120">
    <xf numFmtId="0" fontId="0" fillId="0" borderId="0" xfId="0"/>
    <xf numFmtId="0" fontId="3" fillId="2" borderId="0" xfId="3" applyFont="1" applyFill="1"/>
    <xf numFmtId="0" fontId="2" fillId="2" borderId="0" xfId="3" applyFill="1" applyAlignment="1">
      <alignment horizontal="center" vertical="center"/>
    </xf>
    <xf numFmtId="9" fontId="5" fillId="2" borderId="1" xfId="4" applyFont="1" applyFill="1" applyBorder="1" applyAlignment="1">
      <alignment horizontal="center" vertical="center"/>
    </xf>
    <xf numFmtId="0" fontId="0" fillId="2" borderId="0" xfId="0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3" fontId="7" fillId="0" borderId="0" xfId="0" applyNumberFormat="1" applyFont="1"/>
    <xf numFmtId="9" fontId="7" fillId="2" borderId="0" xfId="2" applyFont="1" applyFill="1"/>
    <xf numFmtId="3" fontId="7" fillId="2" borderId="0" xfId="1" applyNumberFormat="1" applyFont="1" applyFill="1"/>
    <xf numFmtId="0" fontId="9" fillId="0" borderId="0" xfId="0" applyFont="1"/>
    <xf numFmtId="0" fontId="11" fillId="4" borderId="2" xfId="6" applyFont="1" applyFill="1" applyBorder="1" applyAlignment="1" applyProtection="1">
      <alignment horizontal="center" vertical="center" wrapText="1"/>
      <protection hidden="1"/>
    </xf>
    <xf numFmtId="0" fontId="7" fillId="4" borderId="4" xfId="6" applyFont="1" applyFill="1" applyBorder="1" applyAlignment="1" applyProtection="1">
      <alignment horizontal="center" vertical="center" wrapText="1"/>
      <protection hidden="1"/>
    </xf>
    <xf numFmtId="3" fontId="7" fillId="4" borderId="4" xfId="6" applyNumberFormat="1" applyFont="1" applyFill="1" applyBorder="1" applyAlignment="1" applyProtection="1">
      <alignment horizontal="center" vertical="center" wrapText="1"/>
      <protection hidden="1"/>
    </xf>
    <xf numFmtId="9" fontId="7" fillId="4" borderId="4" xfId="2" applyFont="1" applyFill="1" applyBorder="1" applyAlignment="1" applyProtection="1">
      <alignment horizontal="center" vertical="center" wrapText="1"/>
      <protection hidden="1"/>
    </xf>
    <xf numFmtId="3" fontId="7" fillId="4" borderId="6" xfId="1" applyNumberFormat="1" applyFont="1" applyFill="1" applyBorder="1" applyAlignment="1" applyProtection="1">
      <alignment horizontal="center" vertical="center" wrapText="1"/>
      <protection hidden="1"/>
    </xf>
    <xf numFmtId="49" fontId="7" fillId="4" borderId="7" xfId="6" applyNumberFormat="1" applyFont="1" applyFill="1" applyBorder="1" applyAlignment="1" applyProtection="1">
      <alignment horizontal="center" vertical="center" wrapText="1"/>
      <protection hidden="1"/>
    </xf>
    <xf numFmtId="0" fontId="12" fillId="2" borderId="8" xfId="6" applyFont="1" applyFill="1" applyBorder="1" applyAlignment="1" applyProtection="1">
      <alignment horizontal="center" vertical="center" wrapText="1"/>
      <protection hidden="1"/>
    </xf>
    <xf numFmtId="0" fontId="7" fillId="0" borderId="10" xfId="6" applyFont="1" applyBorder="1" applyAlignment="1" applyProtection="1">
      <alignment horizontal="center" vertical="center" wrapText="1"/>
      <protection hidden="1"/>
    </xf>
    <xf numFmtId="3" fontId="7" fillId="0" borderId="11" xfId="6" applyNumberFormat="1" applyFont="1" applyBorder="1" applyAlignment="1" applyProtection="1">
      <alignment horizontal="center" vertical="center" wrapText="1"/>
      <protection hidden="1"/>
    </xf>
    <xf numFmtId="9" fontId="7" fillId="5" borderId="11" xfId="2" applyFont="1" applyFill="1" applyBorder="1" applyAlignment="1" applyProtection="1">
      <alignment horizontal="center" vertical="center" wrapText="1"/>
      <protection hidden="1"/>
    </xf>
    <xf numFmtId="0" fontId="7" fillId="0" borderId="13" xfId="6" applyFont="1" applyBorder="1" applyAlignment="1" applyProtection="1">
      <alignment horizontal="center" vertical="center" wrapText="1"/>
      <protection hidden="1"/>
    </xf>
    <xf numFmtId="3" fontId="7" fillId="0" borderId="14" xfId="6" applyNumberFormat="1" applyFont="1" applyBorder="1" applyAlignment="1" applyProtection="1">
      <alignment horizontal="center" vertical="center" wrapText="1"/>
      <protection hidden="1"/>
    </xf>
    <xf numFmtId="9" fontId="7" fillId="5" borderId="14" xfId="2" applyFont="1" applyFill="1" applyBorder="1" applyAlignment="1" applyProtection="1">
      <alignment horizontal="center" vertical="center" wrapText="1"/>
      <protection hidden="1"/>
    </xf>
    <xf numFmtId="0" fontId="12" fillId="0" borderId="13" xfId="6" applyFont="1" applyBorder="1" applyAlignment="1" applyProtection="1">
      <alignment horizontal="center" vertical="center" wrapText="1"/>
      <protection hidden="1"/>
    </xf>
    <xf numFmtId="3" fontId="12" fillId="0" borderId="14" xfId="6" applyNumberFormat="1" applyFont="1" applyBorder="1" applyAlignment="1" applyProtection="1">
      <alignment horizontal="center" vertical="center" wrapText="1"/>
      <protection hidden="1"/>
    </xf>
    <xf numFmtId="9" fontId="12" fillId="5" borderId="14" xfId="2" applyFont="1" applyFill="1" applyBorder="1" applyAlignment="1" applyProtection="1">
      <alignment horizontal="center" vertical="center" wrapText="1"/>
      <protection hidden="1"/>
    </xf>
    <xf numFmtId="0" fontId="7" fillId="0" borderId="16" xfId="6" applyFont="1" applyBorder="1" applyAlignment="1" applyProtection="1">
      <alignment horizontal="center" vertical="center" wrapText="1"/>
      <protection hidden="1"/>
    </xf>
    <xf numFmtId="3" fontId="7" fillId="0" borderId="17" xfId="6" applyNumberFormat="1" applyFont="1" applyBorder="1" applyAlignment="1" applyProtection="1">
      <alignment horizontal="center" vertical="center" wrapText="1"/>
      <protection hidden="1"/>
    </xf>
    <xf numFmtId="9" fontId="7" fillId="5" borderId="17" xfId="2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>
      <alignment vertical="center"/>
    </xf>
    <xf numFmtId="0" fontId="12" fillId="2" borderId="19" xfId="6" applyFont="1" applyFill="1" applyBorder="1" applyAlignment="1" applyProtection="1">
      <alignment horizontal="center" vertical="center" wrapText="1"/>
      <protection hidden="1"/>
    </xf>
    <xf numFmtId="0" fontId="7" fillId="0" borderId="21" xfId="6" applyFont="1" applyBorder="1" applyAlignment="1" applyProtection="1">
      <alignment horizontal="center" vertical="center" wrapText="1"/>
      <protection hidden="1"/>
    </xf>
    <xf numFmtId="3" fontId="7" fillId="0" borderId="22" xfId="6" applyNumberFormat="1" applyFont="1" applyBorder="1" applyAlignment="1" applyProtection="1">
      <alignment horizontal="center" vertical="center" wrapText="1"/>
      <protection hidden="1"/>
    </xf>
    <xf numFmtId="9" fontId="7" fillId="5" borderId="22" xfId="2" applyFont="1" applyFill="1" applyBorder="1" applyAlignment="1" applyProtection="1">
      <alignment horizontal="center" vertical="center" wrapText="1"/>
      <protection hidden="1"/>
    </xf>
    <xf numFmtId="0" fontId="12" fillId="2" borderId="0" xfId="6" applyFont="1" applyFill="1" applyAlignment="1" applyProtection="1">
      <alignment horizontal="center" vertical="center" wrapText="1"/>
      <protection hidden="1"/>
    </xf>
    <xf numFmtId="0" fontId="7" fillId="0" borderId="0" xfId="0" applyFont="1"/>
    <xf numFmtId="9" fontId="7" fillId="0" borderId="0" xfId="2" applyFont="1"/>
    <xf numFmtId="3" fontId="7" fillId="0" borderId="0" xfId="1" applyNumberFormat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5" fillId="0" borderId="0" xfId="0" applyFont="1"/>
    <xf numFmtId="166" fontId="15" fillId="0" borderId="0" xfId="1" applyNumberFormat="1" applyFont="1"/>
    <xf numFmtId="0" fontId="16" fillId="0" borderId="0" xfId="0" applyFont="1"/>
    <xf numFmtId="0" fontId="15" fillId="0" borderId="0" xfId="0" applyFont="1" applyAlignment="1">
      <alignment horizontal="center"/>
    </xf>
    <xf numFmtId="10" fontId="15" fillId="0" borderId="0" xfId="0" applyNumberFormat="1" applyFont="1" applyAlignment="1">
      <alignment horizontal="center"/>
    </xf>
    <xf numFmtId="166" fontId="15" fillId="0" borderId="0" xfId="1" applyNumberFormat="1" applyFont="1" applyAlignment="1">
      <alignment horizontal="center"/>
    </xf>
    <xf numFmtId="10" fontId="15" fillId="6" borderId="0" xfId="2" applyNumberFormat="1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166" fontId="17" fillId="0" borderId="0" xfId="1" applyNumberFormat="1" applyFont="1"/>
    <xf numFmtId="0" fontId="18" fillId="2" borderId="0" xfId="0" applyFont="1" applyFill="1" applyAlignment="1">
      <alignment horizontal="center"/>
    </xf>
    <xf numFmtId="0" fontId="19" fillId="0" borderId="1" xfId="0" applyFont="1" applyBorder="1" applyAlignment="1">
      <alignment horizontal="center" vertical="center"/>
    </xf>
    <xf numFmtId="166" fontId="20" fillId="0" borderId="0" xfId="1" applyNumberFormat="1" applyFont="1" applyAlignment="1">
      <alignment horizontal="center"/>
    </xf>
    <xf numFmtId="0" fontId="12" fillId="2" borderId="24" xfId="6" applyFont="1" applyFill="1" applyBorder="1" applyAlignment="1" applyProtection="1">
      <alignment horizontal="center" vertical="center" wrapText="1"/>
      <protection hidden="1"/>
    </xf>
    <xf numFmtId="0" fontId="7" fillId="0" borderId="26" xfId="6" applyFont="1" applyBorder="1" applyAlignment="1" applyProtection="1">
      <alignment horizontal="center" vertical="center" wrapText="1"/>
      <protection hidden="1"/>
    </xf>
    <xf numFmtId="3" fontId="7" fillId="0" borderId="27" xfId="6" applyNumberFormat="1" applyFont="1" applyBorder="1" applyAlignment="1" applyProtection="1">
      <alignment horizontal="center" vertical="center" wrapText="1"/>
      <protection hidden="1"/>
    </xf>
    <xf numFmtId="9" fontId="7" fillId="5" borderId="27" xfId="2" applyFont="1" applyFill="1" applyBorder="1" applyAlignment="1" applyProtection="1">
      <alignment horizontal="center" vertical="center" wrapText="1"/>
      <protection hidden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8" fillId="2" borderId="0" xfId="5" applyFill="1" applyAlignment="1">
      <alignment vertical="center"/>
    </xf>
    <xf numFmtId="0" fontId="7" fillId="0" borderId="0" xfId="6" quotePrefix="1" applyFont="1" applyAlignment="1" applyProtection="1">
      <alignment vertical="center" wrapText="1"/>
      <protection hidden="1"/>
    </xf>
    <xf numFmtId="0" fontId="9" fillId="2" borderId="0" xfId="0" applyFont="1" applyFill="1" applyAlignment="1">
      <alignment horizontal="center" vertical="center" wrapText="1"/>
    </xf>
    <xf numFmtId="0" fontId="7" fillId="0" borderId="0" xfId="6" applyFont="1" applyAlignment="1" applyProtection="1">
      <alignment horizontal="center" vertical="center" textRotation="90" wrapText="1"/>
      <protection hidden="1"/>
    </xf>
    <xf numFmtId="0" fontId="7" fillId="0" borderId="0" xfId="6" applyFont="1" applyAlignment="1" applyProtection="1">
      <alignment horizontal="center" vertical="center" wrapText="1"/>
      <protection hidden="1"/>
    </xf>
    <xf numFmtId="3" fontId="7" fillId="0" borderId="0" xfId="6" applyNumberFormat="1" applyFont="1" applyAlignment="1" applyProtection="1">
      <alignment horizontal="center" vertical="center" wrapText="1"/>
      <protection hidden="1"/>
    </xf>
    <xf numFmtId="3" fontId="7" fillId="0" borderId="0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0" xfId="6" applyNumberFormat="1" applyFont="1" applyAlignment="1" applyProtection="1">
      <alignment horizontal="center" vertical="center" wrapText="1"/>
      <protection hidden="1"/>
    </xf>
    <xf numFmtId="0" fontId="8" fillId="4" borderId="0" xfId="5" applyFill="1" applyBorder="1" applyAlignment="1" applyProtection="1">
      <alignment vertical="center" wrapText="1"/>
      <protection hidden="1"/>
    </xf>
    <xf numFmtId="0" fontId="11" fillId="4" borderId="0" xfId="6" applyFont="1" applyFill="1" applyAlignment="1" applyProtection="1">
      <alignment vertical="center" wrapText="1"/>
      <protection hidden="1"/>
    </xf>
    <xf numFmtId="0" fontId="21" fillId="4" borderId="19" xfId="5" applyFont="1" applyFill="1" applyBorder="1" applyAlignment="1" applyProtection="1">
      <alignment vertical="center" wrapText="1"/>
      <protection hidden="1"/>
    </xf>
    <xf numFmtId="9" fontId="4" fillId="0" borderId="1" xfId="2" applyFont="1" applyBorder="1" applyAlignment="1">
      <alignment horizontal="center" vertical="center"/>
    </xf>
    <xf numFmtId="166" fontId="17" fillId="7" borderId="0" xfId="1" applyNumberFormat="1" applyFont="1" applyFill="1"/>
    <xf numFmtId="0" fontId="24" fillId="8" borderId="0" xfId="0" applyFont="1" applyFill="1" applyAlignment="1">
      <alignment horizontal="center" vertical="center"/>
    </xf>
    <xf numFmtId="0" fontId="25" fillId="0" borderId="0" xfId="0" applyFont="1"/>
    <xf numFmtId="0" fontId="9" fillId="2" borderId="14" xfId="0" applyFont="1" applyFill="1" applyBorder="1"/>
    <xf numFmtId="0" fontId="8" fillId="2" borderId="14" xfId="5" applyFill="1" applyBorder="1"/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9" fontId="9" fillId="2" borderId="0" xfId="2" applyFont="1" applyFill="1" applyBorder="1"/>
    <xf numFmtId="9" fontId="9" fillId="0" borderId="0" xfId="2" applyFont="1" applyBorder="1"/>
    <xf numFmtId="10" fontId="20" fillId="6" borderId="0" xfId="2" applyNumberFormat="1" applyFont="1" applyFill="1"/>
    <xf numFmtId="166" fontId="26" fillId="0" borderId="0" xfId="1" applyNumberFormat="1" applyFont="1" applyAlignment="1">
      <alignment horizontal="center"/>
    </xf>
    <xf numFmtId="10" fontId="26" fillId="6" borderId="0" xfId="2" applyNumberFormat="1" applyFont="1" applyFill="1"/>
    <xf numFmtId="0" fontId="27" fillId="9" borderId="2" xfId="6" applyFont="1" applyFill="1" applyBorder="1" applyAlignment="1" applyProtection="1">
      <alignment horizontal="center" vertical="center" wrapText="1"/>
      <protection hidden="1"/>
    </xf>
    <xf numFmtId="0" fontId="23" fillId="4" borderId="29" xfId="5" applyFont="1" applyFill="1" applyBorder="1" applyAlignment="1" applyProtection="1">
      <alignment horizontal="left" vertical="center"/>
      <protection hidden="1"/>
    </xf>
    <xf numFmtId="0" fontId="16" fillId="10" borderId="0" xfId="0" applyFont="1" applyFill="1"/>
    <xf numFmtId="0" fontId="9" fillId="2" borderId="30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166" fontId="15" fillId="6" borderId="0" xfId="1" applyNumberFormat="1" applyFont="1" applyFill="1" applyAlignment="1">
      <alignment horizontal="center"/>
    </xf>
    <xf numFmtId="0" fontId="7" fillId="0" borderId="10" xfId="6" applyFont="1" applyBorder="1" applyAlignment="1" applyProtection="1">
      <alignment horizontal="center" vertical="center" textRotation="90" wrapText="1"/>
      <protection hidden="1"/>
    </xf>
    <xf numFmtId="0" fontId="7" fillId="0" borderId="13" xfId="6" applyFont="1" applyBorder="1" applyAlignment="1" applyProtection="1">
      <alignment horizontal="center" vertical="center" textRotation="90" wrapText="1"/>
      <protection hidden="1"/>
    </xf>
    <xf numFmtId="0" fontId="7" fillId="0" borderId="16" xfId="6" applyFont="1" applyBorder="1" applyAlignment="1" applyProtection="1">
      <alignment horizontal="center" vertical="center" textRotation="90" wrapText="1"/>
      <protection hidden="1"/>
    </xf>
    <xf numFmtId="0" fontId="7" fillId="4" borderId="3" xfId="6" applyFont="1" applyFill="1" applyBorder="1" applyAlignment="1" applyProtection="1">
      <alignment horizontal="center" vertical="center" wrapText="1"/>
      <protection hidden="1"/>
    </xf>
    <xf numFmtId="0" fontId="7" fillId="4" borderId="5" xfId="6" applyFont="1" applyFill="1" applyBorder="1" applyAlignment="1" applyProtection="1">
      <alignment horizontal="center" vertical="center" wrapText="1"/>
      <protection hidden="1"/>
    </xf>
    <xf numFmtId="0" fontId="7" fillId="0" borderId="9" xfId="6" quotePrefix="1" applyFont="1" applyBorder="1" applyAlignment="1" applyProtection="1">
      <alignment vertical="center" wrapText="1"/>
      <protection hidden="1"/>
    </xf>
    <xf numFmtId="0" fontId="7" fillId="0" borderId="25" xfId="6" quotePrefix="1" applyFont="1" applyBorder="1" applyAlignment="1" applyProtection="1">
      <alignment vertical="center" wrapText="1"/>
      <protection hidden="1"/>
    </xf>
    <xf numFmtId="0" fontId="7" fillId="0" borderId="20" xfId="6" quotePrefix="1" applyFont="1" applyBorder="1" applyAlignment="1" applyProtection="1">
      <alignment vertical="center" wrapText="1"/>
      <protection hidden="1"/>
    </xf>
    <xf numFmtId="0" fontId="7" fillId="0" borderId="26" xfId="6" applyFont="1" applyBorder="1" applyAlignment="1" applyProtection="1">
      <alignment horizontal="center" vertical="center" textRotation="90" wrapText="1"/>
      <protection hidden="1"/>
    </xf>
    <xf numFmtId="0" fontId="7" fillId="0" borderId="21" xfId="6" applyFont="1" applyBorder="1" applyAlignment="1" applyProtection="1">
      <alignment horizontal="center" vertical="center" textRotation="90" wrapText="1"/>
      <protection hidden="1"/>
    </xf>
    <xf numFmtId="0" fontId="11" fillId="4" borderId="2" xfId="6" applyFont="1" applyFill="1" applyBorder="1" applyAlignment="1" applyProtection="1">
      <alignment horizontal="center" vertical="center" wrapText="1"/>
      <protection hidden="1"/>
    </xf>
    <xf numFmtId="0" fontId="11" fillId="4" borderId="3" xfId="6" applyFont="1" applyFill="1" applyBorder="1" applyAlignment="1" applyProtection="1">
      <alignment horizontal="center" vertical="center" wrapText="1"/>
      <protection hidden="1"/>
    </xf>
    <xf numFmtId="0" fontId="23" fillId="4" borderId="29" xfId="5" applyFont="1" applyFill="1" applyBorder="1" applyAlignment="1" applyProtection="1">
      <alignment horizontal="left" vertical="center"/>
      <protection hidden="1"/>
    </xf>
    <xf numFmtId="0" fontId="8" fillId="4" borderId="19" xfId="5" quotePrefix="1" applyFill="1" applyBorder="1" applyAlignment="1" applyProtection="1">
      <alignment horizontal="center" vertical="center" wrapText="1"/>
      <protection hidden="1"/>
    </xf>
    <xf numFmtId="0" fontId="8" fillId="4" borderId="29" xfId="5" quotePrefix="1" applyFill="1" applyBorder="1" applyAlignment="1" applyProtection="1">
      <alignment horizontal="center" vertical="center" wrapText="1"/>
      <protection hidden="1"/>
    </xf>
    <xf numFmtId="165" fontId="13" fillId="0" borderId="12" xfId="6" applyNumberFormat="1" applyFont="1" applyBorder="1" applyAlignment="1" applyProtection="1">
      <alignment horizontal="center" vertical="center" wrapText="1"/>
      <protection hidden="1"/>
    </xf>
    <xf numFmtId="165" fontId="13" fillId="0" borderId="15" xfId="6" applyNumberFormat="1" applyFont="1" applyBorder="1" applyAlignment="1" applyProtection="1">
      <alignment horizontal="center" vertical="center" wrapText="1"/>
      <protection hidden="1"/>
    </xf>
    <xf numFmtId="165" fontId="14" fillId="0" borderId="15" xfId="6" applyNumberFormat="1" applyFont="1" applyBorder="1" applyAlignment="1" applyProtection="1">
      <alignment horizontal="center" vertical="center" wrapText="1"/>
      <protection hidden="1"/>
    </xf>
    <xf numFmtId="165" fontId="13" fillId="0" borderId="18" xfId="6" applyNumberFormat="1" applyFont="1" applyBorder="1" applyAlignment="1" applyProtection="1">
      <alignment horizontal="center" vertical="center" wrapText="1"/>
      <protection hidden="1"/>
    </xf>
    <xf numFmtId="165" fontId="13" fillId="0" borderId="23" xfId="6" applyNumberFormat="1" applyFont="1" applyBorder="1" applyAlignment="1" applyProtection="1">
      <alignment horizontal="center" vertical="center" wrapText="1"/>
      <protection hidden="1"/>
    </xf>
    <xf numFmtId="165" fontId="13" fillId="0" borderId="28" xfId="6" applyNumberFormat="1" applyFont="1" applyBorder="1" applyAlignment="1" applyProtection="1">
      <alignment horizontal="center" vertical="center" wrapText="1"/>
      <protection hidden="1"/>
    </xf>
    <xf numFmtId="3" fontId="7" fillId="0" borderId="31" xfId="1" applyNumberFormat="1" applyFont="1" applyFill="1" applyBorder="1" applyAlignment="1" applyProtection="1">
      <alignment horizontal="center" vertical="center" wrapText="1"/>
      <protection hidden="1"/>
    </xf>
    <xf numFmtId="3" fontId="7" fillId="0" borderId="32" xfId="1" applyNumberFormat="1" applyFont="1" applyFill="1" applyBorder="1" applyAlignment="1" applyProtection="1">
      <alignment horizontal="center" vertical="center" wrapText="1"/>
      <protection hidden="1"/>
    </xf>
    <xf numFmtId="3" fontId="12" fillId="0" borderId="32" xfId="1" applyNumberFormat="1" applyFont="1" applyFill="1" applyBorder="1" applyAlignment="1" applyProtection="1">
      <alignment horizontal="center" vertical="center" wrapText="1"/>
      <protection hidden="1"/>
    </xf>
    <xf numFmtId="3" fontId="7" fillId="0" borderId="33" xfId="1" applyNumberFormat="1" applyFont="1" applyFill="1" applyBorder="1" applyAlignment="1" applyProtection="1">
      <alignment horizontal="center" vertical="center" wrapText="1"/>
      <protection hidden="1"/>
    </xf>
  </cellXfs>
  <cellStyles count="7">
    <cellStyle name="Гиперссылка" xfId="5" builtinId="8"/>
    <cellStyle name="Обычный" xfId="0" builtinId="0"/>
    <cellStyle name="Обычный 10" xfId="3" xr:uid="{00000000-0005-0000-0000-000002000000}"/>
    <cellStyle name="Обычный 2" xfId="6" xr:uid="{00000000-0005-0000-0000-000003000000}"/>
    <cellStyle name="Процентный" xfId="2" builtinId="5"/>
    <cellStyle name="Процентный 12 2 2" xfId="4" xr:uid="{00000000-0005-0000-0000-000005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47625</xdr:rowOff>
    </xdr:from>
    <xdr:to>
      <xdr:col>1</xdr:col>
      <xdr:colOff>1034</xdr:colOff>
      <xdr:row>11</xdr:row>
      <xdr:rowOff>285750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75" t="12288" r="-1755" b="5901"/>
        <a:stretch/>
      </xdr:blipFill>
      <xdr:spPr>
        <a:xfrm>
          <a:off x="47625" y="2047875"/>
          <a:ext cx="3391934" cy="23050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19050</xdr:colOff>
      <xdr:row>13</xdr:row>
      <xdr:rowOff>38100</xdr:rowOff>
    </xdr:from>
    <xdr:to>
      <xdr:col>0</xdr:col>
      <xdr:colOff>3410984</xdr:colOff>
      <xdr:row>21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90" r="-2141" b="6748"/>
        <a:stretch/>
      </xdr:blipFill>
      <xdr:spPr>
        <a:xfrm>
          <a:off x="19050" y="5076825"/>
          <a:ext cx="3391934" cy="23050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38100</xdr:colOff>
      <xdr:row>22</xdr:row>
      <xdr:rowOff>19050</xdr:rowOff>
    </xdr:from>
    <xdr:to>
      <xdr:col>0</xdr:col>
      <xdr:colOff>3430034</xdr:colOff>
      <xdr:row>29</xdr:row>
      <xdr:rowOff>390525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25" b="10025"/>
        <a:stretch/>
      </xdr:blipFill>
      <xdr:spPr>
        <a:xfrm>
          <a:off x="38100" y="8077200"/>
          <a:ext cx="3391934" cy="23050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261470</xdr:colOff>
      <xdr:row>31</xdr:row>
      <xdr:rowOff>28575</xdr:rowOff>
    </xdr:from>
    <xdr:to>
      <xdr:col>1</xdr:col>
      <xdr:colOff>55071</xdr:colOff>
      <xdr:row>38</xdr:row>
      <xdr:rowOff>200025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25" b="10025"/>
        <a:stretch/>
      </xdr:blipFill>
      <xdr:spPr>
        <a:xfrm>
          <a:off x="261470" y="11022791"/>
          <a:ext cx="3391934" cy="2350371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28575</xdr:colOff>
      <xdr:row>40</xdr:row>
      <xdr:rowOff>104775</xdr:rowOff>
    </xdr:from>
    <xdr:to>
      <xdr:col>0</xdr:col>
      <xdr:colOff>3420509</xdr:colOff>
      <xdr:row>47</xdr:row>
      <xdr:rowOff>209550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25" b="10025"/>
        <a:stretch/>
      </xdr:blipFill>
      <xdr:spPr>
        <a:xfrm>
          <a:off x="28575" y="14306550"/>
          <a:ext cx="3391934" cy="23050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38100</xdr:colOff>
      <xdr:row>49</xdr:row>
      <xdr:rowOff>9524</xdr:rowOff>
    </xdr:from>
    <xdr:to>
      <xdr:col>0</xdr:col>
      <xdr:colOff>3430034</xdr:colOff>
      <xdr:row>56</xdr:row>
      <xdr:rowOff>104774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" t="11015" r="-281" b="4739"/>
        <a:stretch/>
      </xdr:blipFill>
      <xdr:spPr>
        <a:xfrm>
          <a:off x="38100" y="17402174"/>
          <a:ext cx="3391934" cy="24288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47625</xdr:colOff>
      <xdr:row>58</xdr:row>
      <xdr:rowOff>47624</xdr:rowOff>
    </xdr:from>
    <xdr:to>
      <xdr:col>1</xdr:col>
      <xdr:colOff>1034</xdr:colOff>
      <xdr:row>65</xdr:row>
      <xdr:rowOff>209549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" t="9530" r="-281" b="6226"/>
        <a:stretch/>
      </xdr:blipFill>
      <xdr:spPr>
        <a:xfrm>
          <a:off x="47625" y="20650199"/>
          <a:ext cx="3391934" cy="24288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66675</xdr:colOff>
      <xdr:row>67</xdr:row>
      <xdr:rowOff>171449</xdr:rowOff>
    </xdr:from>
    <xdr:to>
      <xdr:col>1</xdr:col>
      <xdr:colOff>20084</xdr:colOff>
      <xdr:row>74</xdr:row>
      <xdr:rowOff>133349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" t="10964" r="4500" b="8809"/>
        <a:stretch/>
      </xdr:blipFill>
      <xdr:spPr>
        <a:xfrm>
          <a:off x="66675" y="24041099"/>
          <a:ext cx="3391934" cy="24288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0</xdr:colOff>
      <xdr:row>76</xdr:row>
      <xdr:rowOff>28575</xdr:rowOff>
    </xdr:from>
    <xdr:to>
      <xdr:col>0</xdr:col>
      <xdr:colOff>3391934</xdr:colOff>
      <xdr:row>83</xdr:row>
      <xdr:rowOff>257175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78" b="7878"/>
        <a:stretch/>
      </xdr:blipFill>
      <xdr:spPr>
        <a:xfrm>
          <a:off x="0" y="27393900"/>
          <a:ext cx="3391934" cy="24288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9525</xdr:colOff>
      <xdr:row>85</xdr:row>
      <xdr:rowOff>19050</xdr:rowOff>
    </xdr:from>
    <xdr:to>
      <xdr:col>0</xdr:col>
      <xdr:colOff>3401459</xdr:colOff>
      <xdr:row>92</xdr:row>
      <xdr:rowOff>247650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78" b="7878"/>
        <a:stretch/>
      </xdr:blipFill>
      <xdr:spPr>
        <a:xfrm>
          <a:off x="9525" y="30575250"/>
          <a:ext cx="3391934" cy="24288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161862</xdr:colOff>
      <xdr:row>31</xdr:row>
      <xdr:rowOff>49803</xdr:rowOff>
    </xdr:from>
    <xdr:to>
      <xdr:col>0</xdr:col>
      <xdr:colOff>978290</xdr:colOff>
      <xdr:row>33</xdr:row>
      <xdr:rowOff>39326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1862" y="11044019"/>
          <a:ext cx="816428" cy="6120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dqn3zz94XvKLG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view="pageBreakPreview" zoomScale="130" zoomScaleNormal="100" zoomScaleSheetLayoutView="130" workbookViewId="0">
      <selection activeCell="B1" sqref="B1"/>
    </sheetView>
  </sheetViews>
  <sheetFormatPr defaultRowHeight="15" x14ac:dyDescent="0.25"/>
  <cols>
    <col min="1" max="1" width="12.42578125" customWidth="1"/>
    <col min="3" max="3" width="8.85546875" hidden="1" customWidth="1"/>
  </cols>
  <sheetData>
    <row r="1" spans="1:4" ht="15.75" thickBot="1" x14ac:dyDescent="0.3">
      <c r="A1" s="39" t="s">
        <v>21</v>
      </c>
      <c r="B1" s="40" t="s">
        <v>16</v>
      </c>
      <c r="C1" t="s">
        <v>15</v>
      </c>
    </row>
    <row r="2" spans="1:4" hidden="1" x14ac:dyDescent="0.25">
      <c r="C2" t="s">
        <v>16</v>
      </c>
    </row>
    <row r="3" spans="1:4" hidden="1" x14ac:dyDescent="0.25">
      <c r="C3" t="s">
        <v>17</v>
      </c>
    </row>
    <row r="4" spans="1:4" ht="15.75" hidden="1" thickBot="1" x14ac:dyDescent="0.3">
      <c r="C4" t="s">
        <v>18</v>
      </c>
    </row>
    <row r="5" spans="1:4" ht="19.5" hidden="1" thickBot="1" x14ac:dyDescent="0.35">
      <c r="A5" s="51" t="s">
        <v>182</v>
      </c>
      <c r="B5" s="52" t="s">
        <v>183</v>
      </c>
      <c r="C5" t="s">
        <v>183</v>
      </c>
      <c r="D5">
        <f>IF(AND(B5="с НДС"),1,IF(AND(B5="без НДС"),1.2,""))</f>
        <v>1</v>
      </c>
    </row>
    <row r="6" spans="1:4" x14ac:dyDescent="0.25">
      <c r="C6" t="s">
        <v>184</v>
      </c>
    </row>
  </sheetData>
  <dataValidations count="2">
    <dataValidation type="list" allowBlank="1" showInputMessage="1" showErrorMessage="1" sqref="B1" xr:uid="{00000000-0002-0000-0000-000000000000}">
      <formula1>$C$1:$C$4</formula1>
    </dataValidation>
    <dataValidation type="list" allowBlank="1" showInputMessage="1" showErrorMessage="1" sqref="B5" xr:uid="{00000000-0002-0000-0000-000001000000}">
      <formula1>$C$5:$C$6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3CC"/>
  </sheetPr>
  <dimension ref="A1:D6"/>
  <sheetViews>
    <sheetView view="pageBreakPreview" zoomScaleNormal="100" zoomScaleSheetLayoutView="100" workbookViewId="0">
      <selection activeCell="H14" sqref="H14"/>
    </sheetView>
  </sheetViews>
  <sheetFormatPr defaultRowHeight="15" x14ac:dyDescent="0.25"/>
  <cols>
    <col min="1" max="1" width="38" customWidth="1"/>
    <col min="2" max="2" width="10.42578125" customWidth="1"/>
    <col min="3" max="3" width="8.85546875" hidden="1" customWidth="1"/>
    <col min="4" max="4" width="11.42578125" hidden="1" customWidth="1"/>
  </cols>
  <sheetData>
    <row r="1" spans="1:4" ht="18.75" thickBot="1" x14ac:dyDescent="0.3">
      <c r="C1" s="1"/>
      <c r="D1" s="2"/>
    </row>
    <row r="2" spans="1:4" ht="34.5" thickBot="1" x14ac:dyDescent="0.3">
      <c r="A2" s="77" t="s">
        <v>219</v>
      </c>
      <c r="B2" s="75">
        <v>0</v>
      </c>
      <c r="C2" s="1"/>
      <c r="D2" s="3"/>
    </row>
    <row r="3" spans="1:4" ht="18" x14ac:dyDescent="0.25">
      <c r="C3" s="1"/>
      <c r="D3" s="2"/>
    </row>
    <row r="4" spans="1:4" x14ac:dyDescent="0.25">
      <c r="C4" s="4"/>
      <c r="D4" s="4"/>
    </row>
    <row r="5" spans="1:4" hidden="1" x14ac:dyDescent="0.25">
      <c r="C5" s="4"/>
      <c r="D5" s="4"/>
    </row>
    <row r="6" spans="1:4" x14ac:dyDescent="0.25">
      <c r="A6" s="78"/>
      <c r="C6" s="4"/>
      <c r="D6" s="4"/>
    </row>
  </sheetData>
  <pageMargins left="0.7" right="0.7" top="0.75" bottom="0.75" header="0.3" footer="0.3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0"/>
  <sheetViews>
    <sheetView workbookViewId="0">
      <selection activeCell="A19" sqref="A19"/>
    </sheetView>
  </sheetViews>
  <sheetFormatPr defaultRowHeight="15" x14ac:dyDescent="0.25"/>
  <cols>
    <col min="1" max="1" width="44.7109375" customWidth="1"/>
    <col min="2" max="2" width="38.28515625" customWidth="1"/>
  </cols>
  <sheetData>
    <row r="2" spans="1:2" ht="15.75" x14ac:dyDescent="0.25">
      <c r="A2" s="91" t="s">
        <v>228</v>
      </c>
      <c r="B2" s="92"/>
    </row>
    <row r="3" spans="1:2" ht="15.75" x14ac:dyDescent="0.25">
      <c r="A3" s="79" t="s">
        <v>220</v>
      </c>
      <c r="B3" s="80" t="s">
        <v>229</v>
      </c>
    </row>
    <row r="4" spans="1:2" ht="15.75" x14ac:dyDescent="0.25">
      <c r="A4" s="79" t="s">
        <v>221</v>
      </c>
      <c r="B4" s="80" t="s">
        <v>189</v>
      </c>
    </row>
    <row r="5" spans="1:2" ht="15.75" hidden="1" x14ac:dyDescent="0.25">
      <c r="A5" s="79" t="s">
        <v>222</v>
      </c>
      <c r="B5" s="80"/>
    </row>
    <row r="6" spans="1:2" ht="15.75" hidden="1" x14ac:dyDescent="0.25">
      <c r="A6" s="79" t="s">
        <v>223</v>
      </c>
      <c r="B6" s="80"/>
    </row>
    <row r="7" spans="1:2" ht="15.75" x14ac:dyDescent="0.25">
      <c r="A7" s="79" t="s">
        <v>224</v>
      </c>
      <c r="B7" s="80" t="s">
        <v>230</v>
      </c>
    </row>
    <row r="8" spans="1:2" ht="15.75" x14ac:dyDescent="0.25">
      <c r="A8" s="79" t="s">
        <v>225</v>
      </c>
      <c r="B8" s="80" t="s">
        <v>231</v>
      </c>
    </row>
    <row r="9" spans="1:2" ht="15.75" x14ac:dyDescent="0.25">
      <c r="A9" s="79" t="s">
        <v>226</v>
      </c>
      <c r="B9" s="80" t="s">
        <v>232</v>
      </c>
    </row>
    <row r="10" spans="1:2" ht="15.75" x14ac:dyDescent="0.25">
      <c r="A10" s="79" t="s">
        <v>227</v>
      </c>
      <c r="B10" s="80" t="s">
        <v>233</v>
      </c>
    </row>
  </sheetData>
  <mergeCells count="1"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4.9989318521683403E-2"/>
  </sheetPr>
  <dimension ref="A1:P82"/>
  <sheetViews>
    <sheetView workbookViewId="0">
      <selection activeCell="N12" sqref="N12"/>
    </sheetView>
  </sheetViews>
  <sheetFormatPr defaultColWidth="8.85546875" defaultRowHeight="15" x14ac:dyDescent="0.25"/>
  <cols>
    <col min="1" max="1" width="5" style="43" bestFit="1" customWidth="1"/>
    <col min="2" max="2" width="42.5703125" style="43" bestFit="1" customWidth="1"/>
    <col min="3" max="3" width="13.42578125" style="43" bestFit="1" customWidth="1"/>
    <col min="4" max="8" width="9.140625" style="43" bestFit="1" customWidth="1"/>
    <col min="9" max="9" width="6.85546875" style="43" bestFit="1" customWidth="1"/>
    <col min="10" max="10" width="15.85546875" style="43" bestFit="1" customWidth="1"/>
    <col min="11" max="11" width="12.42578125" style="43" bestFit="1" customWidth="1"/>
    <col min="12" max="16" width="8.85546875" style="90"/>
    <col min="17" max="16384" width="8.85546875" style="43"/>
  </cols>
  <sheetData>
    <row r="1" spans="1:11" x14ac:dyDescent="0.25">
      <c r="A1" s="41"/>
      <c r="B1" s="41"/>
      <c r="C1" s="41"/>
      <c r="D1" s="93"/>
      <c r="E1" s="93"/>
      <c r="F1" s="93"/>
      <c r="G1" s="93"/>
      <c r="H1" s="94" t="s">
        <v>14</v>
      </c>
      <c r="I1" s="94"/>
      <c r="J1" s="42"/>
      <c r="K1" s="41"/>
    </row>
    <row r="2" spans="1:11" x14ac:dyDescent="0.25">
      <c r="A2" s="44"/>
      <c r="B2" s="44"/>
      <c r="C2" s="44"/>
      <c r="D2" s="45" t="s">
        <v>15</v>
      </c>
      <c r="E2" s="45" t="s">
        <v>16</v>
      </c>
      <c r="F2" s="45" t="s">
        <v>17</v>
      </c>
      <c r="G2" s="45" t="s">
        <v>18</v>
      </c>
      <c r="H2" s="46"/>
      <c r="I2" s="47" t="s">
        <v>19</v>
      </c>
      <c r="J2" s="46" t="s">
        <v>4</v>
      </c>
      <c r="K2" s="44" t="s">
        <v>5</v>
      </c>
    </row>
    <row r="3" spans="1:11" x14ac:dyDescent="0.25">
      <c r="A3" s="48" t="s">
        <v>22</v>
      </c>
      <c r="B3" s="49" t="s">
        <v>23</v>
      </c>
      <c r="C3" s="49" t="s">
        <v>20</v>
      </c>
      <c r="D3" s="86">
        <v>3570</v>
      </c>
      <c r="E3" s="86">
        <v>3644</v>
      </c>
      <c r="F3" s="86">
        <v>3758</v>
      </c>
      <c r="G3" s="86">
        <v>4129</v>
      </c>
      <c r="H3" s="50">
        <v>7669</v>
      </c>
      <c r="I3" s="87">
        <v>0.08</v>
      </c>
      <c r="J3" s="50">
        <f>H3*(1-I3)</f>
        <v>7055.4800000000005</v>
      </c>
      <c r="K3" s="76">
        <f>IF(AND(Категория!$B$1="A+"),'СВОД Матрасы'!D3,IF(AND(Категория!$B$1="A"),'СВОД Матрасы'!E3,IF(AND(Категория!$B$1="B"),'СВОД Матрасы'!F3,IF(AND(Категория!$B$1="C"),'СВОД Матрасы'!G3,""))))*(1-Доп.скидка!$B$2)/(IF(AND(Категория!$B$5="с НДС"),1,IF(AND(Категория!$B$5="без НДС"),1.2,"")))</f>
        <v>3644</v>
      </c>
    </row>
    <row r="4" spans="1:11" x14ac:dyDescent="0.25">
      <c r="A4" s="48" t="s">
        <v>24</v>
      </c>
      <c r="B4" s="49" t="s">
        <v>25</v>
      </c>
      <c r="C4" s="49" t="s">
        <v>20</v>
      </c>
      <c r="D4" s="86">
        <v>3944</v>
      </c>
      <c r="E4" s="86">
        <v>4026</v>
      </c>
      <c r="F4" s="86">
        <v>4150</v>
      </c>
      <c r="G4" s="86">
        <v>4564</v>
      </c>
      <c r="H4" s="50">
        <v>8495</v>
      </c>
      <c r="I4" s="87">
        <v>0.08</v>
      </c>
      <c r="J4" s="50">
        <f t="shared" ref="J4:J67" si="0">H4*(1-I4)</f>
        <v>7815.4000000000005</v>
      </c>
      <c r="K4" s="76">
        <f>IF(AND(Категория!$B$1="A+"),'СВОД Матрасы'!D4,IF(AND(Категория!$B$1="A"),'СВОД Матрасы'!E4,IF(AND(Категория!$B$1="B"),'СВОД Матрасы'!F4,IF(AND(Категория!$B$1="C"),'СВОД Матрасы'!G4,""))))*(1-Доп.скидка!$B$2)/(IF(AND(Категория!$B$5="с НДС"),1,IF(AND(Категория!$B$5="без НДС"),1.2,"")))</f>
        <v>4026</v>
      </c>
    </row>
    <row r="5" spans="1:11" x14ac:dyDescent="0.25">
      <c r="A5" s="48" t="s">
        <v>26</v>
      </c>
      <c r="B5" s="49" t="s">
        <v>27</v>
      </c>
      <c r="C5" s="49" t="s">
        <v>20</v>
      </c>
      <c r="D5" s="86">
        <v>4308</v>
      </c>
      <c r="E5" s="86">
        <v>4399</v>
      </c>
      <c r="F5" s="86">
        <v>4534</v>
      </c>
      <c r="G5" s="86">
        <v>4986</v>
      </c>
      <c r="H5" s="50">
        <v>9259</v>
      </c>
      <c r="I5" s="87">
        <v>0.08</v>
      </c>
      <c r="J5" s="50">
        <f t="shared" si="0"/>
        <v>8518.2800000000007</v>
      </c>
      <c r="K5" s="76">
        <f>IF(AND(Категория!$B$1="A+"),'СВОД Матрасы'!D5,IF(AND(Категория!$B$1="A"),'СВОД Матрасы'!E5,IF(AND(Категория!$B$1="B"),'СВОД Матрасы'!F5,IF(AND(Категория!$B$1="C"),'СВОД Матрасы'!G5,""))))*(1-Доп.скидка!$B$2)/(IF(AND(Категория!$B$5="с НДС"),1,IF(AND(Категория!$B$5="без НДС"),1.2,"")))</f>
        <v>4399</v>
      </c>
    </row>
    <row r="6" spans="1:11" x14ac:dyDescent="0.25">
      <c r="A6" s="48" t="s">
        <v>28</v>
      </c>
      <c r="B6" s="49" t="s">
        <v>29</v>
      </c>
      <c r="C6" s="49" t="s">
        <v>20</v>
      </c>
      <c r="D6" s="86">
        <v>5709</v>
      </c>
      <c r="E6" s="86">
        <v>5829</v>
      </c>
      <c r="F6" s="86">
        <v>6009</v>
      </c>
      <c r="G6" s="86">
        <v>6610</v>
      </c>
      <c r="H6" s="50">
        <v>12287</v>
      </c>
      <c r="I6" s="87">
        <v>0.08</v>
      </c>
      <c r="J6" s="50">
        <f t="shared" si="0"/>
        <v>11304.04</v>
      </c>
      <c r="K6" s="76">
        <f>IF(AND(Категория!$B$1="A+"),'СВОД Матрасы'!D6,IF(AND(Категория!$B$1="A"),'СВОД Матрасы'!E6,IF(AND(Категория!$B$1="B"),'СВОД Матрасы'!F6,IF(AND(Категория!$B$1="C"),'СВОД Матрасы'!G6,""))))*(1-Доп.скидка!$B$2)/(IF(AND(Категория!$B$5="с НДС"),1,IF(AND(Категория!$B$5="без НДС"),1.2,"")))</f>
        <v>5829</v>
      </c>
    </row>
    <row r="7" spans="1:11" x14ac:dyDescent="0.25">
      <c r="A7" s="48" t="s">
        <v>30</v>
      </c>
      <c r="B7" s="49" t="s">
        <v>31</v>
      </c>
      <c r="C7" s="49" t="s">
        <v>20</v>
      </c>
      <c r="D7" s="86">
        <v>6268</v>
      </c>
      <c r="E7" s="86">
        <v>6400</v>
      </c>
      <c r="F7" s="86">
        <v>6598</v>
      </c>
      <c r="G7" s="86">
        <v>7260</v>
      </c>
      <c r="H7" s="50">
        <v>13472</v>
      </c>
      <c r="I7" s="87">
        <v>0.08</v>
      </c>
      <c r="J7" s="50">
        <f t="shared" si="0"/>
        <v>12394.24</v>
      </c>
      <c r="K7" s="76">
        <f>IF(AND(Категория!$B$1="A+"),'СВОД Матрасы'!D7,IF(AND(Категория!$B$1="A"),'СВОД Матрасы'!E7,IF(AND(Категория!$B$1="B"),'СВОД Матрасы'!F7,IF(AND(Категория!$B$1="C"),'СВОД Матрасы'!G7,""))))*(1-Доп.скидка!$B$2)/(IF(AND(Категория!$B$5="с НДС"),1,IF(AND(Категория!$B$5="без НДС"),1.2,"")))</f>
        <v>6400</v>
      </c>
    </row>
    <row r="8" spans="1:11" x14ac:dyDescent="0.25">
      <c r="A8" s="48" t="s">
        <v>32</v>
      </c>
      <c r="B8" s="49" t="s">
        <v>33</v>
      </c>
      <c r="C8" s="49" t="s">
        <v>20</v>
      </c>
      <c r="D8" s="86">
        <v>7142</v>
      </c>
      <c r="E8" s="86">
        <v>7294</v>
      </c>
      <c r="F8" s="86">
        <v>7519</v>
      </c>
      <c r="G8" s="86">
        <v>8272</v>
      </c>
      <c r="H8" s="50">
        <v>15334</v>
      </c>
      <c r="I8" s="87">
        <v>0.08</v>
      </c>
      <c r="J8" s="50">
        <f t="shared" si="0"/>
        <v>14107.28</v>
      </c>
      <c r="K8" s="76">
        <f>IF(AND(Категория!$B$1="A+"),'СВОД Матрасы'!D8,IF(AND(Категория!$B$1="A"),'СВОД Матрасы'!E8,IF(AND(Категория!$B$1="B"),'СВОД Матрасы'!F8,IF(AND(Категория!$B$1="C"),'СВОД Матрасы'!G8,""))))*(1-Доп.скидка!$B$2)/(IF(AND(Категория!$B$5="с НДС"),1,IF(AND(Категория!$B$5="без НДС"),1.2,"")))</f>
        <v>7294</v>
      </c>
    </row>
    <row r="9" spans="1:11" x14ac:dyDescent="0.25">
      <c r="A9" s="48" t="s">
        <v>34</v>
      </c>
      <c r="B9" s="49" t="s">
        <v>35</v>
      </c>
      <c r="C9" s="49" t="s">
        <v>20</v>
      </c>
      <c r="D9" s="86">
        <v>7851</v>
      </c>
      <c r="E9" s="86">
        <v>8015</v>
      </c>
      <c r="F9" s="86">
        <v>8263</v>
      </c>
      <c r="G9" s="86">
        <v>9090</v>
      </c>
      <c r="H9" s="50">
        <v>16876</v>
      </c>
      <c r="I9" s="87">
        <v>0.08</v>
      </c>
      <c r="J9" s="50">
        <f t="shared" si="0"/>
        <v>15525.92</v>
      </c>
      <c r="K9" s="76">
        <f>IF(AND(Категория!$B$1="A+"),'СВОД Матрасы'!D9,IF(AND(Категория!$B$1="A"),'СВОД Матрасы'!E9,IF(AND(Категория!$B$1="B"),'СВОД Матрасы'!F9,IF(AND(Категория!$B$1="C"),'СВОД Матрасы'!G9,""))))*(1-Доп.скидка!$B$2)/(IF(AND(Категория!$B$5="с НДС"),1,IF(AND(Категория!$B$5="без НДС"),1.2,"")))</f>
        <v>8015</v>
      </c>
    </row>
    <row r="10" spans="1:11" x14ac:dyDescent="0.25">
      <c r="A10" s="48" t="s">
        <v>36</v>
      </c>
      <c r="B10" s="49" t="s">
        <v>37</v>
      </c>
      <c r="C10" s="49" t="s">
        <v>20</v>
      </c>
      <c r="D10" s="86">
        <v>8710</v>
      </c>
      <c r="E10" s="86">
        <v>8894</v>
      </c>
      <c r="F10" s="86">
        <v>9169</v>
      </c>
      <c r="G10" s="86">
        <v>10084</v>
      </c>
      <c r="H10" s="50">
        <v>18737</v>
      </c>
      <c r="I10" s="87">
        <v>0.08</v>
      </c>
      <c r="J10" s="50">
        <f t="shared" si="0"/>
        <v>17238.04</v>
      </c>
      <c r="K10" s="76">
        <f>IF(AND(Категория!$B$1="A+"),'СВОД Матрасы'!D10,IF(AND(Категория!$B$1="A"),'СВОД Матрасы'!E10,IF(AND(Категория!$B$1="B"),'СВОД Матрасы'!F10,IF(AND(Категория!$B$1="C"),'СВОД Матрасы'!G10,""))))*(1-Доп.скидка!$B$2)/(IF(AND(Категория!$B$5="с НДС"),1,IF(AND(Категория!$B$5="без НДС"),1.2,"")))</f>
        <v>8894</v>
      </c>
    </row>
    <row r="11" spans="1:11" x14ac:dyDescent="0.25">
      <c r="A11" s="48" t="s">
        <v>38</v>
      </c>
      <c r="B11" s="49" t="s">
        <v>39</v>
      </c>
      <c r="C11" s="49" t="s">
        <v>20</v>
      </c>
      <c r="D11" s="86">
        <v>4076</v>
      </c>
      <c r="E11" s="86">
        <v>4161</v>
      </c>
      <c r="F11" s="86">
        <v>4290</v>
      </c>
      <c r="G11" s="86">
        <v>4720</v>
      </c>
      <c r="H11" s="50">
        <v>8058</v>
      </c>
      <c r="I11" s="87">
        <v>0.08</v>
      </c>
      <c r="J11" s="50">
        <f t="shared" si="0"/>
        <v>7413.3600000000006</v>
      </c>
      <c r="K11" s="76">
        <f>IF(AND(Категория!$B$1="A+"),'СВОД Матрасы'!D11,IF(AND(Категория!$B$1="A"),'СВОД Матрасы'!E11,IF(AND(Категория!$B$1="B"),'СВОД Матрасы'!F11,IF(AND(Категория!$B$1="C"),'СВОД Матрасы'!G11,""))))*(1-Доп.скидка!$B$2)/(IF(AND(Категория!$B$5="с НДС"),1,IF(AND(Категория!$B$5="без НДС"),1.2,"")))</f>
        <v>4161</v>
      </c>
    </row>
    <row r="12" spans="1:11" x14ac:dyDescent="0.25">
      <c r="A12" s="48" t="s">
        <v>40</v>
      </c>
      <c r="B12" s="49" t="s">
        <v>41</v>
      </c>
      <c r="C12" s="49" t="s">
        <v>20</v>
      </c>
      <c r="D12" s="86">
        <v>4503</v>
      </c>
      <c r="E12" s="86">
        <v>4598</v>
      </c>
      <c r="F12" s="86">
        <v>4741</v>
      </c>
      <c r="G12" s="86">
        <v>5216</v>
      </c>
      <c r="H12" s="50">
        <v>8920</v>
      </c>
      <c r="I12" s="87">
        <v>0.08</v>
      </c>
      <c r="J12" s="50">
        <f t="shared" si="0"/>
        <v>8206.4</v>
      </c>
      <c r="K12" s="76">
        <f>IF(AND(Категория!$B$1="A+"),'СВОД Матрасы'!D12,IF(AND(Категория!$B$1="A"),'СВОД Матрасы'!E12,IF(AND(Категория!$B$1="B"),'СВОД Матрасы'!F12,IF(AND(Категория!$B$1="C"),'СВОД Матрасы'!G12,""))))*(1-Доп.скидка!$B$2)/(IF(AND(Категория!$B$5="с НДС"),1,IF(AND(Категория!$B$5="без НДС"),1.2,"")))</f>
        <v>4598</v>
      </c>
    </row>
    <row r="13" spans="1:11" x14ac:dyDescent="0.25">
      <c r="A13" s="48" t="s">
        <v>42</v>
      </c>
      <c r="B13" s="49" t="s">
        <v>43</v>
      </c>
      <c r="C13" s="49" t="s">
        <v>20</v>
      </c>
      <c r="D13" s="86">
        <v>4917</v>
      </c>
      <c r="E13" s="86">
        <v>5022</v>
      </c>
      <c r="F13" s="86">
        <v>5177</v>
      </c>
      <c r="G13" s="86">
        <v>5691</v>
      </c>
      <c r="H13" s="50">
        <v>9734</v>
      </c>
      <c r="I13" s="87">
        <v>0.08</v>
      </c>
      <c r="J13" s="50">
        <f t="shared" si="0"/>
        <v>8955.2800000000007</v>
      </c>
      <c r="K13" s="76">
        <f>IF(AND(Категория!$B$1="A+"),'СВОД Матрасы'!D13,IF(AND(Категория!$B$1="A"),'СВОД Матрасы'!E13,IF(AND(Категория!$B$1="B"),'СВОД Матрасы'!F13,IF(AND(Категория!$B$1="C"),'СВОД Матрасы'!G13,""))))*(1-Доп.скидка!$B$2)/(IF(AND(Категория!$B$5="с НДС"),1,IF(AND(Категория!$B$5="без НДС"),1.2,"")))</f>
        <v>5022</v>
      </c>
    </row>
    <row r="14" spans="1:11" x14ac:dyDescent="0.25">
      <c r="A14" s="48" t="s">
        <v>44</v>
      </c>
      <c r="B14" s="49" t="s">
        <v>45</v>
      </c>
      <c r="C14" s="49" t="s">
        <v>20</v>
      </c>
      <c r="D14" s="86">
        <v>6518</v>
      </c>
      <c r="E14" s="86">
        <v>6654</v>
      </c>
      <c r="F14" s="86">
        <v>6860</v>
      </c>
      <c r="G14" s="86">
        <v>7547</v>
      </c>
      <c r="H14" s="50">
        <v>12898</v>
      </c>
      <c r="I14" s="87">
        <v>0.08</v>
      </c>
      <c r="J14" s="50">
        <f t="shared" si="0"/>
        <v>11866.16</v>
      </c>
      <c r="K14" s="76">
        <f>IF(AND(Категория!$B$1="A+"),'СВОД Матрасы'!D14,IF(AND(Категория!$B$1="A"),'СВОД Матрасы'!E14,IF(AND(Категория!$B$1="B"),'СВОД Матрасы'!F14,IF(AND(Категория!$B$1="C"),'СВОД Матрасы'!G14,""))))*(1-Доп.скидка!$B$2)/(IF(AND(Категория!$B$5="с НДС"),1,IF(AND(Категория!$B$5="без НДС"),1.2,"")))</f>
        <v>6654</v>
      </c>
    </row>
    <row r="15" spans="1:11" x14ac:dyDescent="0.25">
      <c r="A15" s="48" t="s">
        <v>46</v>
      </c>
      <c r="B15" s="49" t="s">
        <v>47</v>
      </c>
      <c r="C15" s="49" t="s">
        <v>20</v>
      </c>
      <c r="D15" s="86">
        <v>7159</v>
      </c>
      <c r="E15" s="86">
        <v>7308</v>
      </c>
      <c r="F15" s="86">
        <v>7535</v>
      </c>
      <c r="G15" s="86">
        <v>8286</v>
      </c>
      <c r="H15" s="50">
        <v>14149</v>
      </c>
      <c r="I15" s="87">
        <v>0.08</v>
      </c>
      <c r="J15" s="50">
        <f t="shared" si="0"/>
        <v>13017.08</v>
      </c>
      <c r="K15" s="76">
        <f>IF(AND(Категория!$B$1="A+"),'СВОД Матрасы'!D15,IF(AND(Категория!$B$1="A"),'СВОД Матрасы'!E15,IF(AND(Категория!$B$1="B"),'СВОД Матрасы'!F15,IF(AND(Категория!$B$1="C"),'СВОД Матрасы'!G15,""))))*(1-Доп.скидка!$B$2)/(IF(AND(Категория!$B$5="с НДС"),1,IF(AND(Категория!$B$5="без НДС"),1.2,"")))</f>
        <v>7308</v>
      </c>
    </row>
    <row r="16" spans="1:11" x14ac:dyDescent="0.25">
      <c r="A16" s="48" t="s">
        <v>48</v>
      </c>
      <c r="B16" s="49" t="s">
        <v>49</v>
      </c>
      <c r="C16" s="49" t="s">
        <v>20</v>
      </c>
      <c r="D16" s="86">
        <v>8159</v>
      </c>
      <c r="E16" s="86">
        <v>8331</v>
      </c>
      <c r="F16" s="86">
        <v>8589</v>
      </c>
      <c r="G16" s="86">
        <v>9448</v>
      </c>
      <c r="H16" s="50">
        <v>16147</v>
      </c>
      <c r="I16" s="87">
        <v>0.08</v>
      </c>
      <c r="J16" s="50">
        <f t="shared" si="0"/>
        <v>14855.24</v>
      </c>
      <c r="K16" s="76">
        <f>IF(AND(Категория!$B$1="A+"),'СВОД Матрасы'!D16,IF(AND(Категория!$B$1="A"),'СВОД Матрасы'!E16,IF(AND(Категория!$B$1="B"),'СВОД Матрасы'!F16,IF(AND(Категория!$B$1="C"),'СВОД Матрасы'!G16,""))))*(1-Доп.скидка!$B$2)/(IF(AND(Категория!$B$5="с НДС"),1,IF(AND(Категория!$B$5="без НДС"),1.2,"")))</f>
        <v>8331</v>
      </c>
    </row>
    <row r="17" spans="1:11" x14ac:dyDescent="0.25">
      <c r="A17" s="48" t="s">
        <v>50</v>
      </c>
      <c r="B17" s="49" t="s">
        <v>51</v>
      </c>
      <c r="C17" s="49" t="s">
        <v>20</v>
      </c>
      <c r="D17" s="86">
        <v>8967</v>
      </c>
      <c r="E17" s="86">
        <v>9156</v>
      </c>
      <c r="F17" s="86">
        <v>9439</v>
      </c>
      <c r="G17" s="86">
        <v>10385</v>
      </c>
      <c r="H17" s="50">
        <v>17738</v>
      </c>
      <c r="I17" s="87">
        <v>0.08</v>
      </c>
      <c r="J17" s="50">
        <f t="shared" si="0"/>
        <v>16318.960000000001</v>
      </c>
      <c r="K17" s="76">
        <f>IF(AND(Категория!$B$1="A+"),'СВОД Матрасы'!D17,IF(AND(Категория!$B$1="A"),'СВОД Матрасы'!E17,IF(AND(Категория!$B$1="B"),'СВОД Матрасы'!F17,IF(AND(Категория!$B$1="C"),'СВОД Матрасы'!G17,""))))*(1-Доп.скидка!$B$2)/(IF(AND(Категория!$B$5="с НДС"),1,IF(AND(Категория!$B$5="без НДС"),1.2,"")))</f>
        <v>9156</v>
      </c>
    </row>
    <row r="18" spans="1:11" x14ac:dyDescent="0.25">
      <c r="A18" s="48" t="s">
        <v>52</v>
      </c>
      <c r="B18" s="49" t="s">
        <v>53</v>
      </c>
      <c r="C18" s="49" t="s">
        <v>20</v>
      </c>
      <c r="D18" s="86">
        <v>9984</v>
      </c>
      <c r="E18" s="86">
        <v>10193</v>
      </c>
      <c r="F18" s="86">
        <v>10509</v>
      </c>
      <c r="G18" s="86">
        <v>11559</v>
      </c>
      <c r="H18" s="50">
        <v>19735</v>
      </c>
      <c r="I18" s="87">
        <v>0.08</v>
      </c>
      <c r="J18" s="50">
        <f t="shared" si="0"/>
        <v>18156.2</v>
      </c>
      <c r="K18" s="76">
        <f>IF(AND(Категория!$B$1="A+"),'СВОД Матрасы'!D18,IF(AND(Категория!$B$1="A"),'СВОД Матрасы'!E18,IF(AND(Категория!$B$1="B"),'СВОД Матрасы'!F18,IF(AND(Категория!$B$1="C"),'СВОД Матрасы'!G18,""))))*(1-Доп.скидка!$B$2)/(IF(AND(Категория!$B$5="с НДС"),1,IF(AND(Категория!$B$5="без НДС"),1.2,"")))</f>
        <v>10193</v>
      </c>
    </row>
    <row r="19" spans="1:11" x14ac:dyDescent="0.25">
      <c r="A19" s="48" t="s">
        <v>54</v>
      </c>
      <c r="B19" s="49" t="s">
        <v>55</v>
      </c>
      <c r="C19" s="49" t="s">
        <v>20</v>
      </c>
      <c r="D19" s="86">
        <v>4765</v>
      </c>
      <c r="E19" s="86">
        <v>4865</v>
      </c>
      <c r="F19" s="86">
        <v>5016</v>
      </c>
      <c r="G19" s="86">
        <v>5518</v>
      </c>
      <c r="H19" s="50">
        <v>11087</v>
      </c>
      <c r="I19" s="87">
        <v>0.14000000000000001</v>
      </c>
      <c r="J19" s="50">
        <f t="shared" si="0"/>
        <v>9534.82</v>
      </c>
      <c r="K19" s="76">
        <f>IF(AND(Категория!$B$1="A+"),'СВОД Матрасы'!D19,IF(AND(Категория!$B$1="A"),'СВОД Матрасы'!E19,IF(AND(Категория!$B$1="B"),'СВОД Матрасы'!F19,IF(AND(Категория!$B$1="C"),'СВОД Матрасы'!G19,""))))*(1-Доп.скидка!$B$2)/(IF(AND(Категория!$B$5="с НДС"),1,IF(AND(Категория!$B$5="без НДС"),1.2,"")))</f>
        <v>4865</v>
      </c>
    </row>
    <row r="20" spans="1:11" x14ac:dyDescent="0.25">
      <c r="A20" s="48" t="s">
        <v>56</v>
      </c>
      <c r="B20" s="49" t="s">
        <v>57</v>
      </c>
      <c r="C20" s="49" t="s">
        <v>20</v>
      </c>
      <c r="D20" s="86">
        <v>5250</v>
      </c>
      <c r="E20" s="86">
        <v>5360</v>
      </c>
      <c r="F20" s="86">
        <v>5526</v>
      </c>
      <c r="G20" s="86">
        <v>6081</v>
      </c>
      <c r="H20" s="50">
        <v>12187</v>
      </c>
      <c r="I20" s="87">
        <v>0.14000000000000001</v>
      </c>
      <c r="J20" s="50">
        <f t="shared" si="0"/>
        <v>10480.82</v>
      </c>
      <c r="K20" s="76">
        <f>IF(AND(Категория!$B$1="A+"),'СВОД Матрасы'!D20,IF(AND(Категория!$B$1="A"),'СВОД Матрасы'!E20,IF(AND(Категория!$B$1="B"),'СВОД Матрасы'!F20,IF(AND(Категория!$B$1="C"),'СВОД Матрасы'!G20,""))))*(1-Доп.скидка!$B$2)/(IF(AND(Категория!$B$5="с НДС"),1,IF(AND(Категория!$B$5="без НДС"),1.2,"")))</f>
        <v>5360</v>
      </c>
    </row>
    <row r="21" spans="1:11" x14ac:dyDescent="0.25">
      <c r="A21" s="48" t="s">
        <v>58</v>
      </c>
      <c r="B21" s="49" t="s">
        <v>59</v>
      </c>
      <c r="C21" s="49" t="s">
        <v>20</v>
      </c>
      <c r="D21" s="86">
        <v>5869</v>
      </c>
      <c r="E21" s="86">
        <v>5992</v>
      </c>
      <c r="F21" s="86">
        <v>6178</v>
      </c>
      <c r="G21" s="86">
        <v>6793</v>
      </c>
      <c r="H21" s="50">
        <v>13630</v>
      </c>
      <c r="I21" s="87">
        <v>0.14000000000000001</v>
      </c>
      <c r="J21" s="50">
        <f t="shared" si="0"/>
        <v>11721.8</v>
      </c>
      <c r="K21" s="76">
        <f>IF(AND(Категория!$B$1="A+"),'СВОД Матрасы'!D21,IF(AND(Категория!$B$1="A"),'СВОД Матрасы'!E21,IF(AND(Категория!$B$1="B"),'СВОД Матрасы'!F21,IF(AND(Категория!$B$1="C"),'СВОД Матрасы'!G21,""))))*(1-Доп.скидка!$B$2)/(IF(AND(Категория!$B$5="с НДС"),1,IF(AND(Категория!$B$5="без НДС"),1.2,"")))</f>
        <v>5992</v>
      </c>
    </row>
    <row r="22" spans="1:11" x14ac:dyDescent="0.25">
      <c r="A22" s="48" t="s">
        <v>60</v>
      </c>
      <c r="B22" s="49" t="s">
        <v>61</v>
      </c>
      <c r="C22" s="49" t="s">
        <v>20</v>
      </c>
      <c r="D22" s="86">
        <v>7542</v>
      </c>
      <c r="E22" s="86">
        <v>7700</v>
      </c>
      <c r="F22" s="86">
        <v>7939</v>
      </c>
      <c r="G22" s="86">
        <v>8731</v>
      </c>
      <c r="H22" s="50">
        <v>17495</v>
      </c>
      <c r="I22" s="87">
        <v>0.14000000000000001</v>
      </c>
      <c r="J22" s="50">
        <f t="shared" si="0"/>
        <v>15045.699999999999</v>
      </c>
      <c r="K22" s="76">
        <f>IF(AND(Категория!$B$1="A+"),'СВОД Матрасы'!D22,IF(AND(Категория!$B$1="A"),'СВОД Матрасы'!E22,IF(AND(Категория!$B$1="B"),'СВОД Матрасы'!F22,IF(AND(Категория!$B$1="C"),'СВОД Матрасы'!G22,""))))*(1-Доп.скидка!$B$2)/(IF(AND(Категория!$B$5="с НДС"),1,IF(AND(Категория!$B$5="без НДС"),1.2,"")))</f>
        <v>7700</v>
      </c>
    </row>
    <row r="23" spans="1:11" x14ac:dyDescent="0.25">
      <c r="A23" s="48" t="s">
        <v>62</v>
      </c>
      <c r="B23" s="49" t="s">
        <v>63</v>
      </c>
      <c r="C23" s="49" t="s">
        <v>20</v>
      </c>
      <c r="D23" s="86">
        <v>8331</v>
      </c>
      <c r="E23" s="86">
        <v>8506</v>
      </c>
      <c r="F23" s="86">
        <v>8769</v>
      </c>
      <c r="G23" s="86">
        <v>9646</v>
      </c>
      <c r="H23" s="50">
        <v>19319</v>
      </c>
      <c r="I23" s="87">
        <v>0.14000000000000001</v>
      </c>
      <c r="J23" s="50">
        <f t="shared" si="0"/>
        <v>16614.34</v>
      </c>
      <c r="K23" s="76">
        <f>IF(AND(Категория!$B$1="A+"),'СВОД Матрасы'!D23,IF(AND(Категория!$B$1="A"),'СВОД Матрасы'!E23,IF(AND(Категория!$B$1="B"),'СВОД Матрасы'!F23,IF(AND(Категория!$B$1="C"),'СВОД Матрасы'!G23,""))))*(1-Доп.скидка!$B$2)/(IF(AND(Категория!$B$5="с НДС"),1,IF(AND(Категория!$B$5="без НДС"),1.2,"")))</f>
        <v>8506</v>
      </c>
    </row>
    <row r="24" spans="1:11" x14ac:dyDescent="0.25">
      <c r="A24" s="48" t="s">
        <v>64</v>
      </c>
      <c r="B24" s="49" t="s">
        <v>65</v>
      </c>
      <c r="C24" s="49" t="s">
        <v>20</v>
      </c>
      <c r="D24" s="86">
        <v>9490</v>
      </c>
      <c r="E24" s="86">
        <v>9690</v>
      </c>
      <c r="F24" s="86">
        <v>9990</v>
      </c>
      <c r="G24" s="86">
        <v>10989</v>
      </c>
      <c r="H24" s="50">
        <v>22027</v>
      </c>
      <c r="I24" s="87">
        <v>0.14000000000000001</v>
      </c>
      <c r="J24" s="50">
        <f t="shared" si="0"/>
        <v>18943.22</v>
      </c>
      <c r="K24" s="76">
        <f>IF(AND(Категория!$B$1="A+"),'СВОД Матрасы'!D24,IF(AND(Категория!$B$1="A"),'СВОД Матрасы'!E24,IF(AND(Категория!$B$1="B"),'СВОД Матрасы'!F24,IF(AND(Категория!$B$1="C"),'СВОД Матрасы'!G24,""))))*(1-Доп.скидка!$B$2)/(IF(AND(Категория!$B$5="с НДС"),1,IF(AND(Категория!$B$5="без НДС"),1.2,"")))</f>
        <v>9690</v>
      </c>
    </row>
    <row r="25" spans="1:11" x14ac:dyDescent="0.25">
      <c r="A25" s="48" t="s">
        <v>66</v>
      </c>
      <c r="B25" s="49" t="s">
        <v>67</v>
      </c>
      <c r="C25" s="49" t="s">
        <v>20</v>
      </c>
      <c r="D25" s="86">
        <v>10438</v>
      </c>
      <c r="E25" s="86">
        <v>10658</v>
      </c>
      <c r="F25" s="86">
        <v>10987</v>
      </c>
      <c r="G25" s="86">
        <v>12087</v>
      </c>
      <c r="H25" s="50">
        <v>24229</v>
      </c>
      <c r="I25" s="87">
        <v>0.14000000000000001</v>
      </c>
      <c r="J25" s="50">
        <f t="shared" si="0"/>
        <v>20836.939999999999</v>
      </c>
      <c r="K25" s="76">
        <f>IF(AND(Категория!$B$1="A+"),'СВОД Матрасы'!D25,IF(AND(Категория!$B$1="A"),'СВОД Матрасы'!E25,IF(AND(Категория!$B$1="B"),'СВОД Матрасы'!F25,IF(AND(Категория!$B$1="C"),'СВОД Матрасы'!G25,""))))*(1-Доп.скидка!$B$2)/(IF(AND(Категория!$B$5="с НДС"),1,IF(AND(Категория!$B$5="без НДС"),1.2,"")))</f>
        <v>10658</v>
      </c>
    </row>
    <row r="26" spans="1:11" x14ac:dyDescent="0.25">
      <c r="A26" s="48" t="s">
        <v>68</v>
      </c>
      <c r="B26" s="49" t="s">
        <v>69</v>
      </c>
      <c r="C26" s="49" t="s">
        <v>20</v>
      </c>
      <c r="D26" s="86">
        <v>11587</v>
      </c>
      <c r="E26" s="86">
        <v>11832</v>
      </c>
      <c r="F26" s="86">
        <v>12197</v>
      </c>
      <c r="G26" s="86">
        <v>13417</v>
      </c>
      <c r="H26" s="50">
        <v>26917</v>
      </c>
      <c r="I26" s="87">
        <v>0.14000000000000001</v>
      </c>
      <c r="J26" s="50">
        <f t="shared" si="0"/>
        <v>23148.62</v>
      </c>
      <c r="K26" s="76">
        <f>IF(AND(Категория!$B$1="A+"),'СВОД Матрасы'!D26,IF(AND(Категория!$B$1="A"),'СВОД Матрасы'!E26,IF(AND(Категория!$B$1="B"),'СВОД Матрасы'!F26,IF(AND(Категория!$B$1="C"),'СВОД Матрасы'!G26,""))))*(1-Доп.скидка!$B$2)/(IF(AND(Категория!$B$5="с НДС"),1,IF(AND(Категория!$B$5="без НДС"),1.2,"")))</f>
        <v>11832</v>
      </c>
    </row>
    <row r="27" spans="1:11" x14ac:dyDescent="0.25">
      <c r="A27" s="48" t="s">
        <v>70</v>
      </c>
      <c r="B27" s="49" t="s">
        <v>71</v>
      </c>
      <c r="C27" s="49" t="s">
        <v>20</v>
      </c>
      <c r="D27" s="53">
        <v>4852</v>
      </c>
      <c r="E27" s="53">
        <v>5122</v>
      </c>
      <c r="F27" s="53">
        <v>5392</v>
      </c>
      <c r="G27" s="53">
        <v>5933</v>
      </c>
      <c r="H27" s="50">
        <v>9490</v>
      </c>
      <c r="I27" s="85">
        <v>0</v>
      </c>
      <c r="J27" s="50">
        <f t="shared" si="0"/>
        <v>9490</v>
      </c>
      <c r="K27" s="76">
        <f>IF(AND(Категория!$B$1="A+"),'СВОД Матрасы'!D27,IF(AND(Категория!$B$1="A"),'СВОД Матрасы'!E27,IF(AND(Категория!$B$1="B"),'СВОД Матрасы'!F27,IF(AND(Категория!$B$1="C"),'СВОД Матрасы'!G27,""))))*(1-Доп.скидка!$B$2)/(IF(AND(Категория!$B$5="с НДС"),1,IF(AND(Категория!$B$5="без НДС"),1.2,"")))</f>
        <v>5122</v>
      </c>
    </row>
    <row r="28" spans="1:11" x14ac:dyDescent="0.25">
      <c r="A28" s="48" t="s">
        <v>72</v>
      </c>
      <c r="B28" s="49" t="s">
        <v>73</v>
      </c>
      <c r="C28" s="49" t="s">
        <v>20</v>
      </c>
      <c r="D28" s="53">
        <v>5260</v>
      </c>
      <c r="E28" s="53">
        <v>5552</v>
      </c>
      <c r="F28" s="53">
        <v>5844</v>
      </c>
      <c r="G28" s="53">
        <v>6426</v>
      </c>
      <c r="H28" s="50">
        <v>10290</v>
      </c>
      <c r="I28" s="85">
        <v>0</v>
      </c>
      <c r="J28" s="50">
        <f t="shared" si="0"/>
        <v>10290</v>
      </c>
      <c r="K28" s="76">
        <f>IF(AND(Категория!$B$1="A+"),'СВОД Матрасы'!D28,IF(AND(Категория!$B$1="A"),'СВОД Матрасы'!E28,IF(AND(Категория!$B$1="B"),'СВОД Матрасы'!F28,IF(AND(Категория!$B$1="C"),'СВОД Матрасы'!G28,""))))*(1-Доп.скидка!$B$2)/(IF(AND(Категория!$B$5="с НДС"),1,IF(AND(Категория!$B$5="без НДС"),1.2,"")))</f>
        <v>5552</v>
      </c>
    </row>
    <row r="29" spans="1:11" x14ac:dyDescent="0.25">
      <c r="A29" s="48" t="s">
        <v>74</v>
      </c>
      <c r="B29" s="49" t="s">
        <v>75</v>
      </c>
      <c r="C29" s="49" t="s">
        <v>20</v>
      </c>
      <c r="D29" s="53">
        <v>5776</v>
      </c>
      <c r="E29" s="53">
        <v>6096</v>
      </c>
      <c r="F29" s="53">
        <v>6417</v>
      </c>
      <c r="G29" s="53">
        <v>7060</v>
      </c>
      <c r="H29" s="50">
        <v>11285</v>
      </c>
      <c r="I29" s="85">
        <v>0</v>
      </c>
      <c r="J29" s="50">
        <f t="shared" si="0"/>
        <v>11285</v>
      </c>
      <c r="K29" s="76">
        <f>IF(AND(Категория!$B$1="A+"),'СВОД Матрасы'!D29,IF(AND(Категория!$B$1="A"),'СВОД Матрасы'!E29,IF(AND(Категория!$B$1="B"),'СВОД Матрасы'!F29,IF(AND(Категория!$B$1="C"),'СВОД Матрасы'!G29,""))))*(1-Доп.скидка!$B$2)/(IF(AND(Категория!$B$5="с НДС"),1,IF(AND(Категория!$B$5="без НДС"),1.2,"")))</f>
        <v>6096</v>
      </c>
    </row>
    <row r="30" spans="1:11" x14ac:dyDescent="0.25">
      <c r="A30" s="48" t="s">
        <v>76</v>
      </c>
      <c r="B30" s="49" t="s">
        <v>77</v>
      </c>
      <c r="C30" s="49" t="s">
        <v>20</v>
      </c>
      <c r="D30" s="53">
        <v>7486</v>
      </c>
      <c r="E30" s="53">
        <v>7902</v>
      </c>
      <c r="F30" s="53">
        <v>8318</v>
      </c>
      <c r="G30" s="53">
        <v>9149</v>
      </c>
      <c r="H30" s="50">
        <v>14620</v>
      </c>
      <c r="I30" s="85">
        <v>0</v>
      </c>
      <c r="J30" s="50">
        <f t="shared" si="0"/>
        <v>14620</v>
      </c>
      <c r="K30" s="76">
        <f>IF(AND(Категория!$B$1="A+"),'СВОД Матрасы'!D30,IF(AND(Категория!$B$1="A"),'СВОД Матрасы'!E30,IF(AND(Категория!$B$1="B"),'СВОД Матрасы'!F30,IF(AND(Категория!$B$1="C"),'СВОД Матрасы'!G30,""))))*(1-Доп.скидка!$B$2)/(IF(AND(Категория!$B$5="с НДС"),1,IF(AND(Категория!$B$5="без НДС"),1.2,"")))</f>
        <v>7902</v>
      </c>
    </row>
    <row r="31" spans="1:11" x14ac:dyDescent="0.25">
      <c r="A31" s="48" t="s">
        <v>78</v>
      </c>
      <c r="B31" s="49" t="s">
        <v>79</v>
      </c>
      <c r="C31" s="49" t="s">
        <v>20</v>
      </c>
      <c r="D31" s="53">
        <v>8364</v>
      </c>
      <c r="E31" s="53">
        <v>8828</v>
      </c>
      <c r="F31" s="53">
        <v>9293</v>
      </c>
      <c r="G31" s="53">
        <v>10223</v>
      </c>
      <c r="H31" s="50">
        <v>16313</v>
      </c>
      <c r="I31" s="85">
        <v>0</v>
      </c>
      <c r="J31" s="50">
        <f t="shared" si="0"/>
        <v>16313</v>
      </c>
      <c r="K31" s="76">
        <f>IF(AND(Категория!$B$1="A+"),'СВОД Матрасы'!D31,IF(AND(Категория!$B$1="A"),'СВОД Матрасы'!E31,IF(AND(Категория!$B$1="B"),'СВОД Матрасы'!F31,IF(AND(Категория!$B$1="C"),'СВОД Матрасы'!G31,""))))*(1-Доп.скидка!$B$2)/(IF(AND(Категория!$B$5="с НДС"),1,IF(AND(Категория!$B$5="без НДС"),1.2,"")))</f>
        <v>8828</v>
      </c>
    </row>
    <row r="32" spans="1:11" x14ac:dyDescent="0.25">
      <c r="A32" s="48" t="s">
        <v>80</v>
      </c>
      <c r="B32" s="49" t="s">
        <v>81</v>
      </c>
      <c r="C32" s="49" t="s">
        <v>20</v>
      </c>
      <c r="D32" s="53">
        <v>9455</v>
      </c>
      <c r="E32" s="53">
        <v>9981</v>
      </c>
      <c r="F32" s="53">
        <v>10506</v>
      </c>
      <c r="G32" s="53">
        <v>11555</v>
      </c>
      <c r="H32" s="50">
        <v>18470</v>
      </c>
      <c r="I32" s="85">
        <v>0</v>
      </c>
      <c r="J32" s="50">
        <f t="shared" si="0"/>
        <v>18470</v>
      </c>
      <c r="K32" s="76">
        <f>IF(AND(Категория!$B$1="A+"),'СВОД Матрасы'!D32,IF(AND(Категория!$B$1="A"),'СВОД Матрасы'!E32,IF(AND(Категория!$B$1="B"),'СВОД Матрасы'!F32,IF(AND(Категория!$B$1="C"),'СВОД Матрасы'!G32,""))))*(1-Доп.скидка!$B$2)/(IF(AND(Категория!$B$5="с НДС"),1,IF(AND(Категория!$B$5="без НДС"),1.2,"")))</f>
        <v>9981</v>
      </c>
    </row>
    <row r="33" spans="1:11" x14ac:dyDescent="0.25">
      <c r="A33" s="48" t="s">
        <v>82</v>
      </c>
      <c r="B33" s="49" t="s">
        <v>83</v>
      </c>
      <c r="C33" s="49" t="s">
        <v>20</v>
      </c>
      <c r="D33" s="53">
        <v>10403</v>
      </c>
      <c r="E33" s="53">
        <v>10980</v>
      </c>
      <c r="F33" s="53">
        <v>11558</v>
      </c>
      <c r="G33" s="53">
        <v>12716</v>
      </c>
      <c r="H33" s="50">
        <v>20328</v>
      </c>
      <c r="I33" s="85">
        <v>0</v>
      </c>
      <c r="J33" s="50">
        <f t="shared" si="0"/>
        <v>20328</v>
      </c>
      <c r="K33" s="76">
        <f>IF(AND(Категория!$B$1="A+"),'СВОД Матрасы'!D33,IF(AND(Категория!$B$1="A"),'СВОД Матрасы'!E33,IF(AND(Категория!$B$1="B"),'СВОД Матрасы'!F33,IF(AND(Категория!$B$1="C"),'СВОД Матрасы'!G33,""))))*(1-Доп.скидка!$B$2)/(IF(AND(Категория!$B$5="с НДС"),1,IF(AND(Категория!$B$5="без НДС"),1.2,"")))</f>
        <v>10980</v>
      </c>
    </row>
    <row r="34" spans="1:11" x14ac:dyDescent="0.25">
      <c r="A34" s="48" t="s">
        <v>84</v>
      </c>
      <c r="B34" s="49" t="s">
        <v>85</v>
      </c>
      <c r="C34" s="49" t="s">
        <v>20</v>
      </c>
      <c r="D34" s="53">
        <v>11589</v>
      </c>
      <c r="E34" s="53">
        <v>12232</v>
      </c>
      <c r="F34" s="53">
        <v>12876</v>
      </c>
      <c r="G34" s="53">
        <v>14163</v>
      </c>
      <c r="H34" s="50">
        <v>22631</v>
      </c>
      <c r="I34" s="85">
        <v>0</v>
      </c>
      <c r="J34" s="50">
        <f t="shared" si="0"/>
        <v>22631</v>
      </c>
      <c r="K34" s="76">
        <f>IF(AND(Категория!$B$1="A+"),'СВОД Матрасы'!D34,IF(AND(Категория!$B$1="A"),'СВОД Матрасы'!E34,IF(AND(Категория!$B$1="B"),'СВОД Матрасы'!F34,IF(AND(Категория!$B$1="C"),'СВОД Матрасы'!G34,""))))*(1-Доп.скидка!$B$2)/(IF(AND(Категория!$B$5="с НДС"),1,IF(AND(Категория!$B$5="без НДС"),1.2,"")))</f>
        <v>12232</v>
      </c>
    </row>
    <row r="35" spans="1:11" x14ac:dyDescent="0.25">
      <c r="A35" s="48" t="s">
        <v>86</v>
      </c>
      <c r="B35" s="49" t="s">
        <v>87</v>
      </c>
      <c r="C35" s="49" t="s">
        <v>20</v>
      </c>
      <c r="D35" s="53">
        <v>5397</v>
      </c>
      <c r="E35" s="53">
        <v>5715</v>
      </c>
      <c r="F35" s="53">
        <v>6348</v>
      </c>
      <c r="G35" s="53">
        <v>6986</v>
      </c>
      <c r="H35" s="50">
        <v>12110</v>
      </c>
      <c r="I35" s="85">
        <v>0</v>
      </c>
      <c r="J35" s="50">
        <f t="shared" si="0"/>
        <v>12110</v>
      </c>
      <c r="K35" s="76">
        <f>IF(AND(Категория!$B$1="A+"),'СВОД Матрасы'!D35,IF(AND(Категория!$B$1="A"),'СВОД Матрасы'!E35,IF(AND(Категория!$B$1="B"),'СВОД Матрасы'!F35,IF(AND(Категория!$B$1="C"),'СВОД Матрасы'!G35,""))))*(1-Доп.скидка!$B$2)/(IF(AND(Категория!$B$5="с НДС"),1,IF(AND(Категория!$B$5="без НДС"),1.2,"")))</f>
        <v>5715</v>
      </c>
    </row>
    <row r="36" spans="1:11" x14ac:dyDescent="0.25">
      <c r="A36" s="48" t="s">
        <v>88</v>
      </c>
      <c r="B36" s="49" t="s">
        <v>89</v>
      </c>
      <c r="C36" s="49" t="s">
        <v>20</v>
      </c>
      <c r="D36" s="53">
        <v>5860</v>
      </c>
      <c r="E36" s="53">
        <v>6205</v>
      </c>
      <c r="F36" s="53">
        <v>6895</v>
      </c>
      <c r="G36" s="53">
        <v>7586</v>
      </c>
      <c r="H36" s="50">
        <v>13170</v>
      </c>
      <c r="I36" s="85">
        <v>0</v>
      </c>
      <c r="J36" s="50">
        <f t="shared" si="0"/>
        <v>13170</v>
      </c>
      <c r="K36" s="76">
        <f>IF(AND(Категория!$B$1="A+"),'СВОД Матрасы'!D36,IF(AND(Категория!$B$1="A"),'СВОД Матрасы'!E36,IF(AND(Категория!$B$1="B"),'СВОД Матрасы'!F36,IF(AND(Категория!$B$1="C"),'СВОД Матрасы'!G36,""))))*(1-Доп.скидка!$B$2)/(IF(AND(Категория!$B$5="с НДС"),1,IF(AND(Категория!$B$5="без НДС"),1.2,"")))</f>
        <v>6205</v>
      </c>
    </row>
    <row r="37" spans="1:11" x14ac:dyDescent="0.25">
      <c r="A37" s="48" t="s">
        <v>90</v>
      </c>
      <c r="B37" s="49" t="s">
        <v>91</v>
      </c>
      <c r="C37" s="49" t="s">
        <v>20</v>
      </c>
      <c r="D37" s="53">
        <v>6440</v>
      </c>
      <c r="E37" s="53">
        <v>6819</v>
      </c>
      <c r="F37" s="53">
        <v>7578</v>
      </c>
      <c r="G37" s="53">
        <v>8335</v>
      </c>
      <c r="H37" s="50">
        <v>14460</v>
      </c>
      <c r="I37" s="85">
        <v>0</v>
      </c>
      <c r="J37" s="50">
        <f t="shared" si="0"/>
        <v>14460</v>
      </c>
      <c r="K37" s="76">
        <f>IF(AND(Категория!$B$1="A+"),'СВОД Матрасы'!D37,IF(AND(Категория!$B$1="A"),'СВОД Матрасы'!E37,IF(AND(Категория!$B$1="B"),'СВОД Матрасы'!F37,IF(AND(Категория!$B$1="C"),'СВОД Матрасы'!G37,""))))*(1-Доп.скидка!$B$2)/(IF(AND(Категория!$B$5="с НДС"),1,IF(AND(Категория!$B$5="без НДС"),1.2,"")))</f>
        <v>6819</v>
      </c>
    </row>
    <row r="38" spans="1:11" x14ac:dyDescent="0.25">
      <c r="A38" s="48" t="s">
        <v>92</v>
      </c>
      <c r="B38" s="49" t="s">
        <v>93</v>
      </c>
      <c r="C38" s="49" t="s">
        <v>20</v>
      </c>
      <c r="D38" s="53">
        <v>8326</v>
      </c>
      <c r="E38" s="53">
        <v>8816</v>
      </c>
      <c r="F38" s="53">
        <v>9795</v>
      </c>
      <c r="G38" s="53">
        <v>10776</v>
      </c>
      <c r="H38" s="50">
        <v>18690</v>
      </c>
      <c r="I38" s="85">
        <v>0</v>
      </c>
      <c r="J38" s="50">
        <f t="shared" si="0"/>
        <v>18690</v>
      </c>
      <c r="K38" s="76">
        <f>IF(AND(Категория!$B$1="A+"),'СВОД Матрасы'!D38,IF(AND(Категория!$B$1="A"),'СВОД Матрасы'!E38,IF(AND(Категория!$B$1="B"),'СВОД Матрасы'!F38,IF(AND(Категория!$B$1="C"),'СВОД Матрасы'!G38,""))))*(1-Доп.скидка!$B$2)/(IF(AND(Категория!$B$5="с НДС"),1,IF(AND(Категория!$B$5="без НДС"),1.2,"")))</f>
        <v>8816</v>
      </c>
    </row>
    <row r="39" spans="1:11" x14ac:dyDescent="0.25">
      <c r="A39" s="48" t="s">
        <v>94</v>
      </c>
      <c r="B39" s="49" t="s">
        <v>95</v>
      </c>
      <c r="C39" s="49" t="s">
        <v>20</v>
      </c>
      <c r="D39" s="53">
        <v>9338</v>
      </c>
      <c r="E39" s="53">
        <v>9888</v>
      </c>
      <c r="F39" s="53">
        <v>10986</v>
      </c>
      <c r="G39" s="53">
        <v>12087</v>
      </c>
      <c r="H39" s="50">
        <v>20977</v>
      </c>
      <c r="I39" s="85">
        <v>0</v>
      </c>
      <c r="J39" s="50">
        <f t="shared" si="0"/>
        <v>20977</v>
      </c>
      <c r="K39" s="76">
        <f>IF(AND(Категория!$B$1="A+"),'СВОД Матрасы'!D39,IF(AND(Категория!$B$1="A"),'СВОД Матрасы'!E39,IF(AND(Категория!$B$1="B"),'СВОД Матрасы'!F39,IF(AND(Категория!$B$1="C"),'СВОД Матрасы'!G39,""))))*(1-Доп.скидка!$B$2)/(IF(AND(Категория!$B$5="с НДС"),1,IF(AND(Категория!$B$5="без НДС"),1.2,"")))</f>
        <v>9888</v>
      </c>
    </row>
    <row r="40" spans="1:11" x14ac:dyDescent="0.25">
      <c r="A40" s="48" t="s">
        <v>96</v>
      </c>
      <c r="B40" s="49" t="s">
        <v>97</v>
      </c>
      <c r="C40" s="49" t="s">
        <v>20</v>
      </c>
      <c r="D40" s="53">
        <v>10572</v>
      </c>
      <c r="E40" s="53">
        <v>11193</v>
      </c>
      <c r="F40" s="53">
        <v>12438</v>
      </c>
      <c r="G40" s="53">
        <v>13683</v>
      </c>
      <c r="H40" s="50">
        <v>23730</v>
      </c>
      <c r="I40" s="85">
        <v>0</v>
      </c>
      <c r="J40" s="50">
        <f t="shared" si="0"/>
        <v>23730</v>
      </c>
      <c r="K40" s="76">
        <f>IF(AND(Категория!$B$1="A+"),'СВОД Матрасы'!D40,IF(AND(Категория!$B$1="A"),'СВОД Матрасы'!E40,IF(AND(Категория!$B$1="B"),'СВОД Матрасы'!F40,IF(AND(Категория!$B$1="C"),'СВОД Матрасы'!G40,""))))*(1-Доп.скидка!$B$2)/(IF(AND(Категория!$B$5="с НДС"),1,IF(AND(Категория!$B$5="без НДС"),1.2,"")))</f>
        <v>11193</v>
      </c>
    </row>
    <row r="41" spans="1:11" x14ac:dyDescent="0.25">
      <c r="A41" s="48" t="s">
        <v>98</v>
      </c>
      <c r="B41" s="49" t="s">
        <v>99</v>
      </c>
      <c r="C41" s="49" t="s">
        <v>20</v>
      </c>
      <c r="D41" s="53">
        <v>11645</v>
      </c>
      <c r="E41" s="53">
        <v>12331</v>
      </c>
      <c r="F41" s="53">
        <v>13700</v>
      </c>
      <c r="G41" s="53">
        <v>15069</v>
      </c>
      <c r="H41" s="50">
        <v>26152</v>
      </c>
      <c r="I41" s="85">
        <v>0</v>
      </c>
      <c r="J41" s="50">
        <f t="shared" si="0"/>
        <v>26152</v>
      </c>
      <c r="K41" s="76">
        <f>IF(AND(Категория!$B$1="A+"),'СВОД Матрасы'!D41,IF(AND(Категория!$B$1="A"),'СВОД Матрасы'!E41,IF(AND(Категория!$B$1="B"),'СВОД Матрасы'!F41,IF(AND(Категория!$B$1="C"),'СВОД Матрасы'!G41,""))))*(1-Доп.скидка!$B$2)/(IF(AND(Категория!$B$5="с НДС"),1,IF(AND(Категория!$B$5="без НДС"),1.2,"")))</f>
        <v>12331</v>
      </c>
    </row>
    <row r="42" spans="1:11" x14ac:dyDescent="0.25">
      <c r="A42" s="48" t="s">
        <v>100</v>
      </c>
      <c r="B42" s="49" t="s">
        <v>101</v>
      </c>
      <c r="C42" s="49" t="s">
        <v>20</v>
      </c>
      <c r="D42" s="53">
        <v>12958</v>
      </c>
      <c r="E42" s="53">
        <v>13721</v>
      </c>
      <c r="F42" s="53">
        <v>15244</v>
      </c>
      <c r="G42" s="53">
        <v>16769</v>
      </c>
      <c r="H42" s="50">
        <v>29091</v>
      </c>
      <c r="I42" s="85">
        <v>0</v>
      </c>
      <c r="J42" s="50">
        <f t="shared" si="0"/>
        <v>29091</v>
      </c>
      <c r="K42" s="76">
        <f>IF(AND(Категория!$B$1="A+"),'СВОД Матрасы'!D42,IF(AND(Категория!$B$1="A"),'СВОД Матрасы'!E42,IF(AND(Категория!$B$1="B"),'СВОД Матрасы'!F42,IF(AND(Категория!$B$1="C"),'СВОД Матрасы'!G42,""))))*(1-Доп.скидка!$B$2)/(IF(AND(Категория!$B$5="с НДС"),1,IF(AND(Категория!$B$5="без НДС"),1.2,"")))</f>
        <v>13721</v>
      </c>
    </row>
    <row r="43" spans="1:11" x14ac:dyDescent="0.25">
      <c r="A43" s="48" t="s">
        <v>102</v>
      </c>
      <c r="B43" s="49" t="s">
        <v>103</v>
      </c>
      <c r="C43" s="49" t="s">
        <v>20</v>
      </c>
      <c r="D43" s="53">
        <v>5367</v>
      </c>
      <c r="E43" s="53">
        <v>5684</v>
      </c>
      <c r="F43" s="53">
        <v>6315</v>
      </c>
      <c r="G43" s="53">
        <v>6945</v>
      </c>
      <c r="H43" s="50">
        <v>10520</v>
      </c>
      <c r="I43" s="85">
        <v>0</v>
      </c>
      <c r="J43" s="50">
        <f t="shared" si="0"/>
        <v>10520</v>
      </c>
      <c r="K43" s="76">
        <f>IF(AND(Категория!$B$1="A+"),'СВОД Матрасы'!D43,IF(AND(Категория!$B$1="A"),'СВОД Матрасы'!E43,IF(AND(Категория!$B$1="B"),'СВОД Матрасы'!F43,IF(AND(Категория!$B$1="C"),'СВОД Матрасы'!G43,""))))*(1-Доп.скидка!$B$2)/(IF(AND(Категория!$B$5="с НДС"),1,IF(AND(Категория!$B$5="без НДС"),1.2,"")))</f>
        <v>5684</v>
      </c>
    </row>
    <row r="44" spans="1:11" x14ac:dyDescent="0.25">
      <c r="A44" s="48" t="s">
        <v>104</v>
      </c>
      <c r="B44" s="49" t="s">
        <v>105</v>
      </c>
      <c r="C44" s="49" t="s">
        <v>20</v>
      </c>
      <c r="D44" s="53">
        <v>5813</v>
      </c>
      <c r="E44" s="53">
        <v>6156</v>
      </c>
      <c r="F44" s="53">
        <v>6839</v>
      </c>
      <c r="G44" s="53">
        <v>7522</v>
      </c>
      <c r="H44" s="50">
        <v>11360</v>
      </c>
      <c r="I44" s="85">
        <v>0</v>
      </c>
      <c r="J44" s="50">
        <f t="shared" si="0"/>
        <v>11360</v>
      </c>
      <c r="K44" s="76">
        <f>IF(AND(Категория!$B$1="A+"),'СВОД Матрасы'!D44,IF(AND(Категория!$B$1="A"),'СВОД Матрасы'!E44,IF(AND(Категория!$B$1="B"),'СВОД Матрасы'!F44,IF(AND(Категория!$B$1="C"),'СВОД Матрасы'!G44,""))))*(1-Доп.скидка!$B$2)/(IF(AND(Категория!$B$5="с НДС"),1,IF(AND(Категория!$B$5="без НДС"),1.2,"")))</f>
        <v>6156</v>
      </c>
    </row>
    <row r="45" spans="1:11" x14ac:dyDescent="0.25">
      <c r="A45" s="48" t="s">
        <v>106</v>
      </c>
      <c r="B45" s="49" t="s">
        <v>107</v>
      </c>
      <c r="C45" s="49" t="s">
        <v>20</v>
      </c>
      <c r="D45" s="53">
        <v>6375</v>
      </c>
      <c r="E45" s="53">
        <v>6751</v>
      </c>
      <c r="F45" s="53">
        <v>7500</v>
      </c>
      <c r="G45" s="53">
        <v>8249</v>
      </c>
      <c r="H45" s="50">
        <v>12482</v>
      </c>
      <c r="I45" s="85">
        <v>0</v>
      </c>
      <c r="J45" s="50">
        <f t="shared" si="0"/>
        <v>12482</v>
      </c>
      <c r="K45" s="76">
        <f>IF(AND(Категория!$B$1="A+"),'СВОД Матрасы'!D45,IF(AND(Категория!$B$1="A"),'СВОД Матрасы'!E45,IF(AND(Категория!$B$1="B"),'СВОД Матрасы'!F45,IF(AND(Категория!$B$1="C"),'СВОД Матрасы'!G45,""))))*(1-Доп.скидка!$B$2)/(IF(AND(Категория!$B$5="с НДС"),1,IF(AND(Категория!$B$5="без НДС"),1.2,"")))</f>
        <v>6751</v>
      </c>
    </row>
    <row r="46" spans="1:11" x14ac:dyDescent="0.25">
      <c r="A46" s="48" t="s">
        <v>108</v>
      </c>
      <c r="B46" s="49" t="s">
        <v>109</v>
      </c>
      <c r="C46" s="49" t="s">
        <v>20</v>
      </c>
      <c r="D46" s="53">
        <v>8235</v>
      </c>
      <c r="E46" s="53">
        <v>8718</v>
      </c>
      <c r="F46" s="53">
        <v>9687</v>
      </c>
      <c r="G46" s="53">
        <v>10655</v>
      </c>
      <c r="H46" s="50">
        <v>16114</v>
      </c>
      <c r="I46" s="85">
        <v>0</v>
      </c>
      <c r="J46" s="50">
        <f t="shared" si="0"/>
        <v>16114</v>
      </c>
      <c r="K46" s="76">
        <f>IF(AND(Категория!$B$1="A+"),'СВОД Матрасы'!D46,IF(AND(Категория!$B$1="A"),'СВОД Матрасы'!E46,IF(AND(Категория!$B$1="B"),'СВОД Матрасы'!F46,IF(AND(Категория!$B$1="C"),'СВОД Матрасы'!G46,""))))*(1-Доп.скидка!$B$2)/(IF(AND(Категория!$B$5="с НДС"),1,IF(AND(Категория!$B$5="без НДС"),1.2,"")))</f>
        <v>8718</v>
      </c>
    </row>
    <row r="47" spans="1:11" x14ac:dyDescent="0.25">
      <c r="A47" s="48" t="s">
        <v>110</v>
      </c>
      <c r="B47" s="49" t="s">
        <v>111</v>
      </c>
      <c r="C47" s="49" t="s">
        <v>20</v>
      </c>
      <c r="D47" s="53">
        <v>9201</v>
      </c>
      <c r="E47" s="53">
        <v>9742</v>
      </c>
      <c r="F47" s="53">
        <v>10825</v>
      </c>
      <c r="G47" s="53">
        <v>11911</v>
      </c>
      <c r="H47" s="50">
        <v>17988</v>
      </c>
      <c r="I47" s="85">
        <v>0</v>
      </c>
      <c r="J47" s="50">
        <f t="shared" si="0"/>
        <v>17988</v>
      </c>
      <c r="K47" s="76">
        <f>IF(AND(Категория!$B$1="A+"),'СВОД Матрасы'!D47,IF(AND(Категория!$B$1="A"),'СВОД Матрасы'!E47,IF(AND(Категория!$B$1="B"),'СВОД Матрасы'!F47,IF(AND(Категория!$B$1="C"),'СВОД Матрасы'!G47,""))))*(1-Доп.скидка!$B$2)/(IF(AND(Категория!$B$5="с НДС"),1,IF(AND(Категория!$B$5="без НДС"),1.2,"")))</f>
        <v>9742</v>
      </c>
    </row>
    <row r="48" spans="1:11" x14ac:dyDescent="0.25">
      <c r="A48" s="48" t="s">
        <v>112</v>
      </c>
      <c r="B48" s="49" t="s">
        <v>113</v>
      </c>
      <c r="C48" s="49" t="s">
        <v>20</v>
      </c>
      <c r="D48" s="53">
        <v>10393</v>
      </c>
      <c r="E48" s="53">
        <v>11004</v>
      </c>
      <c r="F48" s="53">
        <v>12227</v>
      </c>
      <c r="G48" s="53">
        <v>13449</v>
      </c>
      <c r="H48" s="50">
        <v>20320</v>
      </c>
      <c r="I48" s="85">
        <v>0</v>
      </c>
      <c r="J48" s="50">
        <f t="shared" si="0"/>
        <v>20320</v>
      </c>
      <c r="K48" s="76">
        <f>IF(AND(Категория!$B$1="A+"),'СВОД Матрасы'!D48,IF(AND(Категория!$B$1="A"),'СВОД Матрасы'!E48,IF(AND(Категория!$B$1="B"),'СВОД Матрасы'!F48,IF(AND(Категория!$B$1="C"),'СВОД Матрасы'!G48,""))))*(1-Доп.скидка!$B$2)/(IF(AND(Категория!$B$5="с НДС"),1,IF(AND(Категория!$B$5="без НДС"),1.2,"")))</f>
        <v>11004</v>
      </c>
    </row>
    <row r="49" spans="1:11" x14ac:dyDescent="0.25">
      <c r="A49" s="48" t="s">
        <v>114</v>
      </c>
      <c r="B49" s="49" t="s">
        <v>115</v>
      </c>
      <c r="C49" s="49" t="s">
        <v>20</v>
      </c>
      <c r="D49" s="53">
        <v>11436</v>
      </c>
      <c r="E49" s="53">
        <v>12109</v>
      </c>
      <c r="F49" s="53">
        <v>13454</v>
      </c>
      <c r="G49" s="53">
        <v>14797</v>
      </c>
      <c r="H49" s="50">
        <v>22376</v>
      </c>
      <c r="I49" s="85">
        <v>0</v>
      </c>
      <c r="J49" s="50">
        <f t="shared" si="0"/>
        <v>22376</v>
      </c>
      <c r="K49" s="76">
        <f>IF(AND(Категория!$B$1="A+"),'СВОД Матрасы'!D49,IF(AND(Категория!$B$1="A"),'СВОД Матрасы'!E49,IF(AND(Категория!$B$1="B"),'СВОД Матрасы'!F49,IF(AND(Категория!$B$1="C"),'СВОД Матрасы'!G49,""))))*(1-Доп.скидка!$B$2)/(IF(AND(Категория!$B$5="с НДС"),1,IF(AND(Категория!$B$5="без НДС"),1.2,"")))</f>
        <v>12109</v>
      </c>
    </row>
    <row r="50" spans="1:11" x14ac:dyDescent="0.25">
      <c r="A50" s="48" t="s">
        <v>116</v>
      </c>
      <c r="B50" s="49" t="s">
        <v>117</v>
      </c>
      <c r="C50" s="49" t="s">
        <v>20</v>
      </c>
      <c r="D50" s="53">
        <v>12713</v>
      </c>
      <c r="E50" s="53">
        <v>13461</v>
      </c>
      <c r="F50" s="53">
        <v>14956</v>
      </c>
      <c r="G50" s="53">
        <v>16451</v>
      </c>
      <c r="H50" s="50">
        <v>24871</v>
      </c>
      <c r="I50" s="85">
        <v>0</v>
      </c>
      <c r="J50" s="50">
        <f t="shared" si="0"/>
        <v>24871</v>
      </c>
      <c r="K50" s="76">
        <f>IF(AND(Категория!$B$1="A+"),'СВОД Матрасы'!D50,IF(AND(Категория!$B$1="A"),'СВОД Матрасы'!E50,IF(AND(Категория!$B$1="B"),'СВОД Матрасы'!F50,IF(AND(Категория!$B$1="C"),'СВОД Матрасы'!G50,""))))*(1-Доп.скидка!$B$2)/(IF(AND(Категория!$B$5="с НДС"),1,IF(AND(Категория!$B$5="без НДС"),1.2,"")))</f>
        <v>13461</v>
      </c>
    </row>
    <row r="51" spans="1:11" x14ac:dyDescent="0.25">
      <c r="A51" s="48" t="s">
        <v>118</v>
      </c>
      <c r="B51" s="49" t="s">
        <v>119</v>
      </c>
      <c r="C51" s="49" t="s">
        <v>20</v>
      </c>
      <c r="D51" s="53">
        <v>6463</v>
      </c>
      <c r="E51" s="53">
        <v>6843</v>
      </c>
      <c r="F51" s="53">
        <v>7603</v>
      </c>
      <c r="G51" s="53">
        <v>8366</v>
      </c>
      <c r="H51" s="50">
        <v>13500</v>
      </c>
      <c r="I51" s="85">
        <v>0</v>
      </c>
      <c r="J51" s="50">
        <f t="shared" si="0"/>
        <v>13500</v>
      </c>
      <c r="K51" s="76">
        <f>IF(AND(Категория!$B$1="A+"),'СВОД Матрасы'!D51,IF(AND(Категория!$B$1="A"),'СВОД Матрасы'!E51,IF(AND(Категория!$B$1="B"),'СВОД Матрасы'!F51,IF(AND(Категория!$B$1="C"),'СВОД Матрасы'!G51,""))))*(1-Доп.скидка!$B$2)/(IF(AND(Категория!$B$5="с НДС"),1,IF(AND(Категория!$B$5="без НДС"),1.2,"")))</f>
        <v>6843</v>
      </c>
    </row>
    <row r="52" spans="1:11" x14ac:dyDescent="0.25">
      <c r="A52" s="48" t="s">
        <v>120</v>
      </c>
      <c r="B52" s="49" t="s">
        <v>121</v>
      </c>
      <c r="C52" s="49" t="s">
        <v>20</v>
      </c>
      <c r="D52" s="53">
        <v>7014</v>
      </c>
      <c r="E52" s="53">
        <v>7427</v>
      </c>
      <c r="F52" s="53">
        <v>8252</v>
      </c>
      <c r="G52" s="53">
        <v>9076</v>
      </c>
      <c r="H52" s="50">
        <v>14670</v>
      </c>
      <c r="I52" s="85">
        <v>0</v>
      </c>
      <c r="J52" s="50">
        <f t="shared" si="0"/>
        <v>14670</v>
      </c>
      <c r="K52" s="76">
        <f>IF(AND(Категория!$B$1="A+"),'СВОД Матрасы'!D52,IF(AND(Категория!$B$1="A"),'СВОД Матрасы'!E52,IF(AND(Категория!$B$1="B"),'СВОД Матрасы'!F52,IF(AND(Категория!$B$1="C"),'СВОД Матрасы'!G52,""))))*(1-Доп.скидка!$B$2)/(IF(AND(Категория!$B$5="с НДС"),1,IF(AND(Категория!$B$5="без НДС"),1.2,"")))</f>
        <v>7427</v>
      </c>
    </row>
    <row r="53" spans="1:11" x14ac:dyDescent="0.25">
      <c r="A53" s="48" t="s">
        <v>122</v>
      </c>
      <c r="B53" s="49" t="s">
        <v>123</v>
      </c>
      <c r="C53" s="49" t="s">
        <v>20</v>
      </c>
      <c r="D53" s="53">
        <v>7699</v>
      </c>
      <c r="E53" s="53">
        <v>8152</v>
      </c>
      <c r="F53" s="53">
        <v>9058</v>
      </c>
      <c r="G53" s="53">
        <v>9967</v>
      </c>
      <c r="H53" s="50">
        <v>16098</v>
      </c>
      <c r="I53" s="85">
        <v>0</v>
      </c>
      <c r="J53" s="50">
        <f t="shared" si="0"/>
        <v>16098</v>
      </c>
      <c r="K53" s="76">
        <f>IF(AND(Категория!$B$1="A+"),'СВОД Матрасы'!D53,IF(AND(Категория!$B$1="A"),'СВОД Матрасы'!E53,IF(AND(Категория!$B$1="B"),'СВОД Матрасы'!F53,IF(AND(Категория!$B$1="C"),'СВОД Матрасы'!G53,""))))*(1-Доп.скидка!$B$2)/(IF(AND(Категория!$B$5="с НДС"),1,IF(AND(Категория!$B$5="без НДС"),1.2,"")))</f>
        <v>8152</v>
      </c>
    </row>
    <row r="54" spans="1:11" x14ac:dyDescent="0.25">
      <c r="A54" s="48" t="s">
        <v>124</v>
      </c>
      <c r="B54" s="49" t="s">
        <v>125</v>
      </c>
      <c r="C54" s="49" t="s">
        <v>20</v>
      </c>
      <c r="D54" s="53">
        <v>9915</v>
      </c>
      <c r="E54" s="53">
        <v>10498</v>
      </c>
      <c r="F54" s="53">
        <v>11664</v>
      </c>
      <c r="G54" s="53">
        <v>12829</v>
      </c>
      <c r="H54" s="50">
        <v>20736</v>
      </c>
      <c r="I54" s="85">
        <v>0</v>
      </c>
      <c r="J54" s="50">
        <f t="shared" si="0"/>
        <v>20736</v>
      </c>
      <c r="K54" s="76">
        <f>IF(AND(Категория!$B$1="A+"),'СВОД Матрасы'!D54,IF(AND(Категория!$B$1="A"),'СВОД Матрасы'!E54,IF(AND(Категория!$B$1="B"),'СВОД Матрасы'!F54,IF(AND(Категория!$B$1="C"),'СВОД Матрасы'!G54,""))))*(1-Доп.скидка!$B$2)/(IF(AND(Категория!$B$5="с НДС"),1,IF(AND(Категория!$B$5="без НДС"),1.2,"")))</f>
        <v>10498</v>
      </c>
    </row>
    <row r="55" spans="1:11" x14ac:dyDescent="0.25">
      <c r="A55" s="48" t="s">
        <v>126</v>
      </c>
      <c r="B55" s="49" t="s">
        <v>127</v>
      </c>
      <c r="C55" s="49" t="s">
        <v>20</v>
      </c>
      <c r="D55" s="53">
        <v>11123</v>
      </c>
      <c r="E55" s="53">
        <v>11777</v>
      </c>
      <c r="F55" s="53">
        <v>13086</v>
      </c>
      <c r="G55" s="53">
        <v>14394</v>
      </c>
      <c r="H55" s="50">
        <v>23247</v>
      </c>
      <c r="I55" s="85">
        <v>0</v>
      </c>
      <c r="J55" s="50">
        <f t="shared" si="0"/>
        <v>23247</v>
      </c>
      <c r="K55" s="76">
        <f>IF(AND(Категория!$B$1="A+"),'СВОД Матрасы'!D55,IF(AND(Категория!$B$1="A"),'СВОД Матрасы'!E55,IF(AND(Категория!$B$1="B"),'СВОД Матрасы'!F55,IF(AND(Категория!$B$1="C"),'СВОД Матрасы'!G55,""))))*(1-Доп.скидка!$B$2)/(IF(AND(Категория!$B$5="с НДС"),1,IF(AND(Категория!$B$5="без НДС"),1.2,"")))</f>
        <v>11777</v>
      </c>
    </row>
    <row r="56" spans="1:11" x14ac:dyDescent="0.25">
      <c r="A56" s="48" t="s">
        <v>128</v>
      </c>
      <c r="B56" s="49" t="s">
        <v>129</v>
      </c>
      <c r="C56" s="49" t="s">
        <v>20</v>
      </c>
      <c r="D56" s="53">
        <v>12575</v>
      </c>
      <c r="E56" s="53">
        <v>13314</v>
      </c>
      <c r="F56" s="53">
        <v>14794</v>
      </c>
      <c r="G56" s="53">
        <v>16274</v>
      </c>
      <c r="H56" s="50">
        <v>26290</v>
      </c>
      <c r="I56" s="85">
        <v>0</v>
      </c>
      <c r="J56" s="50">
        <f t="shared" si="0"/>
        <v>26290</v>
      </c>
      <c r="K56" s="76">
        <f>IF(AND(Категория!$B$1="A+"),'СВОД Матрасы'!D56,IF(AND(Категория!$B$1="A"),'СВОД Матрасы'!E56,IF(AND(Категория!$B$1="B"),'СВОД Матрасы'!F56,IF(AND(Категория!$B$1="C"),'СВОД Матрасы'!G56,""))))*(1-Доп.скидка!$B$2)/(IF(AND(Категория!$B$5="с НДС"),1,IF(AND(Категория!$B$5="без НДС"),1.2,"")))</f>
        <v>13314</v>
      </c>
    </row>
    <row r="57" spans="1:11" x14ac:dyDescent="0.25">
      <c r="A57" s="48" t="s">
        <v>130</v>
      </c>
      <c r="B57" s="49" t="s">
        <v>131</v>
      </c>
      <c r="C57" s="49" t="s">
        <v>20</v>
      </c>
      <c r="D57" s="53">
        <v>13844</v>
      </c>
      <c r="E57" s="53">
        <v>14658</v>
      </c>
      <c r="F57" s="53">
        <v>16288</v>
      </c>
      <c r="G57" s="53">
        <v>17920</v>
      </c>
      <c r="H57" s="50">
        <v>28935</v>
      </c>
      <c r="I57" s="85">
        <v>0</v>
      </c>
      <c r="J57" s="50">
        <f t="shared" si="0"/>
        <v>28935</v>
      </c>
      <c r="K57" s="76">
        <f>IF(AND(Категория!$B$1="A+"),'СВОД Матрасы'!D57,IF(AND(Категория!$B$1="A"),'СВОД Матрасы'!E57,IF(AND(Категория!$B$1="B"),'СВОД Матрасы'!F57,IF(AND(Категория!$B$1="C"),'СВОД Матрасы'!G57,""))))*(1-Доп.скидка!$B$2)/(IF(AND(Категория!$B$5="с НДС"),1,IF(AND(Категория!$B$5="без НДС"),1.2,"")))</f>
        <v>14658</v>
      </c>
    </row>
    <row r="58" spans="1:11" x14ac:dyDescent="0.25">
      <c r="A58" s="48" t="s">
        <v>132</v>
      </c>
      <c r="B58" s="49" t="s">
        <v>133</v>
      </c>
      <c r="C58" s="49" t="s">
        <v>20</v>
      </c>
      <c r="D58" s="53">
        <v>15378</v>
      </c>
      <c r="E58" s="53">
        <v>16282</v>
      </c>
      <c r="F58" s="53">
        <v>18092</v>
      </c>
      <c r="G58" s="53">
        <v>19899</v>
      </c>
      <c r="H58" s="50">
        <v>32140</v>
      </c>
      <c r="I58" s="85">
        <v>0</v>
      </c>
      <c r="J58" s="50">
        <f t="shared" si="0"/>
        <v>32140</v>
      </c>
      <c r="K58" s="76">
        <f>IF(AND(Категория!$B$1="A+"),'СВОД Матрасы'!D58,IF(AND(Категория!$B$1="A"),'СВОД Матрасы'!E58,IF(AND(Категория!$B$1="B"),'СВОД Матрасы'!F58,IF(AND(Категория!$B$1="C"),'СВОД Матрасы'!G58,""))))*(1-Доп.скидка!$B$2)/(IF(AND(Категория!$B$5="с НДС"),1,IF(AND(Категория!$B$5="без НДС"),1.2,"")))</f>
        <v>16282</v>
      </c>
    </row>
    <row r="59" spans="1:11" x14ac:dyDescent="0.25">
      <c r="A59" s="48" t="s">
        <v>134</v>
      </c>
      <c r="B59" s="49" t="s">
        <v>135</v>
      </c>
      <c r="C59" s="49" t="s">
        <v>20</v>
      </c>
      <c r="D59" s="53">
        <v>4364</v>
      </c>
      <c r="E59" s="53">
        <v>4509</v>
      </c>
      <c r="F59" s="53">
        <v>4849</v>
      </c>
      <c r="G59" s="53">
        <v>4849</v>
      </c>
      <c r="H59" s="50">
        <v>9199</v>
      </c>
      <c r="I59" s="85">
        <v>0.126</v>
      </c>
      <c r="J59" s="50">
        <f t="shared" si="0"/>
        <v>8039.9260000000004</v>
      </c>
      <c r="K59" s="76">
        <f>IF(AND(Категория!$B$1="A+"),'СВОД Матрасы'!D59,IF(AND(Категория!$B$1="A"),'СВОД Матрасы'!E59,IF(AND(Категория!$B$1="B"),'СВОД Матрасы'!F59,IF(AND(Категория!$B$1="C"),'СВОД Матрасы'!G59,""))))*(1-Доп.скидка!$B$2)/(IF(AND(Категория!$B$5="с НДС"),1,IF(AND(Категория!$B$5="без НДС"),1.2,"")))</f>
        <v>4509</v>
      </c>
    </row>
    <row r="60" spans="1:11" x14ac:dyDescent="0.25">
      <c r="A60" s="48" t="s">
        <v>136</v>
      </c>
      <c r="B60" s="49" t="s">
        <v>137</v>
      </c>
      <c r="C60" s="49" t="s">
        <v>20</v>
      </c>
      <c r="D60" s="53">
        <v>4726</v>
      </c>
      <c r="E60" s="53">
        <v>4885</v>
      </c>
      <c r="F60" s="53">
        <v>5252</v>
      </c>
      <c r="G60" s="53">
        <v>5252</v>
      </c>
      <c r="H60" s="50">
        <v>9989</v>
      </c>
      <c r="I60" s="85">
        <v>0.126</v>
      </c>
      <c r="J60" s="50">
        <f t="shared" si="0"/>
        <v>8730.3860000000004</v>
      </c>
      <c r="K60" s="76">
        <f>IF(AND(Категория!$B$1="A+"),'СВОД Матрасы'!D60,IF(AND(Категория!$B$1="A"),'СВОД Матрасы'!E60,IF(AND(Категория!$B$1="B"),'СВОД Матрасы'!F60,IF(AND(Категория!$B$1="C"),'СВОД Матрасы'!G60,""))))*(1-Доп.скидка!$B$2)/(IF(AND(Категория!$B$5="с НДС"),1,IF(AND(Категория!$B$5="без НДС"),1.2,"")))</f>
        <v>4885</v>
      </c>
    </row>
    <row r="61" spans="1:11" x14ac:dyDescent="0.25">
      <c r="A61" s="48" t="s">
        <v>138</v>
      </c>
      <c r="B61" s="49" t="s">
        <v>139</v>
      </c>
      <c r="C61" s="49" t="s">
        <v>20</v>
      </c>
      <c r="D61" s="53">
        <v>5193</v>
      </c>
      <c r="E61" s="53">
        <v>5366</v>
      </c>
      <c r="F61" s="53">
        <v>5770</v>
      </c>
      <c r="G61" s="53">
        <v>5770</v>
      </c>
      <c r="H61" s="50">
        <v>10955</v>
      </c>
      <c r="I61" s="85">
        <v>0.126</v>
      </c>
      <c r="J61" s="50">
        <f t="shared" si="0"/>
        <v>9574.67</v>
      </c>
      <c r="K61" s="76">
        <f>IF(AND(Категория!$B$1="A+"),'СВОД Матрасы'!D61,IF(AND(Категория!$B$1="A"),'СВОД Матрасы'!E61,IF(AND(Категория!$B$1="B"),'СВОД Матрасы'!F61,IF(AND(Категория!$B$1="C"),'СВОД Матрасы'!G61,""))))*(1-Доп.скидка!$B$2)/(IF(AND(Категория!$B$5="с НДС"),1,IF(AND(Категория!$B$5="без НДС"),1.2,"")))</f>
        <v>5366</v>
      </c>
    </row>
    <row r="62" spans="1:11" x14ac:dyDescent="0.25">
      <c r="A62" s="48" t="s">
        <v>140</v>
      </c>
      <c r="B62" s="49" t="s">
        <v>141</v>
      </c>
      <c r="C62" s="49" t="s">
        <v>20</v>
      </c>
      <c r="D62" s="53">
        <v>6728</v>
      </c>
      <c r="E62" s="53">
        <v>6952</v>
      </c>
      <c r="F62" s="53">
        <v>7475</v>
      </c>
      <c r="G62" s="53">
        <v>7475</v>
      </c>
      <c r="H62" s="50">
        <v>14189</v>
      </c>
      <c r="I62" s="85">
        <v>0.126</v>
      </c>
      <c r="J62" s="50">
        <f t="shared" si="0"/>
        <v>12401.186</v>
      </c>
      <c r="K62" s="76">
        <f>IF(AND(Категория!$B$1="A+"),'СВОД Матрасы'!D62,IF(AND(Категория!$B$1="A"),'СВОД Матрасы'!E62,IF(AND(Категория!$B$1="B"),'СВОД Матрасы'!F62,IF(AND(Категория!$B$1="C"),'СВОД Матрасы'!G62,""))))*(1-Доп.скидка!$B$2)/(IF(AND(Категория!$B$5="с НДС"),1,IF(AND(Категория!$B$5="без НДС"),1.2,"")))</f>
        <v>6952</v>
      </c>
    </row>
    <row r="63" spans="1:11" x14ac:dyDescent="0.25">
      <c r="A63" s="48" t="s">
        <v>142</v>
      </c>
      <c r="B63" s="49" t="s">
        <v>143</v>
      </c>
      <c r="C63" s="49" t="s">
        <v>20</v>
      </c>
      <c r="D63" s="53">
        <v>7521</v>
      </c>
      <c r="E63" s="53">
        <v>7772</v>
      </c>
      <c r="F63" s="53">
        <v>8357</v>
      </c>
      <c r="G63" s="53">
        <v>8357</v>
      </c>
      <c r="H63" s="50">
        <v>15849</v>
      </c>
      <c r="I63" s="85">
        <v>0.126</v>
      </c>
      <c r="J63" s="50">
        <f t="shared" si="0"/>
        <v>13852.026</v>
      </c>
      <c r="K63" s="76">
        <f>IF(AND(Категория!$B$1="A+"),'СВОД Матрасы'!D63,IF(AND(Категория!$B$1="A"),'СВОД Матрасы'!E63,IF(AND(Категория!$B$1="B"),'СВОД Матрасы'!F63,IF(AND(Категория!$B$1="C"),'СВОД Матрасы'!G63,""))))*(1-Доп.скидка!$B$2)/(IF(AND(Категория!$B$5="с НДС"),1,IF(AND(Категория!$B$5="без НДС"),1.2,"")))</f>
        <v>7772</v>
      </c>
    </row>
    <row r="64" spans="1:11" x14ac:dyDescent="0.25">
      <c r="A64" s="48" t="s">
        <v>144</v>
      </c>
      <c r="B64" s="49" t="s">
        <v>145</v>
      </c>
      <c r="C64" s="49" t="s">
        <v>20</v>
      </c>
      <c r="D64" s="53">
        <v>8509</v>
      </c>
      <c r="E64" s="53">
        <v>8793</v>
      </c>
      <c r="F64" s="53">
        <v>9455</v>
      </c>
      <c r="G64" s="53">
        <v>9455</v>
      </c>
      <c r="H64" s="50">
        <v>17929</v>
      </c>
      <c r="I64" s="85">
        <v>0.126</v>
      </c>
      <c r="J64" s="50">
        <f t="shared" si="0"/>
        <v>15669.946</v>
      </c>
      <c r="K64" s="76">
        <f>IF(AND(Категория!$B$1="A+"),'СВОД Матрасы'!D64,IF(AND(Категория!$B$1="A"),'СВОД Матрасы'!E64,IF(AND(Категория!$B$1="B"),'СВОД Матрасы'!F64,IF(AND(Категория!$B$1="C"),'СВОД Матрасы'!G64,""))))*(1-Доп.скидка!$B$2)/(IF(AND(Категория!$B$5="с НДС"),1,IF(AND(Категория!$B$5="без НДС"),1.2,"")))</f>
        <v>8793</v>
      </c>
    </row>
    <row r="65" spans="1:11" x14ac:dyDescent="0.25">
      <c r="A65" s="48" t="s">
        <v>146</v>
      </c>
      <c r="B65" s="49" t="s">
        <v>147</v>
      </c>
      <c r="C65" s="49" t="s">
        <v>20</v>
      </c>
      <c r="D65" s="53">
        <v>9353</v>
      </c>
      <c r="E65" s="53">
        <v>9665</v>
      </c>
      <c r="F65" s="53">
        <v>10393</v>
      </c>
      <c r="G65" s="53">
        <v>10393</v>
      </c>
      <c r="H65" s="50">
        <v>19725</v>
      </c>
      <c r="I65" s="85">
        <v>0.126</v>
      </c>
      <c r="J65" s="50">
        <f t="shared" si="0"/>
        <v>17239.650000000001</v>
      </c>
      <c r="K65" s="76">
        <f>IF(AND(Категория!$B$1="A+"),'СВОД Матрасы'!D65,IF(AND(Категория!$B$1="A"),'СВОД Матрасы'!E65,IF(AND(Категория!$B$1="B"),'СВОД Матрасы'!F65,IF(AND(Категория!$B$1="C"),'СВОД Матрасы'!G65,""))))*(1-Доп.скидка!$B$2)/(IF(AND(Категория!$B$5="с НДС"),1,IF(AND(Категория!$B$5="без НДС"),1.2,"")))</f>
        <v>9665</v>
      </c>
    </row>
    <row r="66" spans="1:11" x14ac:dyDescent="0.25">
      <c r="A66" s="48" t="s">
        <v>148</v>
      </c>
      <c r="B66" s="49" t="s">
        <v>149</v>
      </c>
      <c r="C66" s="49" t="s">
        <v>20</v>
      </c>
      <c r="D66" s="53">
        <v>10681</v>
      </c>
      <c r="E66" s="53">
        <v>11037</v>
      </c>
      <c r="F66" s="53">
        <v>11866</v>
      </c>
      <c r="G66" s="53">
        <v>11866</v>
      </c>
      <c r="H66" s="50">
        <v>22507</v>
      </c>
      <c r="I66" s="85">
        <v>0.126</v>
      </c>
      <c r="J66" s="50">
        <f t="shared" si="0"/>
        <v>19671.117999999999</v>
      </c>
      <c r="K66" s="76">
        <f>IF(AND(Категория!$B$1="A+"),'СВОД Матрасы'!D66,IF(AND(Категория!$B$1="A"),'СВОД Матрасы'!E66,IF(AND(Категория!$B$1="B"),'СВОД Матрасы'!F66,IF(AND(Категория!$B$1="C"),'СВОД Матрасы'!G66,""))))*(1-Доп.скидка!$B$2)/(IF(AND(Категория!$B$5="с НДС"),1,IF(AND(Категория!$B$5="без НДС"),1.2,"")))</f>
        <v>11037</v>
      </c>
    </row>
    <row r="67" spans="1:11" x14ac:dyDescent="0.25">
      <c r="A67" s="48" t="s">
        <v>150</v>
      </c>
      <c r="B67" s="49" t="s">
        <v>151</v>
      </c>
      <c r="C67" s="49" t="s">
        <v>20</v>
      </c>
      <c r="D67" s="53">
        <v>5194</v>
      </c>
      <c r="E67" s="53">
        <v>5368</v>
      </c>
      <c r="F67" s="53">
        <v>5772</v>
      </c>
      <c r="G67" s="53">
        <v>5772</v>
      </c>
      <c r="H67" s="50">
        <v>11762</v>
      </c>
      <c r="I67" s="85">
        <v>0.126</v>
      </c>
      <c r="J67" s="50">
        <f t="shared" si="0"/>
        <v>10279.987999999999</v>
      </c>
      <c r="K67" s="76">
        <f>IF(AND(Категория!$B$1="A+"),'СВОД Матрасы'!D67,IF(AND(Категория!$B$1="A"),'СВОД Матрасы'!E67,IF(AND(Категория!$B$1="B"),'СВОД Матрасы'!F67,IF(AND(Категория!$B$1="C"),'СВОД Матрасы'!G67,""))))*(1-Доп.скидка!$B$2)/(IF(AND(Категория!$B$5="с НДС"),1,IF(AND(Категория!$B$5="без НДС"),1.2,"")))</f>
        <v>5368</v>
      </c>
    </row>
    <row r="68" spans="1:11" x14ac:dyDescent="0.25">
      <c r="A68" s="48" t="s">
        <v>152</v>
      </c>
      <c r="B68" s="49" t="s">
        <v>153</v>
      </c>
      <c r="C68" s="49" t="s">
        <v>20</v>
      </c>
      <c r="D68" s="53">
        <v>5640</v>
      </c>
      <c r="E68" s="53">
        <v>5828</v>
      </c>
      <c r="F68" s="53">
        <v>6266</v>
      </c>
      <c r="G68" s="53">
        <v>6266</v>
      </c>
      <c r="H68" s="50">
        <v>12792</v>
      </c>
      <c r="I68" s="85">
        <v>0.126</v>
      </c>
      <c r="J68" s="50">
        <f t="shared" ref="J68:J82" si="1">H68*(1-I68)</f>
        <v>11180.208000000001</v>
      </c>
      <c r="K68" s="76">
        <f>IF(AND(Категория!$B$1="A+"),'СВОД Матрасы'!D68,IF(AND(Категория!$B$1="A"),'СВОД Матрасы'!E68,IF(AND(Категория!$B$1="B"),'СВОД Матрасы'!F68,IF(AND(Категория!$B$1="C"),'СВОД Матрасы'!G68,""))))*(1-Доп.скидка!$B$2)/(IF(AND(Категория!$B$5="с НДС"),1,IF(AND(Категория!$B$5="без НДС"),1.2,"")))</f>
        <v>5828</v>
      </c>
    </row>
    <row r="69" spans="1:11" x14ac:dyDescent="0.25">
      <c r="A69" s="48" t="s">
        <v>154</v>
      </c>
      <c r="B69" s="49" t="s">
        <v>155</v>
      </c>
      <c r="C69" s="49" t="s">
        <v>20</v>
      </c>
      <c r="D69" s="53">
        <v>6199</v>
      </c>
      <c r="E69" s="53">
        <v>6406</v>
      </c>
      <c r="F69" s="53">
        <v>6887</v>
      </c>
      <c r="G69" s="53">
        <v>6887</v>
      </c>
      <c r="H69" s="50">
        <v>14039</v>
      </c>
      <c r="I69" s="85">
        <v>0.126</v>
      </c>
      <c r="J69" s="50">
        <f t="shared" si="1"/>
        <v>12270.085999999999</v>
      </c>
      <c r="K69" s="76">
        <f>IF(AND(Категория!$B$1="A+"),'СВОД Матрасы'!D69,IF(AND(Категория!$B$1="A"),'СВОД Матрасы'!E69,IF(AND(Категория!$B$1="B"),'СВОД Матрасы'!F69,IF(AND(Категория!$B$1="C"),'СВОД Матрасы'!G69,""))))*(1-Доп.скидка!$B$2)/(IF(AND(Категория!$B$5="с НДС"),1,IF(AND(Категория!$B$5="без НДС"),1.2,"")))</f>
        <v>6406</v>
      </c>
    </row>
    <row r="70" spans="1:11" x14ac:dyDescent="0.25">
      <c r="A70" s="48" t="s">
        <v>156</v>
      </c>
      <c r="B70" s="49" t="s">
        <v>157</v>
      </c>
      <c r="C70" s="49" t="s">
        <v>20</v>
      </c>
      <c r="D70" s="53">
        <v>8010</v>
      </c>
      <c r="E70" s="53">
        <v>8278</v>
      </c>
      <c r="F70" s="53">
        <v>8901</v>
      </c>
      <c r="G70" s="53">
        <v>8901</v>
      </c>
      <c r="H70" s="50">
        <v>18152</v>
      </c>
      <c r="I70" s="85">
        <v>0.126</v>
      </c>
      <c r="J70" s="50">
        <f t="shared" si="1"/>
        <v>15864.848</v>
      </c>
      <c r="K70" s="76">
        <f>IF(AND(Категория!$B$1="A+"),'СВОД Матрасы'!D70,IF(AND(Категория!$B$1="A"),'СВОД Матрасы'!E70,IF(AND(Категория!$B$1="B"),'СВОД Матрасы'!F70,IF(AND(Категория!$B$1="C"),'СВОД Матрасы'!G70,""))))*(1-Доп.скидка!$B$2)/(IF(AND(Категория!$B$5="с НДС"),1,IF(AND(Категория!$B$5="без НДС"),1.2,"")))</f>
        <v>8278</v>
      </c>
    </row>
    <row r="71" spans="1:11" x14ac:dyDescent="0.25">
      <c r="A71" s="48" t="s">
        <v>158</v>
      </c>
      <c r="B71" s="49" t="s">
        <v>159</v>
      </c>
      <c r="C71" s="49" t="s">
        <v>20</v>
      </c>
      <c r="D71" s="53">
        <v>8987</v>
      </c>
      <c r="E71" s="53">
        <v>9286</v>
      </c>
      <c r="F71" s="53">
        <v>9986</v>
      </c>
      <c r="G71" s="53">
        <v>9986</v>
      </c>
      <c r="H71" s="50">
        <v>20368</v>
      </c>
      <c r="I71" s="85">
        <v>0.126</v>
      </c>
      <c r="J71" s="50">
        <f t="shared" si="1"/>
        <v>17801.632000000001</v>
      </c>
      <c r="K71" s="76">
        <f>IF(AND(Категория!$B$1="A+"),'СВОД Матрасы'!D71,IF(AND(Категория!$B$1="A"),'СВОД Матрасы'!E71,IF(AND(Категория!$B$1="B"),'СВОД Матрасы'!F71,IF(AND(Категория!$B$1="C"),'СВОД Матрасы'!G71,""))))*(1-Доп.скидка!$B$2)/(IF(AND(Категория!$B$5="с НДС"),1,IF(AND(Категория!$B$5="без НДС"),1.2,"")))</f>
        <v>9286</v>
      </c>
    </row>
    <row r="72" spans="1:11" x14ac:dyDescent="0.25">
      <c r="A72" s="48" t="s">
        <v>160</v>
      </c>
      <c r="B72" s="49" t="s">
        <v>161</v>
      </c>
      <c r="C72" s="49" t="s">
        <v>20</v>
      </c>
      <c r="D72" s="53">
        <v>10130</v>
      </c>
      <c r="E72" s="53">
        <v>10467</v>
      </c>
      <c r="F72" s="53">
        <v>11256</v>
      </c>
      <c r="G72" s="53">
        <v>11256</v>
      </c>
      <c r="H72" s="50">
        <v>23043</v>
      </c>
      <c r="I72" s="85">
        <v>0.126</v>
      </c>
      <c r="J72" s="50">
        <f t="shared" si="1"/>
        <v>20139.581999999999</v>
      </c>
      <c r="K72" s="76">
        <f>IF(AND(Категория!$B$1="A+"),'СВОД Матрасы'!D72,IF(AND(Категория!$B$1="A"),'СВОД Матрасы'!E72,IF(AND(Категория!$B$1="B"),'СВОД Матрасы'!F72,IF(AND(Категория!$B$1="C"),'СВОД Матрасы'!G72,""))))*(1-Доп.скидка!$B$2)/(IF(AND(Категория!$B$5="с НДС"),1,IF(AND(Категория!$B$5="без НДС"),1.2,"")))</f>
        <v>10467</v>
      </c>
    </row>
    <row r="73" spans="1:11" x14ac:dyDescent="0.25">
      <c r="A73" s="48" t="s">
        <v>162</v>
      </c>
      <c r="B73" s="49" t="s">
        <v>163</v>
      </c>
      <c r="C73" s="49" t="s">
        <v>20</v>
      </c>
      <c r="D73" s="53">
        <v>11202</v>
      </c>
      <c r="E73" s="53">
        <v>11576</v>
      </c>
      <c r="F73" s="53">
        <v>12448</v>
      </c>
      <c r="G73" s="53">
        <v>12448</v>
      </c>
      <c r="H73" s="50">
        <v>25382</v>
      </c>
      <c r="I73" s="85">
        <v>0.126</v>
      </c>
      <c r="J73" s="50">
        <f t="shared" si="1"/>
        <v>22183.867999999999</v>
      </c>
      <c r="K73" s="76">
        <f>IF(AND(Категория!$B$1="A+"),'СВОД Матрасы'!D73,IF(AND(Категория!$B$1="A"),'СВОД Матрасы'!E73,IF(AND(Категория!$B$1="B"),'СВОД Матрасы'!F73,IF(AND(Категория!$B$1="C"),'СВОД Матрасы'!G73,""))))*(1-Доп.скидка!$B$2)/(IF(AND(Категория!$B$5="с НДС"),1,IF(AND(Категория!$B$5="без НДС"),1.2,"")))</f>
        <v>11576</v>
      </c>
    </row>
    <row r="74" spans="1:11" x14ac:dyDescent="0.25">
      <c r="A74" s="48" t="s">
        <v>164</v>
      </c>
      <c r="B74" s="49" t="s">
        <v>165</v>
      </c>
      <c r="C74" s="49" t="s">
        <v>20</v>
      </c>
      <c r="D74" s="53">
        <v>12469</v>
      </c>
      <c r="E74" s="53">
        <v>12882</v>
      </c>
      <c r="F74" s="53">
        <v>13853</v>
      </c>
      <c r="G74" s="53">
        <v>13853</v>
      </c>
      <c r="H74" s="50">
        <v>28256</v>
      </c>
      <c r="I74" s="85">
        <v>0.126</v>
      </c>
      <c r="J74" s="50">
        <f t="shared" si="1"/>
        <v>24695.743999999999</v>
      </c>
      <c r="K74" s="76">
        <f>IF(AND(Категория!$B$1="A+"),'СВОД Матрасы'!D74,IF(AND(Категория!$B$1="A"),'СВОД Матрасы'!E74,IF(AND(Категория!$B$1="B"),'СВОД Матрасы'!F74,IF(AND(Категория!$B$1="C"),'СВОД Матрасы'!G74,""))))*(1-Доп.скидка!$B$2)/(IF(AND(Категория!$B$5="с НДС"),1,IF(AND(Категория!$B$5="без НДС"),1.2,"")))</f>
        <v>12882</v>
      </c>
    </row>
    <row r="75" spans="1:11" x14ac:dyDescent="0.25">
      <c r="A75" s="48" t="s">
        <v>166</v>
      </c>
      <c r="B75" s="49" t="s">
        <v>167</v>
      </c>
      <c r="C75" s="49" t="s">
        <v>20</v>
      </c>
      <c r="D75" s="53">
        <v>5324</v>
      </c>
      <c r="E75" s="53">
        <v>5681</v>
      </c>
      <c r="F75" s="53">
        <v>7099</v>
      </c>
      <c r="G75" s="53">
        <v>7807</v>
      </c>
      <c r="H75" s="50">
        <v>10966</v>
      </c>
      <c r="I75" s="85">
        <v>0.12</v>
      </c>
      <c r="J75" s="50">
        <f t="shared" si="1"/>
        <v>9650.08</v>
      </c>
      <c r="K75" s="76">
        <f>IF(AND(Категория!$B$1="A+"),'СВОД Матрасы'!D75,IF(AND(Категория!$B$1="A"),'СВОД Матрасы'!E75,IF(AND(Категория!$B$1="B"),'СВОД Матрасы'!F75,IF(AND(Категория!$B$1="C"),'СВОД Матрасы'!G75,""))))*(1-Доп.скидка!$B$2)/(IF(AND(Категория!$B$5="с НДС"),1,IF(AND(Категория!$B$5="без НДС"),1.2,"")))</f>
        <v>5681</v>
      </c>
    </row>
    <row r="76" spans="1:11" x14ac:dyDescent="0.25">
      <c r="A76" s="48" t="s">
        <v>168</v>
      </c>
      <c r="B76" s="49" t="s">
        <v>169</v>
      </c>
      <c r="C76" s="49" t="s">
        <v>20</v>
      </c>
      <c r="D76" s="53">
        <v>5708</v>
      </c>
      <c r="E76" s="53">
        <v>6089</v>
      </c>
      <c r="F76" s="53">
        <v>7612</v>
      </c>
      <c r="G76" s="53">
        <v>8375</v>
      </c>
      <c r="H76" s="50">
        <v>11761</v>
      </c>
      <c r="I76" s="85">
        <v>0.12</v>
      </c>
      <c r="J76" s="50">
        <f t="shared" si="1"/>
        <v>10349.68</v>
      </c>
      <c r="K76" s="76">
        <f>IF(AND(Категория!$B$1="A+"),'СВОД Матрасы'!D76,IF(AND(Категория!$B$1="A"),'СВОД Матрасы'!E76,IF(AND(Категория!$B$1="B"),'СВОД Матрасы'!F76,IF(AND(Категория!$B$1="C"),'СВОД Матрасы'!G76,""))))*(1-Доп.скидка!$B$2)/(IF(AND(Категория!$B$5="с НДС"),1,IF(AND(Категория!$B$5="без НДС"),1.2,"")))</f>
        <v>6089</v>
      </c>
    </row>
    <row r="77" spans="1:11" x14ac:dyDescent="0.25">
      <c r="A77" s="48" t="s">
        <v>170</v>
      </c>
      <c r="B77" s="49" t="s">
        <v>171</v>
      </c>
      <c r="C77" s="49" t="s">
        <v>20</v>
      </c>
      <c r="D77" s="53">
        <v>6328</v>
      </c>
      <c r="E77" s="53">
        <v>6748</v>
      </c>
      <c r="F77" s="53">
        <v>8437</v>
      </c>
      <c r="G77" s="53">
        <v>9281</v>
      </c>
      <c r="H77" s="50">
        <v>13040</v>
      </c>
      <c r="I77" s="85">
        <v>0.12</v>
      </c>
      <c r="J77" s="50">
        <f t="shared" si="1"/>
        <v>11475.2</v>
      </c>
      <c r="K77" s="76">
        <f>IF(AND(Категория!$B$1="A+"),'СВОД Матрасы'!D77,IF(AND(Категория!$B$1="A"),'СВОД Матрасы'!E77,IF(AND(Категория!$B$1="B"),'СВОД Матрасы'!F77,IF(AND(Категория!$B$1="C"),'СВОД Матрасы'!G77,""))))*(1-Доп.скидка!$B$2)/(IF(AND(Категория!$B$5="с НДС"),1,IF(AND(Категория!$B$5="без НДС"),1.2,"")))</f>
        <v>6748</v>
      </c>
    </row>
    <row r="78" spans="1:11" x14ac:dyDescent="0.25">
      <c r="A78" s="48" t="s">
        <v>172</v>
      </c>
      <c r="B78" s="49" t="s">
        <v>173</v>
      </c>
      <c r="C78" s="49" t="s">
        <v>20</v>
      </c>
      <c r="D78" s="53">
        <v>8034</v>
      </c>
      <c r="E78" s="53">
        <v>8569</v>
      </c>
      <c r="F78" s="53">
        <v>10711</v>
      </c>
      <c r="G78" s="53">
        <v>11783</v>
      </c>
      <c r="H78" s="50">
        <v>16560</v>
      </c>
      <c r="I78" s="85">
        <v>0.12</v>
      </c>
      <c r="J78" s="50">
        <f t="shared" si="1"/>
        <v>14572.8</v>
      </c>
      <c r="K78" s="76">
        <f>IF(AND(Категория!$B$1="A+"),'СВОД Матрасы'!D78,IF(AND(Категория!$B$1="A"),'СВОД Матрасы'!E78,IF(AND(Категория!$B$1="B"),'СВОД Матрасы'!F78,IF(AND(Категория!$B$1="C"),'СВОД Матрасы'!G78,""))))*(1-Доп.скидка!$B$2)/(IF(AND(Категория!$B$5="с НДС"),1,IF(AND(Категория!$B$5="без НДС"),1.2,"")))</f>
        <v>8569</v>
      </c>
    </row>
    <row r="79" spans="1:11" x14ac:dyDescent="0.25">
      <c r="A79" s="48" t="s">
        <v>174</v>
      </c>
      <c r="B79" s="49" t="s">
        <v>175</v>
      </c>
      <c r="C79" s="49" t="s">
        <v>20</v>
      </c>
      <c r="D79" s="53">
        <v>9168</v>
      </c>
      <c r="E79" s="53">
        <v>9779</v>
      </c>
      <c r="F79" s="53">
        <v>12224</v>
      </c>
      <c r="G79" s="53">
        <v>13446</v>
      </c>
      <c r="H79" s="50">
        <v>18891</v>
      </c>
      <c r="I79" s="85">
        <v>0.12</v>
      </c>
      <c r="J79" s="50">
        <f t="shared" si="1"/>
        <v>16624.080000000002</v>
      </c>
      <c r="K79" s="76">
        <f>IF(AND(Категория!$B$1="A+"),'СВОД Матрасы'!D79,IF(AND(Категория!$B$1="A"),'СВОД Матрасы'!E79,IF(AND(Категория!$B$1="B"),'СВОД Матрасы'!F79,IF(AND(Категория!$B$1="C"),'СВОД Матрасы'!G79,""))))*(1-Доп.скидка!$B$2)/(IF(AND(Категория!$B$5="с НДС"),1,IF(AND(Категория!$B$5="без НДС"),1.2,"")))</f>
        <v>9779</v>
      </c>
    </row>
    <row r="80" spans="1:11" x14ac:dyDescent="0.25">
      <c r="A80" s="48" t="s">
        <v>176</v>
      </c>
      <c r="B80" s="49" t="s">
        <v>177</v>
      </c>
      <c r="C80" s="49" t="s">
        <v>20</v>
      </c>
      <c r="D80" s="53">
        <v>10290</v>
      </c>
      <c r="E80" s="53">
        <v>10977</v>
      </c>
      <c r="F80" s="53">
        <v>13721</v>
      </c>
      <c r="G80" s="53">
        <v>15093</v>
      </c>
      <c r="H80" s="50">
        <v>21193</v>
      </c>
      <c r="I80" s="85">
        <v>0.12</v>
      </c>
      <c r="J80" s="50">
        <f t="shared" si="1"/>
        <v>18649.84</v>
      </c>
      <c r="K80" s="76">
        <f>IF(AND(Категория!$B$1="A+"),'СВОД Матрасы'!D80,IF(AND(Категория!$B$1="A"),'СВОД Матрасы'!E80,IF(AND(Категория!$B$1="B"),'СВОД Матрасы'!F80,IF(AND(Категория!$B$1="C"),'СВОД Матрасы'!G80,""))))*(1-Доп.скидка!$B$2)/(IF(AND(Категория!$B$5="с НДС"),1,IF(AND(Категория!$B$5="без НДС"),1.2,"")))</f>
        <v>10977</v>
      </c>
    </row>
    <row r="81" spans="1:11" x14ac:dyDescent="0.25">
      <c r="A81" s="48" t="s">
        <v>178</v>
      </c>
      <c r="B81" s="49" t="s">
        <v>179</v>
      </c>
      <c r="C81" s="49" t="s">
        <v>20</v>
      </c>
      <c r="D81" s="53">
        <v>11409</v>
      </c>
      <c r="E81" s="53">
        <v>12170</v>
      </c>
      <c r="F81" s="53">
        <v>15213</v>
      </c>
      <c r="G81" s="53">
        <v>16735</v>
      </c>
      <c r="H81" s="50">
        <v>23515</v>
      </c>
      <c r="I81" s="85">
        <v>0.12</v>
      </c>
      <c r="J81" s="50">
        <f t="shared" si="1"/>
        <v>20693.2</v>
      </c>
      <c r="K81" s="76">
        <f>IF(AND(Категория!$B$1="A+"),'СВОД Матрасы'!D81,IF(AND(Категория!$B$1="A"),'СВОД Матрасы'!E81,IF(AND(Категория!$B$1="B"),'СВОД Матрасы'!F81,IF(AND(Категория!$B$1="C"),'СВОД Матрасы'!G81,""))))*(1-Доп.скидка!$B$2)/(IF(AND(Категория!$B$5="с НДС"),1,IF(AND(Категория!$B$5="без НДС"),1.2,"")))</f>
        <v>12170</v>
      </c>
    </row>
    <row r="82" spans="1:11" x14ac:dyDescent="0.25">
      <c r="A82" s="48" t="s">
        <v>180</v>
      </c>
      <c r="B82" s="49" t="s">
        <v>181</v>
      </c>
      <c r="C82" s="49" t="s">
        <v>20</v>
      </c>
      <c r="D82" s="53">
        <v>12596</v>
      </c>
      <c r="E82" s="53">
        <v>13436</v>
      </c>
      <c r="F82" s="53">
        <v>16795</v>
      </c>
      <c r="G82" s="53">
        <v>18475</v>
      </c>
      <c r="H82" s="50">
        <v>25964</v>
      </c>
      <c r="I82" s="85">
        <v>0.12</v>
      </c>
      <c r="J82" s="50">
        <f t="shared" si="1"/>
        <v>22848.32</v>
      </c>
      <c r="K82" s="76">
        <f>IF(AND(Категория!$B$1="A+"),'СВОД Матрасы'!D82,IF(AND(Категория!$B$1="A"),'СВОД Матрасы'!E82,IF(AND(Категория!$B$1="B"),'СВОД Матрасы'!F82,IF(AND(Категория!$B$1="C"),'СВОД Матрасы'!G82,""))))*(1-Доп.скидка!$B$2)/(IF(AND(Категория!$B$5="с НДС"),1,IF(AND(Категория!$B$5="без НДС"),1.2,"")))</f>
        <v>13436</v>
      </c>
    </row>
  </sheetData>
  <mergeCells count="2">
    <mergeCell ref="D1:G1"/>
    <mergeCell ref="H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J99"/>
  <sheetViews>
    <sheetView tabSelected="1" view="pageBreakPreview" topLeftCell="B1" zoomScaleNormal="100" zoomScaleSheetLayoutView="100" workbookViewId="0">
      <selection activeCell="P5" sqref="P5"/>
    </sheetView>
  </sheetViews>
  <sheetFormatPr defaultColWidth="9.140625" defaultRowHeight="15.75" x14ac:dyDescent="0.25"/>
  <cols>
    <col min="1" max="1" width="51.5703125" style="36" customWidth="1"/>
    <col min="2" max="2" width="46.5703125" style="36" customWidth="1"/>
    <col min="3" max="3" width="38.42578125" style="36" customWidth="1"/>
    <col min="4" max="4" width="5.5703125" style="36" customWidth="1"/>
    <col min="5" max="5" width="10" style="36" customWidth="1"/>
    <col min="6" max="6" width="16.5703125" style="7" customWidth="1"/>
    <col min="7" max="7" width="15.28515625" style="37" customWidth="1"/>
    <col min="8" max="8" width="16.42578125" style="38" bestFit="1" customWidth="1"/>
    <col min="9" max="9" width="16.5703125" style="38" customWidth="1"/>
    <col min="10" max="16384" width="9.140625" style="10"/>
  </cols>
  <sheetData>
    <row r="1" spans="1:10" ht="16.5" thickBot="1" x14ac:dyDescent="0.3">
      <c r="A1" s="5" t="s">
        <v>241</v>
      </c>
      <c r="B1" s="6"/>
      <c r="C1" s="6"/>
      <c r="D1" s="6"/>
      <c r="E1" s="6"/>
      <c r="G1" s="8"/>
      <c r="H1" s="9"/>
      <c r="I1" s="9"/>
    </row>
    <row r="2" spans="1:10" ht="58.5" customHeight="1" thickBot="1" x14ac:dyDescent="0.3">
      <c r="A2" s="105" t="s">
        <v>237</v>
      </c>
      <c r="B2" s="106"/>
      <c r="C2" s="106"/>
      <c r="D2" s="106"/>
      <c r="E2" s="106"/>
      <c r="F2" s="106"/>
      <c r="G2" s="106"/>
      <c r="H2" s="106"/>
      <c r="I2" s="106"/>
      <c r="J2" s="73"/>
    </row>
    <row r="3" spans="1:10" ht="29.25" customHeight="1" thickBot="1" x14ac:dyDescent="0.3">
      <c r="A3" s="74" t="s">
        <v>188</v>
      </c>
      <c r="B3" s="108" t="s">
        <v>189</v>
      </c>
      <c r="C3" s="109"/>
      <c r="D3" s="109"/>
      <c r="E3" s="109"/>
      <c r="F3" s="109"/>
      <c r="G3" s="107" t="s">
        <v>218</v>
      </c>
      <c r="H3" s="107"/>
      <c r="I3" s="89"/>
      <c r="J3" s="72"/>
    </row>
    <row r="4" spans="1:10" ht="53.45" customHeight="1" thickBot="1" x14ac:dyDescent="0.3">
      <c r="A4" s="88" t="s">
        <v>238</v>
      </c>
      <c r="B4" s="12" t="s">
        <v>0</v>
      </c>
      <c r="C4" s="12" t="s">
        <v>190</v>
      </c>
      <c r="D4" s="98" t="s">
        <v>1</v>
      </c>
      <c r="E4" s="99"/>
      <c r="F4" s="13" t="s">
        <v>2</v>
      </c>
      <c r="G4" s="14" t="s">
        <v>3</v>
      </c>
      <c r="H4" s="15" t="s">
        <v>4</v>
      </c>
      <c r="I4" s="16" t="s">
        <v>5</v>
      </c>
    </row>
    <row r="5" spans="1:10" ht="23.45" customHeight="1" x14ac:dyDescent="0.25">
      <c r="A5" s="17"/>
      <c r="B5" s="100" t="s">
        <v>208</v>
      </c>
      <c r="C5" s="58" t="s">
        <v>23</v>
      </c>
      <c r="D5" s="95" t="s">
        <v>6</v>
      </c>
      <c r="E5" s="18">
        <v>70</v>
      </c>
      <c r="F5" s="19">
        <f>'СВОД Матрасы'!H3</f>
        <v>7669</v>
      </c>
      <c r="G5" s="20">
        <f>'СВОД Матрасы'!I3</f>
        <v>0.08</v>
      </c>
      <c r="H5" s="116">
        <f>'СВОД Матрасы'!J3</f>
        <v>7055.4800000000005</v>
      </c>
      <c r="I5" s="110">
        <v>4099.5</v>
      </c>
    </row>
    <row r="6" spans="1:10" ht="23.45" customHeight="1" x14ac:dyDescent="0.25">
      <c r="A6" s="17"/>
      <c r="B6" s="100"/>
      <c r="C6" s="59" t="s">
        <v>25</v>
      </c>
      <c r="D6" s="96"/>
      <c r="E6" s="21">
        <v>80</v>
      </c>
      <c r="F6" s="22">
        <f>'СВОД Матрасы'!H4</f>
        <v>8495</v>
      </c>
      <c r="G6" s="23">
        <f>'СВОД Матрасы'!I4</f>
        <v>0.08</v>
      </c>
      <c r="H6" s="117">
        <f>'СВОД Матрасы'!J4</f>
        <v>7815.4000000000005</v>
      </c>
      <c r="I6" s="111">
        <v>4529.25</v>
      </c>
    </row>
    <row r="7" spans="1:10" ht="23.45" customHeight="1" x14ac:dyDescent="0.25">
      <c r="A7" s="17"/>
      <c r="B7" s="100"/>
      <c r="C7" s="59" t="s">
        <v>27</v>
      </c>
      <c r="D7" s="96"/>
      <c r="E7" s="21">
        <v>90</v>
      </c>
      <c r="F7" s="22">
        <f>'СВОД Матрасы'!H5</f>
        <v>9259</v>
      </c>
      <c r="G7" s="23">
        <f>'СВОД Матрасы'!I5</f>
        <v>0.08</v>
      </c>
      <c r="H7" s="117">
        <f>'СВОД Матрасы'!J5</f>
        <v>8518.2800000000007</v>
      </c>
      <c r="I7" s="111">
        <v>4948.875</v>
      </c>
    </row>
    <row r="8" spans="1:10" ht="23.45" customHeight="1" x14ac:dyDescent="0.25">
      <c r="A8" s="17"/>
      <c r="B8" s="100"/>
      <c r="C8" s="59" t="s">
        <v>29</v>
      </c>
      <c r="D8" s="96"/>
      <c r="E8" s="21">
        <v>120</v>
      </c>
      <c r="F8" s="22">
        <f>'СВОД Матрасы'!H6</f>
        <v>12287</v>
      </c>
      <c r="G8" s="23">
        <f>'СВОД Матрасы'!I6</f>
        <v>0.08</v>
      </c>
      <c r="H8" s="117">
        <f>'СВОД Матрасы'!J6</f>
        <v>11304.04</v>
      </c>
      <c r="I8" s="111">
        <v>6557.625</v>
      </c>
    </row>
    <row r="9" spans="1:10" ht="23.45" customHeight="1" x14ac:dyDescent="0.25">
      <c r="A9" s="17"/>
      <c r="B9" s="100"/>
      <c r="C9" s="59" t="s">
        <v>31</v>
      </c>
      <c r="D9" s="96"/>
      <c r="E9" s="21">
        <v>140</v>
      </c>
      <c r="F9" s="22">
        <f>'СВОД Матрасы'!H7</f>
        <v>13472</v>
      </c>
      <c r="G9" s="23">
        <f>'СВОД Матрасы'!I7</f>
        <v>0.08</v>
      </c>
      <c r="H9" s="117">
        <f>'СВОД Матрасы'!J7</f>
        <v>12394.24</v>
      </c>
      <c r="I9" s="111">
        <v>7200</v>
      </c>
    </row>
    <row r="10" spans="1:10" ht="23.45" customHeight="1" x14ac:dyDescent="0.25">
      <c r="A10" s="17"/>
      <c r="B10" s="100"/>
      <c r="C10" s="59" t="s">
        <v>33</v>
      </c>
      <c r="D10" s="96"/>
      <c r="E10" s="24">
        <v>160</v>
      </c>
      <c r="F10" s="25">
        <f>'СВОД Матрасы'!H8</f>
        <v>15334</v>
      </c>
      <c r="G10" s="26">
        <f>'СВОД Матрасы'!I8</f>
        <v>0.08</v>
      </c>
      <c r="H10" s="118">
        <f>'СВОД Матрасы'!J8</f>
        <v>14107.28</v>
      </c>
      <c r="I10" s="112">
        <v>8205.75</v>
      </c>
    </row>
    <row r="11" spans="1:10" ht="23.45" customHeight="1" x14ac:dyDescent="0.25">
      <c r="A11" s="17"/>
      <c r="B11" s="100"/>
      <c r="C11" s="59" t="s">
        <v>35</v>
      </c>
      <c r="D11" s="96"/>
      <c r="E11" s="21">
        <v>180</v>
      </c>
      <c r="F11" s="22">
        <f>'СВОД Матрасы'!H9</f>
        <v>16876</v>
      </c>
      <c r="G11" s="23">
        <f>'СВОД Матрасы'!I9</f>
        <v>0.08</v>
      </c>
      <c r="H11" s="117">
        <f>'СВОД Матрасы'!J9</f>
        <v>15525.92</v>
      </c>
      <c r="I11" s="111">
        <v>9016.875</v>
      </c>
    </row>
    <row r="12" spans="1:10" ht="23.45" customHeight="1" thickBot="1" x14ac:dyDescent="0.3">
      <c r="A12" s="17"/>
      <c r="B12" s="100"/>
      <c r="C12" s="60" t="s">
        <v>37</v>
      </c>
      <c r="D12" s="97"/>
      <c r="E12" s="27">
        <v>200</v>
      </c>
      <c r="F12" s="28">
        <f>'СВОД Матрасы'!H10</f>
        <v>18737</v>
      </c>
      <c r="G12" s="29">
        <f>'СВОД Матрасы'!I10</f>
        <v>0.08</v>
      </c>
      <c r="H12" s="119">
        <f>'СВОД Матрасы'!J10</f>
        <v>17238.04</v>
      </c>
      <c r="I12" s="113">
        <v>10005.75</v>
      </c>
    </row>
    <row r="13" spans="1:10" ht="53.45" customHeight="1" thickBot="1" x14ac:dyDescent="0.3">
      <c r="A13" s="88" t="s">
        <v>239</v>
      </c>
      <c r="B13" s="12" t="s">
        <v>0</v>
      </c>
      <c r="C13" s="12" t="s">
        <v>190</v>
      </c>
      <c r="D13" s="98" t="s">
        <v>1</v>
      </c>
      <c r="E13" s="99"/>
      <c r="F13" s="13" t="s">
        <v>2</v>
      </c>
      <c r="G13" s="14" t="s">
        <v>3</v>
      </c>
      <c r="H13" s="15" t="s">
        <v>4</v>
      </c>
      <c r="I13" s="16" t="s">
        <v>5</v>
      </c>
    </row>
    <row r="14" spans="1:10" ht="22.5" customHeight="1" x14ac:dyDescent="0.25">
      <c r="A14" s="17"/>
      <c r="B14" s="100" t="s">
        <v>209</v>
      </c>
      <c r="C14" s="58" t="s">
        <v>39</v>
      </c>
      <c r="D14" s="95" t="s">
        <v>6</v>
      </c>
      <c r="E14" s="18">
        <v>70</v>
      </c>
      <c r="F14" s="19">
        <f>'СВОД Матрасы'!H11</f>
        <v>8058</v>
      </c>
      <c r="G14" s="20">
        <f>'СВОД Матрасы'!I11</f>
        <v>0.08</v>
      </c>
      <c r="H14" s="116">
        <f>'СВОД Матрасы'!J11</f>
        <v>7413.3600000000006</v>
      </c>
      <c r="I14" s="110">
        <v>4681.125</v>
      </c>
    </row>
    <row r="15" spans="1:10" ht="22.5" customHeight="1" x14ac:dyDescent="0.25">
      <c r="A15" s="17"/>
      <c r="B15" s="100"/>
      <c r="C15" s="59" t="s">
        <v>41</v>
      </c>
      <c r="D15" s="96"/>
      <c r="E15" s="21">
        <v>80</v>
      </c>
      <c r="F15" s="22">
        <f>'СВОД Матрасы'!H12</f>
        <v>8920</v>
      </c>
      <c r="G15" s="23">
        <f>'СВОД Матрасы'!I12</f>
        <v>0.08</v>
      </c>
      <c r="H15" s="117">
        <f>'СВОД Матрасы'!J12</f>
        <v>8206.4</v>
      </c>
      <c r="I15" s="111">
        <v>5172.75</v>
      </c>
    </row>
    <row r="16" spans="1:10" ht="22.5" customHeight="1" x14ac:dyDescent="0.25">
      <c r="A16" s="17"/>
      <c r="B16" s="100"/>
      <c r="C16" s="59" t="s">
        <v>43</v>
      </c>
      <c r="D16" s="96"/>
      <c r="E16" s="21">
        <v>90</v>
      </c>
      <c r="F16" s="22">
        <f>'СВОД Матрасы'!H13</f>
        <v>9734</v>
      </c>
      <c r="G16" s="23">
        <f>'СВОД Матрасы'!I13</f>
        <v>0.08</v>
      </c>
      <c r="H16" s="117">
        <f>'СВОД Матрасы'!J13</f>
        <v>8955.2800000000007</v>
      </c>
      <c r="I16" s="111">
        <v>5649.75</v>
      </c>
    </row>
    <row r="17" spans="1:10" ht="22.5" customHeight="1" x14ac:dyDescent="0.25">
      <c r="A17" s="17"/>
      <c r="B17" s="100"/>
      <c r="C17" s="59" t="s">
        <v>45</v>
      </c>
      <c r="D17" s="96"/>
      <c r="E17" s="21">
        <v>120</v>
      </c>
      <c r="F17" s="22">
        <f>'СВОД Матрасы'!H14</f>
        <v>12898</v>
      </c>
      <c r="G17" s="23">
        <f>'СВОД Матрасы'!I14</f>
        <v>0.08</v>
      </c>
      <c r="H17" s="117">
        <f>'СВОД Матрасы'!J14</f>
        <v>11866.16</v>
      </c>
      <c r="I17" s="111">
        <v>7485.75</v>
      </c>
    </row>
    <row r="18" spans="1:10" ht="22.5" customHeight="1" x14ac:dyDescent="0.25">
      <c r="A18" s="17"/>
      <c r="B18" s="100"/>
      <c r="C18" s="59" t="s">
        <v>47</v>
      </c>
      <c r="D18" s="96"/>
      <c r="E18" s="21">
        <v>140</v>
      </c>
      <c r="F18" s="22">
        <f>'СВОД Матрасы'!H15</f>
        <v>14149</v>
      </c>
      <c r="G18" s="23">
        <f>'СВОД Матрасы'!I15</f>
        <v>0.08</v>
      </c>
      <c r="H18" s="117">
        <f>'СВОД Матрасы'!J15</f>
        <v>13017.08</v>
      </c>
      <c r="I18" s="111">
        <v>8221.5</v>
      </c>
    </row>
    <row r="19" spans="1:10" ht="22.5" customHeight="1" x14ac:dyDescent="0.25">
      <c r="A19" s="17"/>
      <c r="B19" s="100"/>
      <c r="C19" s="59" t="s">
        <v>49</v>
      </c>
      <c r="D19" s="96"/>
      <c r="E19" s="24">
        <v>160</v>
      </c>
      <c r="F19" s="25">
        <f>'СВОД Матрасы'!H16</f>
        <v>16147</v>
      </c>
      <c r="G19" s="26">
        <f>'СВОД Матрасы'!I16</f>
        <v>0.08</v>
      </c>
      <c r="H19" s="118">
        <f>'СВОД Матрасы'!J16</f>
        <v>14855.24</v>
      </c>
      <c r="I19" s="112">
        <v>9372.375</v>
      </c>
    </row>
    <row r="20" spans="1:10" ht="22.5" customHeight="1" x14ac:dyDescent="0.25">
      <c r="A20" s="17"/>
      <c r="B20" s="100"/>
      <c r="C20" s="59" t="s">
        <v>51</v>
      </c>
      <c r="D20" s="96"/>
      <c r="E20" s="21">
        <v>180</v>
      </c>
      <c r="F20" s="22">
        <f>'СВОД Матрасы'!H17</f>
        <v>17738</v>
      </c>
      <c r="G20" s="23">
        <f>'СВОД Матрасы'!I17</f>
        <v>0.08</v>
      </c>
      <c r="H20" s="117">
        <f>'СВОД Матрасы'!J17</f>
        <v>16318.960000000001</v>
      </c>
      <c r="I20" s="111">
        <v>10300.5</v>
      </c>
    </row>
    <row r="21" spans="1:10" ht="27" customHeight="1" thickBot="1" x14ac:dyDescent="0.3">
      <c r="A21" s="17"/>
      <c r="B21" s="100"/>
      <c r="C21" s="60" t="s">
        <v>53</v>
      </c>
      <c r="D21" s="97"/>
      <c r="E21" s="27">
        <v>200</v>
      </c>
      <c r="F21" s="28">
        <f>'СВОД Матрасы'!H18</f>
        <v>19735</v>
      </c>
      <c r="G21" s="29">
        <f>'СВОД Матрасы'!I18</f>
        <v>0.08</v>
      </c>
      <c r="H21" s="119">
        <f>'СВОД Матрасы'!J18</f>
        <v>18156.2</v>
      </c>
      <c r="I21" s="113">
        <v>11467.125</v>
      </c>
    </row>
    <row r="22" spans="1:10" ht="53.45" customHeight="1" thickBot="1" x14ac:dyDescent="0.3">
      <c r="A22" s="88" t="s">
        <v>240</v>
      </c>
      <c r="B22" s="12" t="s">
        <v>0</v>
      </c>
      <c r="C22" s="12" t="s">
        <v>190</v>
      </c>
      <c r="D22" s="98" t="s">
        <v>1</v>
      </c>
      <c r="E22" s="99"/>
      <c r="F22" s="13" t="s">
        <v>2</v>
      </c>
      <c r="G22" s="14" t="s">
        <v>3</v>
      </c>
      <c r="H22" s="15" t="s">
        <v>4</v>
      </c>
      <c r="I22" s="16" t="s">
        <v>5</v>
      </c>
    </row>
    <row r="23" spans="1:10" ht="21.95" customHeight="1" x14ac:dyDescent="0.25">
      <c r="A23" s="17"/>
      <c r="B23" s="100" t="s">
        <v>210</v>
      </c>
      <c r="C23" s="58" t="s">
        <v>55</v>
      </c>
      <c r="D23" s="95" t="s">
        <v>6</v>
      </c>
      <c r="E23" s="18">
        <v>70</v>
      </c>
      <c r="F23" s="19">
        <f>'СВОД Матрасы'!H19</f>
        <v>11087</v>
      </c>
      <c r="G23" s="20">
        <f>'СВОД Матрасы'!I19</f>
        <v>0.14000000000000001</v>
      </c>
      <c r="H23" s="116">
        <f>'СВОД Матрасы'!J19</f>
        <v>9534.82</v>
      </c>
      <c r="I23" s="110">
        <v>5473.125</v>
      </c>
    </row>
    <row r="24" spans="1:10" ht="21.95" customHeight="1" x14ac:dyDescent="0.25">
      <c r="A24" s="17"/>
      <c r="B24" s="100"/>
      <c r="C24" s="59" t="s">
        <v>57</v>
      </c>
      <c r="D24" s="96"/>
      <c r="E24" s="21">
        <v>80</v>
      </c>
      <c r="F24" s="22">
        <f>'СВОД Матрасы'!H20</f>
        <v>12187</v>
      </c>
      <c r="G24" s="23">
        <f>'СВОД Матрасы'!I20</f>
        <v>0.14000000000000001</v>
      </c>
      <c r="H24" s="117">
        <f>'СВОД Матрасы'!J20</f>
        <v>10480.82</v>
      </c>
      <c r="I24" s="111">
        <v>6030</v>
      </c>
    </row>
    <row r="25" spans="1:10" ht="21.95" customHeight="1" x14ac:dyDescent="0.25">
      <c r="A25" s="17"/>
      <c r="B25" s="100"/>
      <c r="C25" s="59" t="s">
        <v>59</v>
      </c>
      <c r="D25" s="96"/>
      <c r="E25" s="21">
        <v>90</v>
      </c>
      <c r="F25" s="22">
        <f>'СВОД Матрасы'!H21</f>
        <v>13630</v>
      </c>
      <c r="G25" s="23">
        <f>'СВОД Матрасы'!I21</f>
        <v>0.14000000000000001</v>
      </c>
      <c r="H25" s="117">
        <f>'СВОД Матрасы'!J21</f>
        <v>11721.8</v>
      </c>
      <c r="I25" s="111">
        <v>6741</v>
      </c>
    </row>
    <row r="26" spans="1:10" ht="21.95" customHeight="1" x14ac:dyDescent="0.25">
      <c r="A26" s="17"/>
      <c r="B26" s="100"/>
      <c r="C26" s="59" t="s">
        <v>61</v>
      </c>
      <c r="D26" s="96"/>
      <c r="E26" s="21">
        <v>120</v>
      </c>
      <c r="F26" s="22">
        <f>'СВОД Матрасы'!H22</f>
        <v>17495</v>
      </c>
      <c r="G26" s="23">
        <f>'СВОД Матрасы'!I22</f>
        <v>0.14000000000000001</v>
      </c>
      <c r="H26" s="117">
        <f>'СВОД Матрасы'!J22</f>
        <v>15045.699999999999</v>
      </c>
      <c r="I26" s="111">
        <v>8662.5</v>
      </c>
    </row>
    <row r="27" spans="1:10" ht="21.95" customHeight="1" x14ac:dyDescent="0.25">
      <c r="A27" s="17"/>
      <c r="B27" s="100"/>
      <c r="C27" s="59" t="s">
        <v>63</v>
      </c>
      <c r="D27" s="96"/>
      <c r="E27" s="21">
        <v>140</v>
      </c>
      <c r="F27" s="22">
        <f>'СВОД Матрасы'!H23</f>
        <v>19319</v>
      </c>
      <c r="G27" s="23">
        <f>'СВОД Матрасы'!I23</f>
        <v>0.14000000000000001</v>
      </c>
      <c r="H27" s="117">
        <f>'СВОД Матрасы'!J23</f>
        <v>16614.34</v>
      </c>
      <c r="I27" s="111">
        <v>9569.25</v>
      </c>
    </row>
    <row r="28" spans="1:10" ht="21.95" customHeight="1" x14ac:dyDescent="0.25">
      <c r="A28" s="17"/>
      <c r="B28" s="100"/>
      <c r="C28" s="59" t="s">
        <v>65</v>
      </c>
      <c r="D28" s="96"/>
      <c r="E28" s="24">
        <v>160</v>
      </c>
      <c r="F28" s="25">
        <f>'СВОД Матрасы'!H24</f>
        <v>22027</v>
      </c>
      <c r="G28" s="26">
        <f>'СВОД Матрасы'!I24</f>
        <v>0.14000000000000001</v>
      </c>
      <c r="H28" s="118">
        <f>'СВОД Матрасы'!J24</f>
        <v>18943.22</v>
      </c>
      <c r="I28" s="112">
        <v>10901.25</v>
      </c>
    </row>
    <row r="29" spans="1:10" ht="21.95" customHeight="1" x14ac:dyDescent="0.25">
      <c r="A29" s="17"/>
      <c r="B29" s="100"/>
      <c r="C29" s="59" t="s">
        <v>67</v>
      </c>
      <c r="D29" s="96"/>
      <c r="E29" s="21">
        <v>180</v>
      </c>
      <c r="F29" s="22">
        <f>'СВОД Матрасы'!H25</f>
        <v>24229</v>
      </c>
      <c r="G29" s="23">
        <f>'СВОД Матрасы'!I25</f>
        <v>0.14000000000000001</v>
      </c>
      <c r="H29" s="117">
        <f>'СВОД Матрасы'!J25</f>
        <v>20836.939999999999</v>
      </c>
      <c r="I29" s="111">
        <v>11990.25</v>
      </c>
    </row>
    <row r="30" spans="1:10" ht="33" customHeight="1" thickBot="1" x14ac:dyDescent="0.3">
      <c r="A30" s="17"/>
      <c r="B30" s="100"/>
      <c r="C30" s="60" t="s">
        <v>69</v>
      </c>
      <c r="D30" s="97"/>
      <c r="E30" s="27">
        <v>200</v>
      </c>
      <c r="F30" s="28">
        <f>'СВОД Матрасы'!H26</f>
        <v>26917</v>
      </c>
      <c r="G30" s="29">
        <f>'СВОД Матрасы'!I26</f>
        <v>0.14000000000000001</v>
      </c>
      <c r="H30" s="119">
        <f>'СВОД Матрасы'!J26</f>
        <v>23148.62</v>
      </c>
      <c r="I30" s="113">
        <v>13311</v>
      </c>
    </row>
    <row r="31" spans="1:10" ht="53.45" customHeight="1" thickBot="1" x14ac:dyDescent="0.3">
      <c r="A31" s="11" t="s">
        <v>7</v>
      </c>
      <c r="B31" s="12" t="s">
        <v>0</v>
      </c>
      <c r="C31" s="12" t="s">
        <v>190</v>
      </c>
      <c r="D31" s="98" t="s">
        <v>1</v>
      </c>
      <c r="E31" s="99"/>
      <c r="F31" s="13" t="s">
        <v>2</v>
      </c>
      <c r="G31" s="14" t="s">
        <v>3</v>
      </c>
      <c r="H31" s="15" t="s">
        <v>4</v>
      </c>
      <c r="I31" s="16" t="s">
        <v>5</v>
      </c>
      <c r="J31" s="30"/>
    </row>
    <row r="32" spans="1:10" ht="24.6" customHeight="1" x14ac:dyDescent="0.25">
      <c r="A32" s="17"/>
      <c r="B32" s="100" t="s">
        <v>211</v>
      </c>
      <c r="C32" s="58" t="s">
        <v>71</v>
      </c>
      <c r="D32" s="95" t="s">
        <v>6</v>
      </c>
      <c r="E32" s="18">
        <v>70</v>
      </c>
      <c r="F32" s="19">
        <f>'СВОД Матрасы'!H27</f>
        <v>9490</v>
      </c>
      <c r="G32" s="20">
        <f>'СВОД Матрасы'!I27</f>
        <v>0</v>
      </c>
      <c r="H32" s="116">
        <f>'СВОД Матрасы'!J27</f>
        <v>9490</v>
      </c>
      <c r="I32" s="110">
        <v>5762.25</v>
      </c>
    </row>
    <row r="33" spans="1:10" ht="24.6" customHeight="1" x14ac:dyDescent="0.25">
      <c r="A33" s="17"/>
      <c r="B33" s="100"/>
      <c r="C33" s="59" t="s">
        <v>73</v>
      </c>
      <c r="D33" s="96"/>
      <c r="E33" s="21">
        <v>80</v>
      </c>
      <c r="F33" s="22">
        <f>'СВОД Матрасы'!H28</f>
        <v>10290</v>
      </c>
      <c r="G33" s="23">
        <f>'СВОД Матрасы'!I28</f>
        <v>0</v>
      </c>
      <c r="H33" s="117">
        <f>'СВОД Матрасы'!J28</f>
        <v>10290</v>
      </c>
      <c r="I33" s="111">
        <v>6246</v>
      </c>
    </row>
    <row r="34" spans="1:10" ht="24.6" customHeight="1" x14ac:dyDescent="0.25">
      <c r="A34" s="17"/>
      <c r="B34" s="100"/>
      <c r="C34" s="59" t="s">
        <v>75</v>
      </c>
      <c r="D34" s="96"/>
      <c r="E34" s="21">
        <v>90</v>
      </c>
      <c r="F34" s="22">
        <f>'СВОД Матрасы'!H29</f>
        <v>11285</v>
      </c>
      <c r="G34" s="23">
        <f>'СВОД Матрасы'!I29</f>
        <v>0</v>
      </c>
      <c r="H34" s="117">
        <f>'СВОД Матрасы'!J29</f>
        <v>11285</v>
      </c>
      <c r="I34" s="111">
        <v>6858</v>
      </c>
    </row>
    <row r="35" spans="1:10" ht="24.6" customHeight="1" x14ac:dyDescent="0.25">
      <c r="A35" s="17"/>
      <c r="B35" s="100"/>
      <c r="C35" s="59" t="s">
        <v>77</v>
      </c>
      <c r="D35" s="96"/>
      <c r="E35" s="21">
        <v>120</v>
      </c>
      <c r="F35" s="22">
        <f>'СВОД Матрасы'!H30</f>
        <v>14620</v>
      </c>
      <c r="G35" s="23">
        <f>'СВОД Матрасы'!I30</f>
        <v>0</v>
      </c>
      <c r="H35" s="117">
        <f>'СВОД Матрасы'!J30</f>
        <v>14620</v>
      </c>
      <c r="I35" s="111">
        <v>8889.75</v>
      </c>
    </row>
    <row r="36" spans="1:10" ht="24.6" customHeight="1" x14ac:dyDescent="0.25">
      <c r="A36" s="17"/>
      <c r="B36" s="100"/>
      <c r="C36" s="59" t="s">
        <v>79</v>
      </c>
      <c r="D36" s="96"/>
      <c r="E36" s="21">
        <v>140</v>
      </c>
      <c r="F36" s="22">
        <f>'СВОД Матрасы'!H31</f>
        <v>16313</v>
      </c>
      <c r="G36" s="23">
        <f>'СВОД Матрасы'!I31</f>
        <v>0</v>
      </c>
      <c r="H36" s="117">
        <f>'СВОД Матрасы'!J31</f>
        <v>16313</v>
      </c>
      <c r="I36" s="111">
        <v>9931.5</v>
      </c>
    </row>
    <row r="37" spans="1:10" ht="24.6" customHeight="1" x14ac:dyDescent="0.25">
      <c r="A37" s="17"/>
      <c r="B37" s="100"/>
      <c r="C37" s="59" t="s">
        <v>81</v>
      </c>
      <c r="D37" s="96"/>
      <c r="E37" s="24">
        <v>160</v>
      </c>
      <c r="F37" s="25">
        <f>'СВОД Матрасы'!H32</f>
        <v>18470</v>
      </c>
      <c r="G37" s="26">
        <f>'СВОД Матрасы'!I32</f>
        <v>0</v>
      </c>
      <c r="H37" s="118">
        <f>'СВОД Матрасы'!J32</f>
        <v>18470</v>
      </c>
      <c r="I37" s="112">
        <v>11228.625</v>
      </c>
    </row>
    <row r="38" spans="1:10" ht="24.6" customHeight="1" x14ac:dyDescent="0.25">
      <c r="A38" s="17"/>
      <c r="B38" s="100"/>
      <c r="C38" s="59" t="s">
        <v>83</v>
      </c>
      <c r="D38" s="96"/>
      <c r="E38" s="21">
        <v>180</v>
      </c>
      <c r="F38" s="22">
        <f>'СВОД Матрасы'!H33</f>
        <v>20328</v>
      </c>
      <c r="G38" s="23">
        <f>'СВОД Матрасы'!I33</f>
        <v>0</v>
      </c>
      <c r="H38" s="117">
        <f>'СВОД Матрасы'!J33</f>
        <v>20328</v>
      </c>
      <c r="I38" s="111">
        <v>12352.5</v>
      </c>
    </row>
    <row r="39" spans="1:10" ht="24.6" customHeight="1" thickBot="1" x14ac:dyDescent="0.3">
      <c r="A39" s="17"/>
      <c r="B39" s="100"/>
      <c r="C39" s="60" t="s">
        <v>85</v>
      </c>
      <c r="D39" s="97"/>
      <c r="E39" s="27">
        <v>200</v>
      </c>
      <c r="F39" s="28">
        <f>'СВОД Матрасы'!H34</f>
        <v>22631</v>
      </c>
      <c r="G39" s="29">
        <f>'СВОД Матрасы'!I34</f>
        <v>0</v>
      </c>
      <c r="H39" s="119">
        <f>'СВОД Матрасы'!J34</f>
        <v>22631</v>
      </c>
      <c r="I39" s="113">
        <v>13761</v>
      </c>
    </row>
    <row r="40" spans="1:10" ht="53.45" customHeight="1" thickBot="1" x14ac:dyDescent="0.3">
      <c r="A40" s="11" t="s">
        <v>8</v>
      </c>
      <c r="B40" s="12" t="s">
        <v>0</v>
      </c>
      <c r="C40" s="12" t="s">
        <v>190</v>
      </c>
      <c r="D40" s="98" t="s">
        <v>1</v>
      </c>
      <c r="E40" s="99"/>
      <c r="F40" s="13" t="s">
        <v>2</v>
      </c>
      <c r="G40" s="14" t="s">
        <v>3</v>
      </c>
      <c r="H40" s="15" t="s">
        <v>4</v>
      </c>
      <c r="I40" s="16" t="s">
        <v>5</v>
      </c>
      <c r="J40" s="30"/>
    </row>
    <row r="41" spans="1:10" ht="24.95" customHeight="1" x14ac:dyDescent="0.25">
      <c r="A41" s="17"/>
      <c r="B41" s="100" t="s">
        <v>212</v>
      </c>
      <c r="C41" s="58" t="s">
        <v>87</v>
      </c>
      <c r="D41" s="95" t="s">
        <v>6</v>
      </c>
      <c r="E41" s="18">
        <v>70</v>
      </c>
      <c r="F41" s="19">
        <f>'СВОД Матрасы'!H35</f>
        <v>12110</v>
      </c>
      <c r="G41" s="20">
        <f>'СВОД Матрасы'!I35</f>
        <v>0</v>
      </c>
      <c r="H41" s="116">
        <f>'СВОД Матрасы'!J35</f>
        <v>12110</v>
      </c>
      <c r="I41" s="110">
        <v>6429.375</v>
      </c>
    </row>
    <row r="42" spans="1:10" ht="24.95" customHeight="1" x14ac:dyDescent="0.25">
      <c r="A42" s="17"/>
      <c r="B42" s="100"/>
      <c r="C42" s="59" t="s">
        <v>89</v>
      </c>
      <c r="D42" s="96"/>
      <c r="E42" s="21">
        <v>80</v>
      </c>
      <c r="F42" s="22">
        <f>'СВОД Матрасы'!H36</f>
        <v>13170</v>
      </c>
      <c r="G42" s="23">
        <f>'СВОД Матрасы'!I36</f>
        <v>0</v>
      </c>
      <c r="H42" s="117">
        <f>'СВОД Матрасы'!J36</f>
        <v>13170</v>
      </c>
      <c r="I42" s="111">
        <v>6980.625</v>
      </c>
    </row>
    <row r="43" spans="1:10" ht="24.95" customHeight="1" x14ac:dyDescent="0.25">
      <c r="A43" s="17"/>
      <c r="B43" s="100"/>
      <c r="C43" s="59" t="s">
        <v>91</v>
      </c>
      <c r="D43" s="96"/>
      <c r="E43" s="21">
        <v>90</v>
      </c>
      <c r="F43" s="22">
        <f>'СВОД Матрасы'!H37</f>
        <v>14460</v>
      </c>
      <c r="G43" s="23">
        <f>'СВОД Матрасы'!I37</f>
        <v>0</v>
      </c>
      <c r="H43" s="117">
        <f>'СВОД Матрасы'!J37</f>
        <v>14460</v>
      </c>
      <c r="I43" s="111">
        <v>7671.375</v>
      </c>
    </row>
    <row r="44" spans="1:10" ht="24.95" customHeight="1" x14ac:dyDescent="0.25">
      <c r="A44" s="17"/>
      <c r="B44" s="100"/>
      <c r="C44" s="59" t="s">
        <v>93</v>
      </c>
      <c r="D44" s="96"/>
      <c r="E44" s="21">
        <v>120</v>
      </c>
      <c r="F44" s="22">
        <f>'СВОД Матрасы'!H38</f>
        <v>18690</v>
      </c>
      <c r="G44" s="23">
        <f>'СВОД Матрасы'!I38</f>
        <v>0</v>
      </c>
      <c r="H44" s="117">
        <f>'СВОД Матрасы'!J38</f>
        <v>18690</v>
      </c>
      <c r="I44" s="111">
        <v>9918</v>
      </c>
    </row>
    <row r="45" spans="1:10" ht="24.95" customHeight="1" x14ac:dyDescent="0.25">
      <c r="A45" s="17"/>
      <c r="B45" s="100"/>
      <c r="C45" s="59" t="s">
        <v>95</v>
      </c>
      <c r="D45" s="96"/>
      <c r="E45" s="21">
        <v>140</v>
      </c>
      <c r="F45" s="22">
        <f>'СВОД Матрасы'!H39</f>
        <v>20977</v>
      </c>
      <c r="G45" s="23">
        <f>'СВОД Матрасы'!I39</f>
        <v>0</v>
      </c>
      <c r="H45" s="117">
        <f>'СВОД Матрасы'!J39</f>
        <v>20977</v>
      </c>
      <c r="I45" s="111">
        <v>11124</v>
      </c>
    </row>
    <row r="46" spans="1:10" ht="24.95" customHeight="1" x14ac:dyDescent="0.25">
      <c r="A46" s="17"/>
      <c r="B46" s="100"/>
      <c r="C46" s="59" t="s">
        <v>97</v>
      </c>
      <c r="D46" s="96"/>
      <c r="E46" s="24">
        <v>160</v>
      </c>
      <c r="F46" s="25">
        <f>'СВОД Матрасы'!H40</f>
        <v>23730</v>
      </c>
      <c r="G46" s="26">
        <f>'СВОД Матрасы'!I40</f>
        <v>0</v>
      </c>
      <c r="H46" s="118">
        <f>'СВОД Матрасы'!J40</f>
        <v>23730</v>
      </c>
      <c r="I46" s="112">
        <v>12592.125</v>
      </c>
    </row>
    <row r="47" spans="1:10" ht="24.95" customHeight="1" x14ac:dyDescent="0.25">
      <c r="A47" s="17"/>
      <c r="B47" s="100"/>
      <c r="C47" s="59" t="s">
        <v>99</v>
      </c>
      <c r="D47" s="96"/>
      <c r="E47" s="21">
        <v>180</v>
      </c>
      <c r="F47" s="22">
        <f>'СВОД Матрасы'!H41</f>
        <v>26152</v>
      </c>
      <c r="G47" s="23">
        <f>'СВОД Матрасы'!I41</f>
        <v>0</v>
      </c>
      <c r="H47" s="117">
        <f>'СВОД Матрасы'!J41</f>
        <v>26152</v>
      </c>
      <c r="I47" s="111">
        <v>13872.375</v>
      </c>
    </row>
    <row r="48" spans="1:10" ht="24.95" customHeight="1" thickBot="1" x14ac:dyDescent="0.3">
      <c r="A48" s="17"/>
      <c r="B48" s="100"/>
      <c r="C48" s="60" t="s">
        <v>101</v>
      </c>
      <c r="D48" s="97"/>
      <c r="E48" s="27">
        <v>200</v>
      </c>
      <c r="F48" s="28">
        <f>'СВОД Матрасы'!H42</f>
        <v>29091</v>
      </c>
      <c r="G48" s="29">
        <f>'СВОД Матрасы'!I42</f>
        <v>0</v>
      </c>
      <c r="H48" s="119">
        <f>'СВОД Матрасы'!J42</f>
        <v>29091</v>
      </c>
      <c r="I48" s="113">
        <v>15436.125</v>
      </c>
    </row>
    <row r="49" spans="1:9" ht="53.45" customHeight="1" thickBot="1" x14ac:dyDescent="0.3">
      <c r="A49" s="11" t="s">
        <v>9</v>
      </c>
      <c r="B49" s="12" t="s">
        <v>0</v>
      </c>
      <c r="C49" s="12" t="s">
        <v>190</v>
      </c>
      <c r="D49" s="98" t="s">
        <v>1</v>
      </c>
      <c r="E49" s="99"/>
      <c r="F49" s="13" t="s">
        <v>2</v>
      </c>
      <c r="G49" s="14" t="s">
        <v>3</v>
      </c>
      <c r="H49" s="15" t="s">
        <v>4</v>
      </c>
      <c r="I49" s="16" t="s">
        <v>5</v>
      </c>
    </row>
    <row r="50" spans="1:9" ht="26.45" customHeight="1" x14ac:dyDescent="0.25">
      <c r="A50" s="17"/>
      <c r="B50" s="100" t="s">
        <v>213</v>
      </c>
      <c r="C50" s="58" t="s">
        <v>191</v>
      </c>
      <c r="D50" s="95" t="s">
        <v>6</v>
      </c>
      <c r="E50" s="18">
        <v>70</v>
      </c>
      <c r="F50" s="19">
        <f>'СВОД Матрасы'!H43</f>
        <v>10520</v>
      </c>
      <c r="G50" s="20">
        <f>'СВОД Матрасы'!I43</f>
        <v>0</v>
      </c>
      <c r="H50" s="116">
        <f>'СВОД Матрасы'!J43</f>
        <v>10520</v>
      </c>
      <c r="I50" s="110">
        <v>6394.5</v>
      </c>
    </row>
    <row r="51" spans="1:9" ht="26.45" customHeight="1" x14ac:dyDescent="0.25">
      <c r="A51" s="17"/>
      <c r="B51" s="100"/>
      <c r="C51" s="59" t="s">
        <v>192</v>
      </c>
      <c r="D51" s="96"/>
      <c r="E51" s="21">
        <v>80</v>
      </c>
      <c r="F51" s="22">
        <f>'СВОД Матрасы'!H44</f>
        <v>11360</v>
      </c>
      <c r="G51" s="23">
        <f>'СВОД Матрасы'!I44</f>
        <v>0</v>
      </c>
      <c r="H51" s="117">
        <f>'СВОД Матрасы'!J44</f>
        <v>11360</v>
      </c>
      <c r="I51" s="111">
        <v>6925.5</v>
      </c>
    </row>
    <row r="52" spans="1:9" ht="26.45" customHeight="1" x14ac:dyDescent="0.25">
      <c r="A52" s="17"/>
      <c r="B52" s="100"/>
      <c r="C52" s="59" t="s">
        <v>193</v>
      </c>
      <c r="D52" s="96"/>
      <c r="E52" s="21">
        <v>90</v>
      </c>
      <c r="F52" s="22">
        <f>'СВОД Матрасы'!H45</f>
        <v>12482</v>
      </c>
      <c r="G52" s="23">
        <f>'СВОД Матрасы'!I45</f>
        <v>0</v>
      </c>
      <c r="H52" s="117">
        <f>'СВОД Матрасы'!J45</f>
        <v>12482</v>
      </c>
      <c r="I52" s="111">
        <v>7594.875</v>
      </c>
    </row>
    <row r="53" spans="1:9" ht="26.45" customHeight="1" x14ac:dyDescent="0.25">
      <c r="A53" s="17"/>
      <c r="B53" s="100"/>
      <c r="C53" s="59" t="s">
        <v>194</v>
      </c>
      <c r="D53" s="96"/>
      <c r="E53" s="21">
        <v>120</v>
      </c>
      <c r="F53" s="22">
        <f>'СВОД Матрасы'!H46</f>
        <v>16114</v>
      </c>
      <c r="G53" s="23">
        <f>'СВОД Матрасы'!I46</f>
        <v>0</v>
      </c>
      <c r="H53" s="117">
        <f>'СВОД Матрасы'!J46</f>
        <v>16114</v>
      </c>
      <c r="I53" s="111">
        <v>9807.75</v>
      </c>
    </row>
    <row r="54" spans="1:9" ht="26.45" customHeight="1" x14ac:dyDescent="0.25">
      <c r="A54" s="17"/>
      <c r="B54" s="100"/>
      <c r="C54" s="59" t="s">
        <v>195</v>
      </c>
      <c r="D54" s="96"/>
      <c r="E54" s="21">
        <v>140</v>
      </c>
      <c r="F54" s="22">
        <f>'СВОД Матрасы'!H47</f>
        <v>17988</v>
      </c>
      <c r="G54" s="23">
        <f>'СВОД Матрасы'!I47</f>
        <v>0</v>
      </c>
      <c r="H54" s="117">
        <f>'СВОД Матрасы'!J47</f>
        <v>17988</v>
      </c>
      <c r="I54" s="111">
        <v>10959.75</v>
      </c>
    </row>
    <row r="55" spans="1:9" ht="26.45" customHeight="1" x14ac:dyDescent="0.25">
      <c r="A55" s="17"/>
      <c r="B55" s="100"/>
      <c r="C55" s="59" t="s">
        <v>196</v>
      </c>
      <c r="D55" s="96"/>
      <c r="E55" s="24">
        <v>160</v>
      </c>
      <c r="F55" s="25">
        <f>'СВОД Матрасы'!H48</f>
        <v>20320</v>
      </c>
      <c r="G55" s="26">
        <f>'СВОД Матрасы'!I48</f>
        <v>0</v>
      </c>
      <c r="H55" s="118">
        <f>'СВОД Матрасы'!J48</f>
        <v>20320</v>
      </c>
      <c r="I55" s="112">
        <v>12379.5</v>
      </c>
    </row>
    <row r="56" spans="1:9" ht="26.45" customHeight="1" x14ac:dyDescent="0.25">
      <c r="A56" s="17"/>
      <c r="B56" s="100"/>
      <c r="C56" s="59" t="s">
        <v>197</v>
      </c>
      <c r="D56" s="96"/>
      <c r="E56" s="21">
        <v>180</v>
      </c>
      <c r="F56" s="22">
        <f>'СВОД Матрасы'!H49</f>
        <v>22376</v>
      </c>
      <c r="G56" s="23">
        <f>'СВОД Матрасы'!I49</f>
        <v>0</v>
      </c>
      <c r="H56" s="117">
        <f>'СВОД Матрасы'!J49</f>
        <v>22376</v>
      </c>
      <c r="I56" s="111">
        <v>13622.625</v>
      </c>
    </row>
    <row r="57" spans="1:9" ht="15.75" customHeight="1" thickBot="1" x14ac:dyDescent="0.3">
      <c r="A57" s="17"/>
      <c r="B57" s="100"/>
      <c r="C57" s="60" t="s">
        <v>198</v>
      </c>
      <c r="D57" s="97"/>
      <c r="E57" s="27">
        <v>200</v>
      </c>
      <c r="F57" s="28">
        <f>'СВОД Матрасы'!H50</f>
        <v>24871</v>
      </c>
      <c r="G57" s="29">
        <f>'СВОД Матрасы'!I50</f>
        <v>0</v>
      </c>
      <c r="H57" s="119">
        <f>'СВОД Матрасы'!J50</f>
        <v>24871</v>
      </c>
      <c r="I57" s="113">
        <v>15143.625</v>
      </c>
    </row>
    <row r="58" spans="1:9" ht="53.45" customHeight="1" thickBot="1" x14ac:dyDescent="0.3">
      <c r="A58" s="11" t="s">
        <v>10</v>
      </c>
      <c r="B58" s="12" t="s">
        <v>0</v>
      </c>
      <c r="C58" s="12" t="s">
        <v>190</v>
      </c>
      <c r="D58" s="98" t="s">
        <v>1</v>
      </c>
      <c r="E58" s="99"/>
      <c r="F58" s="13" t="s">
        <v>2</v>
      </c>
      <c r="G58" s="14" t="s">
        <v>3</v>
      </c>
      <c r="H58" s="15" t="s">
        <v>4</v>
      </c>
      <c r="I58" s="16" t="s">
        <v>5</v>
      </c>
    </row>
    <row r="59" spans="1:9" ht="26.1" customHeight="1" x14ac:dyDescent="0.25">
      <c r="A59" s="17"/>
      <c r="B59" s="100" t="s">
        <v>214</v>
      </c>
      <c r="C59" s="58" t="s">
        <v>199</v>
      </c>
      <c r="D59" s="95" t="s">
        <v>6</v>
      </c>
      <c r="E59" s="18">
        <v>70</v>
      </c>
      <c r="F59" s="19">
        <f>'СВОД Матрасы'!H51</f>
        <v>13500</v>
      </c>
      <c r="G59" s="20">
        <f>'СВОД Матрасы'!I51</f>
        <v>0</v>
      </c>
      <c r="H59" s="116">
        <f>'СВОД Матрасы'!J51</f>
        <v>13500</v>
      </c>
      <c r="I59" s="110">
        <v>7698.375</v>
      </c>
    </row>
    <row r="60" spans="1:9" ht="26.1" customHeight="1" x14ac:dyDescent="0.25">
      <c r="A60" s="17"/>
      <c r="B60" s="100"/>
      <c r="C60" s="59" t="s">
        <v>200</v>
      </c>
      <c r="D60" s="96"/>
      <c r="E60" s="21">
        <v>80</v>
      </c>
      <c r="F60" s="22">
        <f>'СВОД Матрасы'!H52</f>
        <v>14670</v>
      </c>
      <c r="G60" s="23">
        <f>'СВОД Матрасы'!I52</f>
        <v>0</v>
      </c>
      <c r="H60" s="117">
        <f>'СВОД Матрасы'!J52</f>
        <v>14670</v>
      </c>
      <c r="I60" s="111">
        <v>8355.375</v>
      </c>
    </row>
    <row r="61" spans="1:9" ht="26.1" customHeight="1" x14ac:dyDescent="0.25">
      <c r="A61" s="17"/>
      <c r="B61" s="100"/>
      <c r="C61" s="59" t="s">
        <v>201</v>
      </c>
      <c r="D61" s="96"/>
      <c r="E61" s="21">
        <v>90</v>
      </c>
      <c r="F61" s="22">
        <f>'СВОД Матрасы'!H53</f>
        <v>16098</v>
      </c>
      <c r="G61" s="23">
        <f>'СВОД Матрасы'!I53</f>
        <v>0</v>
      </c>
      <c r="H61" s="117">
        <f>'СВОД Матрасы'!J53</f>
        <v>16098</v>
      </c>
      <c r="I61" s="111">
        <v>9171</v>
      </c>
    </row>
    <row r="62" spans="1:9" ht="26.1" customHeight="1" x14ac:dyDescent="0.25">
      <c r="A62" s="17"/>
      <c r="B62" s="100"/>
      <c r="C62" s="59" t="s">
        <v>202</v>
      </c>
      <c r="D62" s="96"/>
      <c r="E62" s="21">
        <v>120</v>
      </c>
      <c r="F62" s="22">
        <f>'СВОД Матрасы'!H54</f>
        <v>20736</v>
      </c>
      <c r="G62" s="23">
        <f>'СВОД Матрасы'!I54</f>
        <v>0</v>
      </c>
      <c r="H62" s="117">
        <f>'СВОД Матрасы'!J54</f>
        <v>20736</v>
      </c>
      <c r="I62" s="111">
        <v>11810.25</v>
      </c>
    </row>
    <row r="63" spans="1:9" ht="26.1" customHeight="1" x14ac:dyDescent="0.25">
      <c r="A63" s="17"/>
      <c r="B63" s="100"/>
      <c r="C63" s="59" t="s">
        <v>203</v>
      </c>
      <c r="D63" s="96"/>
      <c r="E63" s="21">
        <v>140</v>
      </c>
      <c r="F63" s="22">
        <f>'СВОД Матрасы'!H55</f>
        <v>23247</v>
      </c>
      <c r="G63" s="23">
        <f>'СВОД Матрасы'!I55</f>
        <v>0</v>
      </c>
      <c r="H63" s="117">
        <f>'СВОД Матрасы'!J55</f>
        <v>23247</v>
      </c>
      <c r="I63" s="111">
        <v>13249.125</v>
      </c>
    </row>
    <row r="64" spans="1:9" ht="26.1" customHeight="1" x14ac:dyDescent="0.25">
      <c r="A64" s="17"/>
      <c r="B64" s="100"/>
      <c r="C64" s="59" t="s">
        <v>204</v>
      </c>
      <c r="D64" s="96"/>
      <c r="E64" s="24">
        <v>160</v>
      </c>
      <c r="F64" s="25">
        <f>'СВОД Матрасы'!H56</f>
        <v>26290</v>
      </c>
      <c r="G64" s="26">
        <f>'СВОД Матрасы'!I56</f>
        <v>0</v>
      </c>
      <c r="H64" s="118">
        <f>'СВОД Матрасы'!J56</f>
        <v>26290</v>
      </c>
      <c r="I64" s="112">
        <v>14978.25</v>
      </c>
    </row>
    <row r="65" spans="1:9" ht="26.1" customHeight="1" x14ac:dyDescent="0.25">
      <c r="A65" s="17"/>
      <c r="B65" s="100"/>
      <c r="C65" s="59" t="s">
        <v>205</v>
      </c>
      <c r="D65" s="96"/>
      <c r="E65" s="21">
        <v>180</v>
      </c>
      <c r="F65" s="22">
        <f>'СВОД Матрасы'!H57</f>
        <v>28935</v>
      </c>
      <c r="G65" s="23">
        <f>'СВОД Матрасы'!I57</f>
        <v>0</v>
      </c>
      <c r="H65" s="117">
        <f>'СВОД Матрасы'!J57</f>
        <v>28935</v>
      </c>
      <c r="I65" s="111">
        <v>16490.25</v>
      </c>
    </row>
    <row r="66" spans="1:9" ht="26.1" customHeight="1" thickBot="1" x14ac:dyDescent="0.3">
      <c r="A66" s="17"/>
      <c r="B66" s="100"/>
      <c r="C66" s="60" t="s">
        <v>206</v>
      </c>
      <c r="D66" s="97"/>
      <c r="E66" s="27">
        <v>200</v>
      </c>
      <c r="F66" s="28">
        <f>'СВОД Матрасы'!H58</f>
        <v>32140</v>
      </c>
      <c r="G66" s="29">
        <f>'СВОД Матрасы'!I58</f>
        <v>0</v>
      </c>
      <c r="H66" s="119">
        <f>'СВОД Матрасы'!J58</f>
        <v>32140</v>
      </c>
      <c r="I66" s="113">
        <v>18317.25</v>
      </c>
    </row>
    <row r="67" spans="1:9" ht="53.45" customHeight="1" thickBot="1" x14ac:dyDescent="0.3">
      <c r="A67" s="11" t="s">
        <v>11</v>
      </c>
      <c r="B67" s="12" t="s">
        <v>0</v>
      </c>
      <c r="C67" s="12" t="s">
        <v>190</v>
      </c>
      <c r="D67" s="98" t="s">
        <v>1</v>
      </c>
      <c r="E67" s="99"/>
      <c r="F67" s="13" t="s">
        <v>2</v>
      </c>
      <c r="G67" s="14" t="s">
        <v>3</v>
      </c>
      <c r="H67" s="15" t="s">
        <v>4</v>
      </c>
      <c r="I67" s="16" t="s">
        <v>5</v>
      </c>
    </row>
    <row r="68" spans="1:9" ht="27.95" customHeight="1" x14ac:dyDescent="0.25">
      <c r="A68" s="17"/>
      <c r="B68" s="100" t="s">
        <v>236</v>
      </c>
      <c r="C68" s="58" t="s">
        <v>167</v>
      </c>
      <c r="D68" s="95" t="s">
        <v>6</v>
      </c>
      <c r="E68" s="18">
        <v>70</v>
      </c>
      <c r="F68" s="19">
        <f>'СВОД Матрасы'!H75</f>
        <v>10966</v>
      </c>
      <c r="G68" s="20">
        <f>'СВОД Матрасы'!I75</f>
        <v>0.12</v>
      </c>
      <c r="H68" s="116">
        <f>'СВОД Матрасы'!J75</f>
        <v>9650.08</v>
      </c>
      <c r="I68" s="110">
        <v>6391.125</v>
      </c>
    </row>
    <row r="69" spans="1:9" ht="27.95" customHeight="1" x14ac:dyDescent="0.25">
      <c r="A69" s="17"/>
      <c r="B69" s="100"/>
      <c r="C69" s="59" t="s">
        <v>169</v>
      </c>
      <c r="D69" s="96"/>
      <c r="E69" s="21">
        <v>80</v>
      </c>
      <c r="F69" s="22">
        <f>'СВОД Матрасы'!H76</f>
        <v>11761</v>
      </c>
      <c r="G69" s="23">
        <f>'СВОД Матрасы'!I76</f>
        <v>0.12</v>
      </c>
      <c r="H69" s="117">
        <f>'СВОД Матрасы'!J76</f>
        <v>10349.68</v>
      </c>
      <c r="I69" s="111">
        <v>6850.125</v>
      </c>
    </row>
    <row r="70" spans="1:9" ht="27.95" customHeight="1" x14ac:dyDescent="0.25">
      <c r="A70" s="17"/>
      <c r="B70" s="100"/>
      <c r="C70" s="59" t="s">
        <v>171</v>
      </c>
      <c r="D70" s="96"/>
      <c r="E70" s="21">
        <v>90</v>
      </c>
      <c r="F70" s="22">
        <f>'СВОД Матрасы'!H77</f>
        <v>13040</v>
      </c>
      <c r="G70" s="23">
        <f>'СВОД Матрасы'!I77</f>
        <v>0.12</v>
      </c>
      <c r="H70" s="117">
        <f>'СВОД Матрасы'!J77</f>
        <v>11475.2</v>
      </c>
      <c r="I70" s="111">
        <v>7591.5</v>
      </c>
    </row>
    <row r="71" spans="1:9" ht="27.95" customHeight="1" x14ac:dyDescent="0.25">
      <c r="A71" s="17"/>
      <c r="B71" s="100"/>
      <c r="C71" s="59" t="s">
        <v>173</v>
      </c>
      <c r="D71" s="96"/>
      <c r="E71" s="21">
        <v>120</v>
      </c>
      <c r="F71" s="22">
        <f>'СВОД Матрасы'!H78</f>
        <v>16560</v>
      </c>
      <c r="G71" s="23">
        <f>'СВОД Матрасы'!I78</f>
        <v>0.12</v>
      </c>
      <c r="H71" s="117">
        <f>'СВОД Матрасы'!J78</f>
        <v>14572.8</v>
      </c>
      <c r="I71" s="111">
        <v>9640.125</v>
      </c>
    </row>
    <row r="72" spans="1:9" ht="27.95" customHeight="1" x14ac:dyDescent="0.25">
      <c r="A72" s="17"/>
      <c r="B72" s="100"/>
      <c r="C72" s="59" t="s">
        <v>175</v>
      </c>
      <c r="D72" s="96"/>
      <c r="E72" s="21">
        <v>140</v>
      </c>
      <c r="F72" s="22">
        <f>'СВОД Матрасы'!H79</f>
        <v>18891</v>
      </c>
      <c r="G72" s="23">
        <f>'СВОД Матрасы'!I79</f>
        <v>0.12</v>
      </c>
      <c r="H72" s="117">
        <f>'СВОД Матрасы'!J79</f>
        <v>16624.080000000002</v>
      </c>
      <c r="I72" s="111">
        <v>11001.375</v>
      </c>
    </row>
    <row r="73" spans="1:9" ht="27.95" customHeight="1" x14ac:dyDescent="0.25">
      <c r="A73" s="17"/>
      <c r="B73" s="100"/>
      <c r="C73" s="59" t="s">
        <v>177</v>
      </c>
      <c r="D73" s="96"/>
      <c r="E73" s="24">
        <v>160</v>
      </c>
      <c r="F73" s="25">
        <f>'СВОД Матрасы'!H80</f>
        <v>21193</v>
      </c>
      <c r="G73" s="26">
        <f>'СВОД Матрасы'!I80</f>
        <v>0.12</v>
      </c>
      <c r="H73" s="118">
        <f>'СВОД Матрасы'!J80</f>
        <v>18649.84</v>
      </c>
      <c r="I73" s="112">
        <v>12349.125</v>
      </c>
    </row>
    <row r="74" spans="1:9" ht="27.95" customHeight="1" x14ac:dyDescent="0.25">
      <c r="A74" s="17"/>
      <c r="B74" s="100"/>
      <c r="C74" s="59" t="s">
        <v>179</v>
      </c>
      <c r="D74" s="96"/>
      <c r="E74" s="21">
        <v>180</v>
      </c>
      <c r="F74" s="22">
        <f>'СВОД Матрасы'!H81</f>
        <v>23515</v>
      </c>
      <c r="G74" s="23">
        <f>'СВОД Матрасы'!I81</f>
        <v>0.12</v>
      </c>
      <c r="H74" s="117">
        <f>'СВОД Матрасы'!J81</f>
        <v>20693.2</v>
      </c>
      <c r="I74" s="111">
        <v>13691.25</v>
      </c>
    </row>
    <row r="75" spans="1:9" ht="27.95" customHeight="1" thickBot="1" x14ac:dyDescent="0.3">
      <c r="A75" s="17"/>
      <c r="B75" s="100"/>
      <c r="C75" s="60" t="s">
        <v>181</v>
      </c>
      <c r="D75" s="104"/>
      <c r="E75" s="32">
        <v>200</v>
      </c>
      <c r="F75" s="33">
        <f>'СВОД Матрасы'!H82</f>
        <v>25964</v>
      </c>
      <c r="G75" s="34">
        <f>'СВОД Матрасы'!I82</f>
        <v>0.12</v>
      </c>
      <c r="H75" s="119">
        <f>'СВОД Матрасы'!J82</f>
        <v>22848.32</v>
      </c>
      <c r="I75" s="114">
        <v>15115.5</v>
      </c>
    </row>
    <row r="76" spans="1:9" ht="53.45" customHeight="1" thickBot="1" x14ac:dyDescent="0.3">
      <c r="A76" s="11" t="s">
        <v>12</v>
      </c>
      <c r="B76" s="12" t="s">
        <v>0</v>
      </c>
      <c r="C76" s="12" t="s">
        <v>190</v>
      </c>
      <c r="D76" s="98" t="s">
        <v>1</v>
      </c>
      <c r="E76" s="99"/>
      <c r="F76" s="13" t="s">
        <v>2</v>
      </c>
      <c r="G76" s="14" t="s">
        <v>3</v>
      </c>
      <c r="H76" s="15" t="s">
        <v>4</v>
      </c>
      <c r="I76" s="16" t="s">
        <v>5</v>
      </c>
    </row>
    <row r="77" spans="1:9" ht="24.95" customHeight="1" x14ac:dyDescent="0.25">
      <c r="A77" s="17"/>
      <c r="B77" s="100" t="s">
        <v>215</v>
      </c>
      <c r="C77" s="58" t="s">
        <v>135</v>
      </c>
      <c r="D77" s="95" t="s">
        <v>6</v>
      </c>
      <c r="E77" s="18">
        <v>70</v>
      </c>
      <c r="F77" s="19">
        <f>'СВОД Матрасы'!H59</f>
        <v>9199</v>
      </c>
      <c r="G77" s="20">
        <f>'СВОД Матрасы'!I59</f>
        <v>0.126</v>
      </c>
      <c r="H77" s="116">
        <f>'СВОД Матрасы'!J59</f>
        <v>8039.9260000000004</v>
      </c>
      <c r="I77" s="110">
        <v>5072.625</v>
      </c>
    </row>
    <row r="78" spans="1:9" ht="24.95" customHeight="1" x14ac:dyDescent="0.25">
      <c r="A78" s="17"/>
      <c r="B78" s="100"/>
      <c r="C78" s="59" t="s">
        <v>137</v>
      </c>
      <c r="D78" s="96"/>
      <c r="E78" s="21">
        <v>80</v>
      </c>
      <c r="F78" s="22">
        <f>'СВОД Матрасы'!H60</f>
        <v>9989</v>
      </c>
      <c r="G78" s="23">
        <f>'СВОД Матрасы'!I60</f>
        <v>0.126</v>
      </c>
      <c r="H78" s="117">
        <f>'СВОД Матрасы'!J60</f>
        <v>8730.3860000000004</v>
      </c>
      <c r="I78" s="111">
        <v>5495.625</v>
      </c>
    </row>
    <row r="79" spans="1:9" ht="24.95" customHeight="1" x14ac:dyDescent="0.25">
      <c r="A79" s="17"/>
      <c r="B79" s="100"/>
      <c r="C79" s="59" t="s">
        <v>139</v>
      </c>
      <c r="D79" s="96"/>
      <c r="E79" s="21">
        <v>90</v>
      </c>
      <c r="F79" s="22">
        <f>'СВОД Матрасы'!H61</f>
        <v>10955</v>
      </c>
      <c r="G79" s="23">
        <f>'СВОД Матрасы'!I61</f>
        <v>0.126</v>
      </c>
      <c r="H79" s="117">
        <f>'СВОД Матрасы'!J61</f>
        <v>9574.67</v>
      </c>
      <c r="I79" s="111">
        <v>6036.75</v>
      </c>
    </row>
    <row r="80" spans="1:9" ht="24.95" customHeight="1" x14ac:dyDescent="0.25">
      <c r="A80" s="17"/>
      <c r="B80" s="100"/>
      <c r="C80" s="59" t="s">
        <v>141</v>
      </c>
      <c r="D80" s="96"/>
      <c r="E80" s="21">
        <v>120</v>
      </c>
      <c r="F80" s="22">
        <f>'СВОД Матрасы'!H62</f>
        <v>14189</v>
      </c>
      <c r="G80" s="23">
        <f>'СВОД Матрасы'!I62</f>
        <v>0.126</v>
      </c>
      <c r="H80" s="117">
        <f>'СВОД Матрасы'!J62</f>
        <v>12401.186</v>
      </c>
      <c r="I80" s="111">
        <v>7821</v>
      </c>
    </row>
    <row r="81" spans="1:9" ht="24.95" customHeight="1" x14ac:dyDescent="0.25">
      <c r="A81" s="17"/>
      <c r="B81" s="100"/>
      <c r="C81" s="59" t="s">
        <v>143</v>
      </c>
      <c r="D81" s="96"/>
      <c r="E81" s="21">
        <v>140</v>
      </c>
      <c r="F81" s="22">
        <f>'СВОД Матрасы'!H63</f>
        <v>15849</v>
      </c>
      <c r="G81" s="23">
        <f>'СВОД Матрасы'!I63</f>
        <v>0.126</v>
      </c>
      <c r="H81" s="117">
        <f>'СВОД Матрасы'!J63</f>
        <v>13852.026</v>
      </c>
      <c r="I81" s="111">
        <v>8743.5</v>
      </c>
    </row>
    <row r="82" spans="1:9" ht="24.95" customHeight="1" x14ac:dyDescent="0.25">
      <c r="A82" s="17"/>
      <c r="B82" s="100"/>
      <c r="C82" s="59" t="s">
        <v>145</v>
      </c>
      <c r="D82" s="96"/>
      <c r="E82" s="24">
        <v>160</v>
      </c>
      <c r="F82" s="25">
        <f>'СВОД Матрасы'!H64</f>
        <v>17929</v>
      </c>
      <c r="G82" s="26">
        <f>'СВОД Матрасы'!I64</f>
        <v>0.126</v>
      </c>
      <c r="H82" s="118">
        <f>'СВОД Матрасы'!J64</f>
        <v>15669.946</v>
      </c>
      <c r="I82" s="112">
        <v>9892.125</v>
      </c>
    </row>
    <row r="83" spans="1:9" ht="24.95" customHeight="1" x14ac:dyDescent="0.25">
      <c r="A83" s="17"/>
      <c r="B83" s="100"/>
      <c r="C83" s="59" t="s">
        <v>147</v>
      </c>
      <c r="D83" s="96"/>
      <c r="E83" s="21">
        <v>180</v>
      </c>
      <c r="F83" s="22">
        <f>'СВОД Матрасы'!H65</f>
        <v>19725</v>
      </c>
      <c r="G83" s="23">
        <f>'СВОД Матрасы'!I65</f>
        <v>0.126</v>
      </c>
      <c r="H83" s="117">
        <f>'СВОД Матрасы'!J65</f>
        <v>17239.650000000001</v>
      </c>
      <c r="I83" s="111">
        <v>10873.125</v>
      </c>
    </row>
    <row r="84" spans="1:9" ht="24.95" customHeight="1" thickBot="1" x14ac:dyDescent="0.3">
      <c r="A84" s="17"/>
      <c r="B84" s="100"/>
      <c r="C84" s="60" t="s">
        <v>149</v>
      </c>
      <c r="D84" s="104"/>
      <c r="E84" s="32">
        <v>200</v>
      </c>
      <c r="F84" s="33">
        <f>'СВОД Матрасы'!H66</f>
        <v>22507</v>
      </c>
      <c r="G84" s="34">
        <f>'СВОД Матрасы'!I66</f>
        <v>0.126</v>
      </c>
      <c r="H84" s="119">
        <f>'СВОД Матрасы'!J66</f>
        <v>19671.117999999999</v>
      </c>
      <c r="I84" s="111">
        <v>12416.625</v>
      </c>
    </row>
    <row r="85" spans="1:9" ht="53.45" customHeight="1" thickBot="1" x14ac:dyDescent="0.3">
      <c r="A85" s="11" t="s">
        <v>13</v>
      </c>
      <c r="B85" s="12" t="s">
        <v>0</v>
      </c>
      <c r="C85" s="12" t="s">
        <v>190</v>
      </c>
      <c r="D85" s="98" t="s">
        <v>1</v>
      </c>
      <c r="E85" s="99"/>
      <c r="F85" s="13" t="s">
        <v>2</v>
      </c>
      <c r="G85" s="14" t="s">
        <v>3</v>
      </c>
      <c r="H85" s="15" t="s">
        <v>4</v>
      </c>
      <c r="I85" s="16" t="s">
        <v>5</v>
      </c>
    </row>
    <row r="86" spans="1:9" ht="24.95" customHeight="1" x14ac:dyDescent="0.25">
      <c r="A86" s="54"/>
      <c r="B86" s="101" t="s">
        <v>216</v>
      </c>
      <c r="C86" s="61" t="s">
        <v>151</v>
      </c>
      <c r="D86" s="103" t="s">
        <v>6</v>
      </c>
      <c r="E86" s="55">
        <v>70</v>
      </c>
      <c r="F86" s="56">
        <f>'СВОД Матрасы'!H67</f>
        <v>11762</v>
      </c>
      <c r="G86" s="57">
        <f>'СВОД Матрасы'!I67</f>
        <v>0.126</v>
      </c>
      <c r="H86" s="116">
        <f>'СВОД Матрасы'!J67</f>
        <v>10279.987999999999</v>
      </c>
      <c r="I86" s="115">
        <v>6039</v>
      </c>
    </row>
    <row r="87" spans="1:9" ht="24.95" customHeight="1" x14ac:dyDescent="0.25">
      <c r="A87" s="17"/>
      <c r="B87" s="100"/>
      <c r="C87" s="59" t="s">
        <v>153</v>
      </c>
      <c r="D87" s="96"/>
      <c r="E87" s="21">
        <v>80</v>
      </c>
      <c r="F87" s="22">
        <f>'СВОД Матрасы'!H68</f>
        <v>12792</v>
      </c>
      <c r="G87" s="23">
        <f>'СВОД Матрасы'!I68</f>
        <v>0.126</v>
      </c>
      <c r="H87" s="117">
        <f>'СВОД Матрасы'!J68</f>
        <v>11180.208000000001</v>
      </c>
      <c r="I87" s="111">
        <v>6556.5</v>
      </c>
    </row>
    <row r="88" spans="1:9" ht="24.95" customHeight="1" x14ac:dyDescent="0.25">
      <c r="A88" s="17"/>
      <c r="B88" s="100"/>
      <c r="C88" s="59" t="s">
        <v>155</v>
      </c>
      <c r="D88" s="96"/>
      <c r="E88" s="21">
        <v>90</v>
      </c>
      <c r="F88" s="22">
        <f>'СВОД Матрасы'!H69</f>
        <v>14039</v>
      </c>
      <c r="G88" s="23">
        <f>'СВОД Матрасы'!I69</f>
        <v>0.126</v>
      </c>
      <c r="H88" s="117">
        <f>'СВОД Матрасы'!J69</f>
        <v>12270.085999999999</v>
      </c>
      <c r="I88" s="111">
        <v>7206.75</v>
      </c>
    </row>
    <row r="89" spans="1:9" ht="24.95" customHeight="1" x14ac:dyDescent="0.25">
      <c r="A89" s="17"/>
      <c r="B89" s="100"/>
      <c r="C89" s="59" t="s">
        <v>157</v>
      </c>
      <c r="D89" s="96"/>
      <c r="E89" s="21">
        <v>120</v>
      </c>
      <c r="F89" s="22">
        <f>'СВОД Матрасы'!H70</f>
        <v>18152</v>
      </c>
      <c r="G89" s="23">
        <f>'СВОД Матрасы'!I70</f>
        <v>0.126</v>
      </c>
      <c r="H89" s="117">
        <f>'СВОД Матрасы'!J70</f>
        <v>15864.848</v>
      </c>
      <c r="I89" s="111">
        <v>9312.75</v>
      </c>
    </row>
    <row r="90" spans="1:9" ht="24.95" customHeight="1" x14ac:dyDescent="0.25">
      <c r="A90" s="17"/>
      <c r="B90" s="100"/>
      <c r="C90" s="59" t="s">
        <v>159</v>
      </c>
      <c r="D90" s="96"/>
      <c r="E90" s="21">
        <v>140</v>
      </c>
      <c r="F90" s="22">
        <f>'СВОД Матрасы'!H71</f>
        <v>20368</v>
      </c>
      <c r="G90" s="23">
        <f>'СВОД Матрасы'!I71</f>
        <v>0.126</v>
      </c>
      <c r="H90" s="117">
        <f>'СВОД Матрасы'!J71</f>
        <v>17801.632000000001</v>
      </c>
      <c r="I90" s="111">
        <v>10446.75</v>
      </c>
    </row>
    <row r="91" spans="1:9" ht="24.95" customHeight="1" x14ac:dyDescent="0.25">
      <c r="A91" s="17"/>
      <c r="B91" s="100"/>
      <c r="C91" s="59" t="s">
        <v>161</v>
      </c>
      <c r="D91" s="96"/>
      <c r="E91" s="24">
        <v>160</v>
      </c>
      <c r="F91" s="25">
        <f>'СВОД Матрасы'!H72</f>
        <v>23043</v>
      </c>
      <c r="G91" s="26">
        <f>'СВОД Матрасы'!I72</f>
        <v>0.126</v>
      </c>
      <c r="H91" s="118">
        <f>'СВОД Матрасы'!J72</f>
        <v>20139.581999999999</v>
      </c>
      <c r="I91" s="112">
        <v>11775.375</v>
      </c>
    </row>
    <row r="92" spans="1:9" ht="24.95" customHeight="1" x14ac:dyDescent="0.25">
      <c r="A92" s="17"/>
      <c r="B92" s="100"/>
      <c r="C92" s="59" t="s">
        <v>163</v>
      </c>
      <c r="D92" s="96"/>
      <c r="E92" s="21">
        <v>180</v>
      </c>
      <c r="F92" s="22">
        <f>'СВОД Матрасы'!H73</f>
        <v>25382</v>
      </c>
      <c r="G92" s="23">
        <f>'СВОД Матрасы'!I73</f>
        <v>0.126</v>
      </c>
      <c r="H92" s="117">
        <f>'СВОД Матрасы'!J73</f>
        <v>22183.867999999999</v>
      </c>
      <c r="I92" s="111">
        <v>13023</v>
      </c>
    </row>
    <row r="93" spans="1:9" ht="24.95" customHeight="1" thickBot="1" x14ac:dyDescent="0.3">
      <c r="A93" s="31"/>
      <c r="B93" s="102"/>
      <c r="C93" s="62" t="s">
        <v>207</v>
      </c>
      <c r="D93" s="104"/>
      <c r="E93" s="32">
        <v>200</v>
      </c>
      <c r="F93" s="33">
        <f>'СВОД Матрасы'!H74</f>
        <v>28256</v>
      </c>
      <c r="G93" s="34">
        <f>'СВОД Матрасы'!I74</f>
        <v>0.126</v>
      </c>
      <c r="H93" s="119">
        <f>'СВОД Матрасы'!J74</f>
        <v>24695.743999999999</v>
      </c>
      <c r="I93" s="114">
        <v>14492.25</v>
      </c>
    </row>
    <row r="94" spans="1:9" ht="13.5" customHeight="1" x14ac:dyDescent="0.25">
      <c r="A94" s="35"/>
      <c r="B94" s="65"/>
      <c r="C94" s="66"/>
      <c r="D94" s="67"/>
      <c r="E94" s="68"/>
      <c r="F94" s="69"/>
      <c r="H94" s="70"/>
      <c r="I94" s="71"/>
    </row>
    <row r="95" spans="1:9" ht="18" customHeight="1" x14ac:dyDescent="0.25">
      <c r="A95" s="63" t="s">
        <v>185</v>
      </c>
      <c r="B95" s="63"/>
    </row>
    <row r="96" spans="1:9" ht="18" customHeight="1" x14ac:dyDescent="0.25">
      <c r="A96" s="63" t="s">
        <v>186</v>
      </c>
      <c r="B96" s="63"/>
    </row>
    <row r="97" spans="1:10" ht="18" customHeight="1" x14ac:dyDescent="0.25">
      <c r="A97" s="63" t="s">
        <v>187</v>
      </c>
      <c r="B97" s="64" t="s">
        <v>217</v>
      </c>
    </row>
    <row r="98" spans="1:10" x14ac:dyDescent="0.25">
      <c r="A98" s="63" t="s">
        <v>234</v>
      </c>
      <c r="B98" s="64"/>
      <c r="C98" s="81"/>
      <c r="D98" s="6"/>
      <c r="E98" s="82"/>
      <c r="F98" s="36"/>
      <c r="G98" s="83"/>
      <c r="H98" s="82"/>
      <c r="I98" s="82"/>
      <c r="J98" s="84"/>
    </row>
    <row r="99" spans="1:10" x14ac:dyDescent="0.25">
      <c r="A99" s="63" t="s">
        <v>235</v>
      </c>
      <c r="B99" s="64"/>
      <c r="C99" s="81"/>
      <c r="D99" s="6"/>
      <c r="E99" s="82"/>
      <c r="F99" s="36"/>
      <c r="G99" s="83"/>
      <c r="H99" s="82"/>
      <c r="I99" s="82"/>
      <c r="J99" s="84"/>
    </row>
  </sheetData>
  <mergeCells count="33">
    <mergeCell ref="A2:I2"/>
    <mergeCell ref="B14:B21"/>
    <mergeCell ref="D14:D21"/>
    <mergeCell ref="D4:E4"/>
    <mergeCell ref="B5:B12"/>
    <mergeCell ref="D5:D12"/>
    <mergeCell ref="D13:E13"/>
    <mergeCell ref="G3:H3"/>
    <mergeCell ref="B3:F3"/>
    <mergeCell ref="D85:E85"/>
    <mergeCell ref="B86:B93"/>
    <mergeCell ref="D86:D93"/>
    <mergeCell ref="D58:E58"/>
    <mergeCell ref="B59:B66"/>
    <mergeCell ref="D59:D66"/>
    <mergeCell ref="D67:E67"/>
    <mergeCell ref="B68:B75"/>
    <mergeCell ref="D68:D75"/>
    <mergeCell ref="D76:E76"/>
    <mergeCell ref="B77:B84"/>
    <mergeCell ref="D77:D84"/>
    <mergeCell ref="D41:D48"/>
    <mergeCell ref="D49:E49"/>
    <mergeCell ref="B50:B57"/>
    <mergeCell ref="D50:D57"/>
    <mergeCell ref="D22:E22"/>
    <mergeCell ref="B23:B30"/>
    <mergeCell ref="D23:D30"/>
    <mergeCell ref="D31:E31"/>
    <mergeCell ref="B32:B39"/>
    <mergeCell ref="D32:D39"/>
    <mergeCell ref="D40:E40"/>
    <mergeCell ref="B41:B48"/>
  </mergeCells>
  <hyperlinks>
    <hyperlink ref="B3" r:id="rId1" xr:uid="{00000000-0004-0000-0400-000000000000}"/>
    <hyperlink ref="B97" r:id="rId2" xr:uid="{00000000-0004-0000-0400-000001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34" fitToHeight="2" orientation="portrait" r:id="rId3"/>
  <rowBreaks count="2" manualBreakCount="2">
    <brk id="30" max="9" man="1"/>
    <brk id="66" max="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Категория</vt:lpstr>
      <vt:lpstr>Доп.скидка</vt:lpstr>
      <vt:lpstr>Cсылки</vt:lpstr>
      <vt:lpstr>СВОД Матрасы</vt:lpstr>
      <vt:lpstr>ЭКОНОМ_BALANCE</vt:lpstr>
      <vt:lpstr>ЭКОНОМ_BALANCE!Заголовки_для_печати</vt:lpstr>
      <vt:lpstr>Доп.скидка!Область_печати</vt:lpstr>
      <vt:lpstr>ЭКОНОМ_BALANCE!Область_печати</vt:lpstr>
    </vt:vector>
  </TitlesOfParts>
  <Company>askona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Унгефухт Анна Юрьевна</dc:creator>
  <cp:lastModifiedBy>Айталина</cp:lastModifiedBy>
  <dcterms:created xsi:type="dcterms:W3CDTF">2024-12-05T12:37:27Z</dcterms:created>
  <dcterms:modified xsi:type="dcterms:W3CDTF">2026-06-23T13:13:17Z</dcterms:modified>
</cp:coreProperties>
</file>